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Ia. ETAPA - Opat..." sheetId="2" r:id="rId2"/>
    <sheet name="SO 102 - Ib. ETAPA - Ploc..." sheetId="3" r:id="rId3"/>
    <sheet name="SO 103 - II. ETAPA - Zápa..." sheetId="4" r:id="rId4"/>
    <sheet name="SO 104 - III. ETAPA - Pře..." sheetId="5" r:id="rId5"/>
    <sheet name="SO 401_a - Veřejné osvětl..." sheetId="6" r:id="rId6"/>
    <sheet name="SO 401_b - Veřejné osvětl..." sheetId="7" r:id="rId7"/>
    <sheet name="SO 801_a - Sadové úpravy ..." sheetId="8" r:id="rId8"/>
    <sheet name="SO 801_b - Sadové úpravy ..." sheetId="9" r:id="rId9"/>
    <sheet name="SO 801_b1 - Sadové úpravy..." sheetId="10" r:id="rId10"/>
    <sheet name="I.a - Etapa - DIO (invest..." sheetId="11" r:id="rId11"/>
    <sheet name="I.b - Etapa - DIO (invest..." sheetId="12" r:id="rId12"/>
    <sheet name="II. - Etapa - DIO (invest..." sheetId="13" r:id="rId13"/>
    <sheet name="III. - Etapa - DIO (inves..." sheetId="14" r:id="rId14"/>
    <sheet name="VRN_a - Vedlejší rozpočto..." sheetId="15" r:id="rId15"/>
    <sheet name="VRN_b - Vedlejší rozpočto..." sheetId="16" r:id="rId16"/>
  </sheets>
  <definedNames>
    <definedName name="_xlnm.Print_Area" localSheetId="0">'Rekapitulace stavby'!$D$4:$AO$76,'Rekapitulace stavby'!$C$82:$AQ$114</definedName>
    <definedName name="_xlnm._FilterDatabase" localSheetId="1" hidden="1">'SO 101 - Ia. ETAPA - Opat...'!$C$125:$K$793</definedName>
    <definedName name="_xlnm.Print_Area" localSheetId="1">'SO 101 - Ia. ETAPA - Opat...'!$C$4:$J$39,'SO 101 - Ia. ETAPA - Opat...'!$C$50:$J$76,'SO 101 - Ia. ETAPA - Opat...'!$C$82:$J$107,'SO 101 - Ia. ETAPA - Opat...'!$C$113:$K$793</definedName>
    <definedName name="_xlnm._FilterDatabase" localSheetId="2" hidden="1">'SO 102 - Ib. ETAPA - Ploc...'!$C$125:$K$850</definedName>
    <definedName name="_xlnm.Print_Area" localSheetId="2">'SO 102 - Ib. ETAPA - Ploc...'!$C$4:$J$39,'SO 102 - Ib. ETAPA - Ploc...'!$C$50:$J$76,'SO 102 - Ib. ETAPA - Ploc...'!$C$82:$J$107,'SO 102 - Ib. ETAPA - Ploc...'!$C$113:$K$850</definedName>
    <definedName name="_xlnm._FilterDatabase" localSheetId="3" hidden="1">'SO 103 - II. ETAPA - Zápa...'!$C$125:$K$691</definedName>
    <definedName name="_xlnm.Print_Area" localSheetId="3">'SO 103 - II. ETAPA - Zápa...'!$C$4:$J$39,'SO 103 - II. ETAPA - Zápa...'!$C$50:$J$76,'SO 103 - II. ETAPA - Zápa...'!$C$82:$J$107,'SO 103 - II. ETAPA - Zápa...'!$C$113:$K$691</definedName>
    <definedName name="_xlnm._FilterDatabase" localSheetId="4" hidden="1">'SO 104 - III. ETAPA - Pře...'!$C$125:$K$657</definedName>
    <definedName name="_xlnm.Print_Area" localSheetId="4">'SO 104 - III. ETAPA - Pře...'!$C$4:$J$39,'SO 104 - III. ETAPA - Pře...'!$C$50:$J$76,'SO 104 - III. ETAPA - Pře...'!$C$82:$J$107,'SO 104 - III. ETAPA - Pře...'!$C$113:$K$657</definedName>
    <definedName name="_xlnm._FilterDatabase" localSheetId="5" hidden="1">'SO 401_a - Veřejné osvětl...'!$C$123:$K$266</definedName>
    <definedName name="_xlnm.Print_Area" localSheetId="5">'SO 401_a - Veřejné osvětl...'!$C$4:$J$41,'SO 401_a - Veřejné osvětl...'!$C$50:$J$76,'SO 401_a - Veřejné osvětl...'!$C$82:$J$103,'SO 401_a - Veřejné osvětl...'!$C$109:$K$266</definedName>
    <definedName name="_xlnm._FilterDatabase" localSheetId="6" hidden="1">'SO 401_b - Veřejné osvětl...'!$C$123:$K$246</definedName>
    <definedName name="_xlnm.Print_Area" localSheetId="6">'SO 401_b - Veřejné osvětl...'!$C$4:$J$41,'SO 401_b - Veřejné osvětl...'!$C$50:$J$76,'SO 401_b - Veřejné osvětl...'!$C$82:$J$103,'SO 401_b - Veřejné osvětl...'!$C$109:$K$246</definedName>
    <definedName name="_xlnm._FilterDatabase" localSheetId="7" hidden="1">'SO 801_a - Sadové úpravy ...'!$C$122:$K$160</definedName>
    <definedName name="_xlnm.Print_Area" localSheetId="7">'SO 801_a - Sadové úpravy ...'!$C$4:$J$41,'SO 801_a - Sadové úpravy ...'!$C$50:$J$76,'SO 801_a - Sadové úpravy ...'!$C$82:$J$102,'SO 801_a - Sadové úpravy ...'!$C$108:$K$160</definedName>
    <definedName name="_xlnm._FilterDatabase" localSheetId="8" hidden="1">'SO 801_b - Sadové úpravy ...'!$C$123:$K$366</definedName>
    <definedName name="_xlnm.Print_Area" localSheetId="8">'SO 801_b - Sadové úpravy ...'!$C$4:$J$41,'SO 801_b - Sadové úpravy ...'!$C$50:$J$76,'SO 801_b - Sadové úpravy ...'!$C$82:$J$103,'SO 801_b - Sadové úpravy ...'!$C$109:$K$366</definedName>
    <definedName name="_xlnm._FilterDatabase" localSheetId="9" hidden="1">'SO 801_b1 - Sadové úpravy...'!$C$139:$K$876</definedName>
    <definedName name="_xlnm.Print_Area" localSheetId="9">'SO 801_b1 - Sadové úpravy...'!$C$4:$J$41,'SO 801_b1 - Sadové úpravy...'!$C$50:$J$76,'SO 801_b1 - Sadové úpravy...'!$C$82:$J$119,'SO 801_b1 - Sadové úpravy...'!$C$125:$K$876</definedName>
    <definedName name="_xlnm._FilterDatabase" localSheetId="10" hidden="1">'I.a - Etapa - DIO (invest...'!$C$122:$K$163</definedName>
    <definedName name="_xlnm.Print_Area" localSheetId="10">'I.a - Etapa - DIO (invest...'!$C$4:$J$41,'I.a - Etapa - DIO (invest...'!$C$50:$J$76,'I.a - Etapa - DIO (invest...'!$C$82:$J$102,'I.a - Etapa - DIO (invest...'!$C$108:$K$163</definedName>
    <definedName name="_xlnm._FilterDatabase" localSheetId="11" hidden="1">'I.b - Etapa - DIO (invest...'!$C$122:$K$148</definedName>
    <definedName name="_xlnm.Print_Area" localSheetId="11">'I.b - Etapa - DIO (invest...'!$C$4:$J$41,'I.b - Etapa - DIO (invest...'!$C$50:$J$76,'I.b - Etapa - DIO (invest...'!$C$82:$J$102,'I.b - Etapa - DIO (invest...'!$C$108:$K$148</definedName>
    <definedName name="_xlnm._FilterDatabase" localSheetId="12" hidden="1">'II. - Etapa - DIO (invest...'!$C$122:$K$143</definedName>
    <definedName name="_xlnm.Print_Area" localSheetId="12">'II. - Etapa - DIO (invest...'!$C$4:$J$41,'II. - Etapa - DIO (invest...'!$C$50:$J$76,'II. - Etapa - DIO (invest...'!$C$82:$J$102,'II. - Etapa - DIO (invest...'!$C$108:$K$143</definedName>
    <definedName name="_xlnm._FilterDatabase" localSheetId="13" hidden="1">'III. - Etapa - DIO (inves...'!$C$122:$K$144</definedName>
    <definedName name="_xlnm.Print_Area" localSheetId="13">'III. - Etapa - DIO (inves...'!$C$4:$J$41,'III. - Etapa - DIO (inves...'!$C$50:$J$76,'III. - Etapa - DIO (inves...'!$C$82:$J$102,'III. - Etapa - DIO (inves...'!$C$108:$K$144</definedName>
    <definedName name="_xlnm._FilterDatabase" localSheetId="14" hidden="1">'VRN_a - Vedlejší rozpočto...'!$C$124:$K$174</definedName>
    <definedName name="_xlnm.Print_Area" localSheetId="14">'VRN_a - Vedlejší rozpočto...'!$C$4:$J$41,'VRN_a - Vedlejší rozpočto...'!$C$50:$J$76,'VRN_a - Vedlejší rozpočto...'!$C$82:$J$104,'VRN_a - Vedlejší rozpočto...'!$C$110:$K$174</definedName>
    <definedName name="_xlnm._FilterDatabase" localSheetId="15" hidden="1">'VRN_b - Vedlejší rozpočto...'!$C$124:$K$165</definedName>
    <definedName name="_xlnm.Print_Area" localSheetId="15">'VRN_b - Vedlejší rozpočto...'!$C$4:$J$41,'VRN_b - Vedlejší rozpočto...'!$C$50:$J$76,'VRN_b - Vedlejší rozpočto...'!$C$82:$J$104,'VRN_b - Vedlejší rozpočto...'!$C$110:$K$165</definedName>
    <definedName name="_xlnm.Print_Titles" localSheetId="0">'Rekapitulace stavby'!$92:$92</definedName>
    <definedName name="_xlnm.Print_Titles" localSheetId="1">'SO 101 - Ia. ETAPA - Opat...'!$125:$125</definedName>
    <definedName name="_xlnm.Print_Titles" localSheetId="2">'SO 102 - Ib. ETAPA - Ploc...'!$125:$125</definedName>
    <definedName name="_xlnm.Print_Titles" localSheetId="3">'SO 103 - II. ETAPA - Zápa...'!$125:$125</definedName>
    <definedName name="_xlnm.Print_Titles" localSheetId="4">'SO 104 - III. ETAPA - Pře...'!$125:$125</definedName>
    <definedName name="_xlnm.Print_Titles" localSheetId="5">'SO 401_a - Veřejné osvětl...'!$123:$123</definedName>
    <definedName name="_xlnm.Print_Titles" localSheetId="6">'SO 401_b - Veřejné osvětl...'!$123:$123</definedName>
    <definedName name="_xlnm.Print_Titles" localSheetId="7">'SO 801_a - Sadové úpravy ...'!$122:$122</definedName>
    <definedName name="_xlnm.Print_Titles" localSheetId="8">'SO 801_b - Sadové úpravy ...'!$123:$123</definedName>
    <definedName name="_xlnm.Print_Titles" localSheetId="9">'SO 801_b1 - Sadové úpravy...'!$139:$139</definedName>
    <definedName name="_xlnm.Print_Titles" localSheetId="10">'I.a - Etapa - DIO (invest...'!$122:$122</definedName>
    <definedName name="_xlnm.Print_Titles" localSheetId="11">'I.b - Etapa - DIO (invest...'!$122:$122</definedName>
    <definedName name="_xlnm.Print_Titles" localSheetId="12">'II. - Etapa - DIO (invest...'!$122:$122</definedName>
    <definedName name="_xlnm.Print_Titles" localSheetId="13">'III. - Etapa - DIO (inves...'!$122:$122</definedName>
    <definedName name="_xlnm.Print_Titles" localSheetId="14">'VRN_a - Vedlejší rozpočto...'!$124:$124</definedName>
    <definedName name="_xlnm.Print_Titles" localSheetId="15">'VRN_b - Vedlejší rozpočto...'!$124:$124</definedName>
  </definedNames>
  <calcPr fullCalcOnLoad="1"/>
</workbook>
</file>

<file path=xl/sharedStrings.xml><?xml version="1.0" encoding="utf-8"?>
<sst xmlns="http://schemas.openxmlformats.org/spreadsheetml/2006/main" count="37771" uniqueCount="2796">
  <si>
    <t>Export Komplet</t>
  </si>
  <si>
    <t/>
  </si>
  <si>
    <t>2.0</t>
  </si>
  <si>
    <t>ZAMOK</t>
  </si>
  <si>
    <t>False</t>
  </si>
  <si>
    <t>{99c2ee27-7ada-484d-a0e3-31d941738cc8}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</si>
  <si>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</si>
  <si>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</si>
  <si>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</si>
  <si>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</si>
  <si>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</si>
  <si>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</si>
  <si>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</si>
  <si>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</si>
  <si>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041-2-23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</si>
  <si>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</si>
  <si>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</si>
  <si>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Okružní křižovatka sil. II/101 ulic Mostní s Třídou Legií a ulicí Třebízského</t>
  </si>
  <si>
    <t>KSO:</t>
  </si>
  <si>
    <t>822</t>
  </si>
  <si>
    <t>CC-CZ:</t>
  </si>
  <si>
    <t>2112</t>
  </si>
  <si>
    <t>Místo:</t>
  </si>
  <si>
    <t>Kralupy nad Vltavou</t>
  </si>
  <si>
    <t>Datum:</t>
  </si>
  <si>
    <t>24. 10. 2023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</si>
  <si>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</si>
  <si>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</si>
  <si>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</si>
  <si>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</si>
  <si>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</si>
  <si>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</si>
  <si>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</si>
  <si>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Petr Novotný, Ph.D.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</si>
  <si>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</si>
  <si>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</si>
  <si>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</si>
  <si>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Povinností dodavatele je překontrolovat specifikaci materiálu a případný chybějící materiál nebo výkony doplnit a ocenit. Součástí ceny musí být veškeré náklady, aby cena byla konečná a zahrnovala veškerý materiál a práce potřebné k dokončení díla. Výkazy výměr byly změřeny digitálně v dwg. Pro výběr zhotovitele je soupis prací nedílnou součástí projektové dokumentace a nesmí být použit samostatně.
Pro potřeby zpracování rozpočtu a výkazu výměr byla použita projektová dokumentace „Okružní křižovatka sil. II/101 ulic Mostní s Třídou Legií a ulicí Třebízského“. Z jejích příloh byly odměřeny a zjištěny údaje uvedené v tomto výkazu výměr. Jde především o výměry zpevněných ploch, objemy zemních a bouracích prací, výměry nezpevněných ploch, objemy a výměry použitých stavebních prvků, a dále další nezbytné části nutné k dokončení stavby.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</si>
  <si>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</si>
  <si>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</si>
  <si>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</si>
  <si>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</si>
  <si>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</si>
  <si>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</si>
  <si>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</si>
  <si>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</si>
  <si>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</si>
  <si>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</si>
  <si>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</si>
  <si>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</si>
  <si>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</si>
  <si>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</si>
  <si>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</si>
  <si>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</si>
  <si>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</si>
  <si>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</si>
  <si>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</si>
  <si>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</si>
  <si>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</si>
  <si>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</si>
  <si>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</si>
  <si>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</si>
  <si>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</si>
  <si>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</si>
  <si>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</si>
  <si>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</si>
  <si>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</si>
  <si>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</si>
  <si>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</si>
  <si>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</si>
  <si>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</si>
  <si>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</si>
  <si>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</si>
  <si>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</si>
  <si>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</si>
  <si>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</si>
  <si>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</si>
  <si>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</si>
  <si>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</si>
  <si>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</si>
  <si>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</si>
  <si>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</si>
  <si>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</si>
  <si>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</si>
  <si>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Ia. ETAPA - Opatření na silnici II/101, včetně OK (investor SÚS Sk)</t>
  </si>
  <si>
    <t>ING</t>
  </si>
  <si>
    <t>1</t>
  </si>
  <si>
    <t>{00699d73-219f-4eee-a151-9a8b6c3b4493}</t>
  </si>
  <si>
    <t>2</t>
  </si>
  <si>
    <t>SO 102</t>
  </si>
  <si>
    <t>Ib. ETAPA - Plochy přímo související s opatřeními na silnici II/101 a OK (investor Kralupy n. Vl.)</t>
  </si>
  <si>
    <t>{e3c29c46-cdeb-4198-85ad-a98461025b86}</t>
  </si>
  <si>
    <t>SO 103</t>
  </si>
  <si>
    <t>II. ETAPA - Západní část ul. Mostní (zkapacitnění p. pl., plochy pro cyklisty (inv. Kralupy n. Vl.)</t>
  </si>
  <si>
    <t>{7dd4a118-d63f-4142-a139-bb931effcb50}</t>
  </si>
  <si>
    <t>SO 104</t>
  </si>
  <si>
    <t>III. ETAPA - Předmostí (investor Kralupy n. Vl.)</t>
  </si>
  <si>
    <t>{02eccd91-34bc-487c-af57-e810c8d08bf7}</t>
  </si>
  <si>
    <t>SO 401</t>
  </si>
  <si>
    <t>Veřejné osvětlení</t>
  </si>
  <si>
    <t>{dfb4e1fd-f840-476f-9787-d256b0666e69}</t>
  </si>
  <si>
    <t>SO 401_a</t>
  </si>
  <si>
    <t>Veřejné osvětlení (investor SÚS Sk)</t>
  </si>
  <si>
    <t>Soupis</t>
  </si>
  <si>
    <t>{de48c319-5ec9-4963-be40-11ddac6d2e23}</t>
  </si>
  <si>
    <t>SO 401_b</t>
  </si>
  <si>
    <t>Veřejné osvětlení (investor Kralupy n. Vl.)</t>
  </si>
  <si>
    <t>{9ea1ea68-96fa-4aef-a2b0-30f2c4992160}</t>
  </si>
  <si>
    <t>SO 801</t>
  </si>
  <si>
    <t xml:space="preserve">Sadové úpravy </t>
  </si>
  <si>
    <t>{7352ea36-7c07-457e-a56e-dc8f36779779}</t>
  </si>
  <si>
    <t>SO 801_a</t>
  </si>
  <si>
    <t>Sadové úpravy (investor SÚS Sk)</t>
  </si>
  <si>
    <t>{9e81bccb-e5f3-4bd5-9543-bee9cf2e4343}</t>
  </si>
  <si>
    <t>SO 801_b</t>
  </si>
  <si>
    <t>Sadové úpravy - výsadba (investor Kralupy n. Vl.)</t>
  </si>
  <si>
    <t>{525fe958-c369-447a-8a11-e7851ebbd54f}</t>
  </si>
  <si>
    <t>SO 801_b1</t>
  </si>
  <si>
    <t>Sadové úpravy - následná péče (investor Kralupy n. Vl.)</t>
  </si>
  <si>
    <t>{f6b5ab2c-08a6-47fd-9771-a2cb3763ab44}</t>
  </si>
  <si>
    <t>DIO</t>
  </si>
  <si>
    <t xml:space="preserve">Dopravně inženýrská opatření </t>
  </si>
  <si>
    <t>{6a540824-ca27-42e4-b8f2-3c74b007a95c}</t>
  </si>
  <si>
    <t>I.a</t>
  </si>
  <si>
    <t>Etapa - DIO (investor SÚS Sk)</t>
  </si>
  <si>
    <t>{d446ce38-e440-460f-8fad-41671830a81e}</t>
  </si>
  <si>
    <t>I.b</t>
  </si>
  <si>
    <t>Etapa - DIO (investor Kralupy n. Vl.)</t>
  </si>
  <si>
    <t>{468b1b42-9944-4249-94df-6d58379a6ece}</t>
  </si>
  <si>
    <t>II.</t>
  </si>
  <si>
    <t>{2a47228a-056b-414f-86a6-f5005f42c47f}</t>
  </si>
  <si>
    <t>III.</t>
  </si>
  <si>
    <t>{4d61ab73-014a-497e-b00d-a5bc11c8eeb8}</t>
  </si>
  <si>
    <t>VRN</t>
  </si>
  <si>
    <t>Vedlejší rozpočtové náklady</t>
  </si>
  <si>
    <t>VON</t>
  </si>
  <si>
    <t>{76f2dafd-5183-417d-8a94-bae31dab9428}</t>
  </si>
  <si>
    <t>VRN_a</t>
  </si>
  <si>
    <t>Vedlejší rozpočtové náklady (investor SÚS Sk)</t>
  </si>
  <si>
    <t>{dab70826-f75d-4606-bc7c-55f0bab59ea0}</t>
  </si>
  <si>
    <t>VRN_b</t>
  </si>
  <si>
    <t>Vedlejší rozpočtové náklady (investor Kralupy n. Vl.)</t>
  </si>
  <si>
    <t>{ab43a8cb-4942-4f22-bbc6-dfa7ab0f3baf}</t>
  </si>
  <si>
    <t>KRYCÍ LIST SOUPISU PRACÍ</t>
  </si>
  <si>
    <t>Objekt:</t>
  </si>
  <si>
    <t>SO 101 - Ia. ETAPA - Opatření na silnici II/101, včetně OK (investor SÚS Sk)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</si>
  <si>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</si>
  <si>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</si>
  <si>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</si>
  <si>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</si>
  <si>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</si>
  <si>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</si>
  <si>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</si>
  <si>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</si>
  <si>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</si>
  <si>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</si>
  <si>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</si>
  <si>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</si>
  <si>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</si>
  <si>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</si>
  <si>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</si>
  <si>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</si>
  <si>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</si>
  <si>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</si>
  <si>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</si>
  <si>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</si>
  <si>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</si>
  <si>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</si>
  <si>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</si>
  <si>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</si>
  <si>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</si>
  <si>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</si>
  <si>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</si>
  <si>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</si>
  <si>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</si>
  <si>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</si>
  <si>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</si>
  <si>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</si>
  <si>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</si>
  <si>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122151101</t>
  </si>
  <si>
    <t>Odkopávky a prokopávky nezapažené v hornině třídy těžitelnosti I skupiny 1 a 2 objem do 20 m3 strojně</t>
  </si>
  <si>
    <t>m3</t>
  </si>
  <si>
    <t>CS ÚRS 2023 02</t>
  </si>
  <si>
    <t>4</t>
  </si>
  <si>
    <t>89471405</t>
  </si>
  <si>
    <t>PP</t>
  </si>
  <si>
    <t>Odkopávky a prokopávky nezapažené strojně v hornině třídy těžitelnosti I skupiny 1 a 2 do 20 m3</t>
  </si>
  <si>
    <t>VV</t>
  </si>
  <si>
    <t>"svrchní vrstva" (29,55+11,36+2,59+4,26+43,55)*0,1</t>
  </si>
  <si>
    <t>Součet</t>
  </si>
  <si>
    <t>122251103</t>
  </si>
  <si>
    <t>Odkopávky a prokopávky nezapažené v hornině třídy těžitelnosti I skupiny 3 objem do 100 m3 strojně</t>
  </si>
  <si>
    <t>471732600</t>
  </si>
  <si>
    <t>Odkopávky a prokopávky nezapažené strojně v hornině třídy těžitelnosti I skupiny 3 přes 50 do 100 m3</t>
  </si>
  <si>
    <t>"pro komunikaci"</t>
  </si>
  <si>
    <t>88,32</t>
  </si>
  <si>
    <t xml:space="preserve">"pro sanaci" </t>
  </si>
  <si>
    <t>335,66*0,2</t>
  </si>
  <si>
    <t>3</t>
  </si>
  <si>
    <t>129001101</t>
  </si>
  <si>
    <t>Příplatek za ztížení odkopávky nebo prokopávky v blízkosti inženýrských sítí</t>
  </si>
  <si>
    <t>1674612982</t>
  </si>
  <si>
    <t>Příplatek k cenám vykopávek za ztížení vykopávky v blízkosti podzemního vedení nebo výbušnin v horninách jakékoliv třídy</t>
  </si>
  <si>
    <t>335,66*0,2*0,3</t>
  </si>
  <si>
    <t>132251101</t>
  </si>
  <si>
    <t>Hloubení rýh nezapažených š do 800 mm v hornině třídy těžitelnosti I skupiny 3 objem do 20 m3 strojně</t>
  </si>
  <si>
    <t>-1576980137</t>
  </si>
  <si>
    <t>Hloubení nezapažených rýh šířky do 800 mm strojně s urovnáním dna do předepsaného profilu a spádu v hornině třídy těžitelnosti I skupiny 3 do 20 m3</t>
  </si>
  <si>
    <t>"pro obruby" 0,4*0,3*(137,32+14,67+15,03+5,9+20,08+12,83+13,87+18,22+10,85+143,4)</t>
  </si>
  <si>
    <t>5</t>
  </si>
  <si>
    <t>132251251</t>
  </si>
  <si>
    <t>Hloubení rýh nezapažených š do 2000 mm v hornině třídy těžitelnosti I skupiny 3 objem do 20 m3 strojně</t>
  </si>
  <si>
    <t>-984744790</t>
  </si>
  <si>
    <t>Hloubení nezapažených rýh šířky přes 800 do 2 000 mm strojně s urovnáním dna do předepsaného profilu a spádu v hornině třídy těžitelnosti I skupiny 3 do 20 m3</t>
  </si>
  <si>
    <t>"přípojky" 30,54*1*0,9</t>
  </si>
  <si>
    <t>6</t>
  </si>
  <si>
    <t>133251101</t>
  </si>
  <si>
    <t>Hloubení šachet nezapažených v hornině třídy těžitelnosti I skupiny 3 objem do 20 m3</t>
  </si>
  <si>
    <t>1387826461</t>
  </si>
  <si>
    <t>Hloubení nezapažených šachet strojně v hornině třídy těžitelnosti I skupiny 3 do 20 m3</t>
  </si>
  <si>
    <t>"pro UV" (10+1+1)*1*1*0,9</t>
  </si>
  <si>
    <t>7</t>
  </si>
  <si>
    <t>162251102</t>
  </si>
  <si>
    <t>Vodorovné přemístění přes 20 do 50 m výkopku/sypaniny z horniny třídy těžitelnosti I skupiny 1 až 3</t>
  </si>
  <si>
    <t>-1807912406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</si>
  <si>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</si>
  <si>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"v rámci stavby" 2,613</t>
  </si>
  <si>
    <t>8</t>
  </si>
  <si>
    <t>162751117</t>
  </si>
  <si>
    <t>Vodorovné přemístění přes 9 000 do 10000 m výkopku/sypaniny z horniny třídy těžitelnosti I skupiny 1 až 3</t>
  </si>
  <si>
    <t>1630471374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</si>
  <si>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</si>
  <si>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</t>
  </si>
  <si>
    <t>Poznámka k položce:
vzdálenost odvozu je pouze orientační, určí uchazeč</t>
  </si>
  <si>
    <t>88,32+47,06+27,486+9,131+10,8-13,302</t>
  </si>
  <si>
    <t>9</t>
  </si>
  <si>
    <t>167151101</t>
  </si>
  <si>
    <t>Nakládání výkopku z hornin třídy těžitelnosti I skupiny 1 až 3 do 100 m3</t>
  </si>
  <si>
    <t>479345868</t>
  </si>
  <si>
    <t>Nakládání, skládání a překládání neulehlého výkopku nebo sypaniny strojně nakládání, množství do 100 m3, z horniny třídy těžitelnosti I, skupiny 1 až 3</t>
  </si>
  <si>
    <t>2,613</t>
  </si>
  <si>
    <t>10</t>
  </si>
  <si>
    <t>171151103</t>
  </si>
  <si>
    <t>Uložení sypaniny z hornin soudržných do násypů zhutněných strojně</t>
  </si>
  <si>
    <t>1039892990</t>
  </si>
  <si>
    <t>Uložení sypanin do násypů strojně s rozprostřením sypaniny ve vrstvách a s hrubým urovnáním zhutněných z hornin soudržných jakékoliv třídy těžitelnosti</t>
  </si>
  <si>
    <t>11</t>
  </si>
  <si>
    <t>M</t>
  </si>
  <si>
    <t>10364100.1</t>
  </si>
  <si>
    <t>zemina vhodná do násypu</t>
  </si>
  <si>
    <t>t</t>
  </si>
  <si>
    <t>399564583</t>
  </si>
  <si>
    <t>Poznámka k položce:
Vhodná do násypu, do aktivní zóny dle kapitoly 4, ČSN 73 6133</t>
  </si>
  <si>
    <t>67,132*2 'Přepočtené koeficientem množství</t>
  </si>
  <si>
    <t>12</t>
  </si>
  <si>
    <t>171201231</t>
  </si>
  <si>
    <t>Poplatek za uložení zeminy a kamení na recyklační skládce (skládkovné) kód odpadu 17 05 04</t>
  </si>
  <si>
    <t>974979870</t>
  </si>
  <si>
    <t>Poplatek za uložení stavebního odpadu na recyklační skládce (skládkovné) zeminy a kamení zatříděného do Katalogu odpadů pod kódem 17 05 04</t>
  </si>
  <si>
    <t>169,495</t>
  </si>
  <si>
    <t>236,627*1,8 'Přepočtené koeficientem množství</t>
  </si>
  <si>
    <t>13</t>
  </si>
  <si>
    <t>174151101</t>
  </si>
  <si>
    <t>Zásyp jam, šachet rýh nebo kolem objektů sypaninou se zhutněním</t>
  </si>
  <si>
    <t>1975650790</t>
  </si>
  <si>
    <t>Zásyp sypaninou z jakékoliv horniny strojně s uložením výkopku ve vrstvách se zhutněním jam, šachet, rýh nebo kolem objektů v těchto vykopávkách</t>
  </si>
  <si>
    <t>"zásyp přípojek zeminou" 30,54*1*(0,9-0,55)</t>
  </si>
  <si>
    <t>"zásyp odstraněných UV zeminou" 2,613</t>
  </si>
  <si>
    <t>Mezisoučet</t>
  </si>
  <si>
    <t>"obsyp UV štěrkopískem" 10,8-(12*pi*0,275*0,275*0,9)</t>
  </si>
  <si>
    <t>14</t>
  </si>
  <si>
    <t>174251101</t>
  </si>
  <si>
    <t>Zásyp jam, šachet rýh nebo kolem objektů sypaninou bez zhutnění</t>
  </si>
  <si>
    <t>1490601040</t>
  </si>
  <si>
    <t>Zásyp sypaninou z jakékoliv horniny strojně s uložením výkopku ve vrstvách bez zhutnění jam, šachet, rýh nebo kolem objektů v těchto vykopávkách</t>
  </si>
  <si>
    <t>"dosypy pod ohumusování"</t>
  </si>
  <si>
    <t>94,52</t>
  </si>
  <si>
    <t>10364100.2</t>
  </si>
  <si>
    <t>zemina pro terénní úpravy - tříděná</t>
  </si>
  <si>
    <t>801509530</t>
  </si>
  <si>
    <t>94,52*1,8 'Přepočtené koeficientem množství</t>
  </si>
  <si>
    <t>16</t>
  </si>
  <si>
    <t>175151101</t>
  </si>
  <si>
    <t>Obsypání potrubí strojně sypaninou bez prohození, uloženou do 3 m</t>
  </si>
  <si>
    <t>-1177080011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</si>
  <si>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</si>
  <si>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30,54*1*0,45-(PI*0,075*0,075*30,54)</t>
  </si>
  <si>
    <t>17</t>
  </si>
  <si>
    <t>58331200</t>
  </si>
  <si>
    <t>štěrkopísek netříděný</t>
  </si>
  <si>
    <t>982702652</t>
  </si>
  <si>
    <t>13,203+8,235</t>
  </si>
  <si>
    <t>21,438*2 'Přepočtené koeficientem množství</t>
  </si>
  <si>
    <t>18</t>
  </si>
  <si>
    <t>181951112</t>
  </si>
  <si>
    <t>Úprava pláně v hornině třídy těžitelnosti I skupiny 1 až 3 se zhutněním strojně</t>
  </si>
  <si>
    <t>m2</t>
  </si>
  <si>
    <t>438948296</t>
  </si>
  <si>
    <t>Úprava pláně vyrovnáním výškových rozdílů strojně v hornině třídy těžitelnosti I, skupiny 1 až 3 se zhutněním</t>
  </si>
  <si>
    <t>269,6+244,35+107,03+56,03+37,63+72,25</t>
  </si>
  <si>
    <t>Zakládání</t>
  </si>
  <si>
    <t>19</t>
  </si>
  <si>
    <t>273313911.R</t>
  </si>
  <si>
    <t>Podkladní vrstva z betonu tř. C 30/37 XF4</t>
  </si>
  <si>
    <t>-1706460439</t>
  </si>
  <si>
    <t>Podkladní vrstva z betonu prostého tř. C 30/37 XF4</t>
  </si>
  <si>
    <t>podkladní vrstva</t>
  </si>
  <si>
    <t>"prstenec"</t>
  </si>
  <si>
    <t>72,25*0,25</t>
  </si>
  <si>
    <t>"dělící ostrůvky"</t>
  </si>
  <si>
    <t>107,03*0,25</t>
  </si>
  <si>
    <t>"dělící pás"</t>
  </si>
  <si>
    <t>56,03*0,25</t>
  </si>
  <si>
    <t>"chodníkové plochy v ostrůvcích"</t>
  </si>
  <si>
    <t>41,22*0,25</t>
  </si>
  <si>
    <t>Vodorovné konstrukce</t>
  </si>
  <si>
    <t>20</t>
  </si>
  <si>
    <t>451573111</t>
  </si>
  <si>
    <t>Lože pod potrubí otevřený výkop ze štěrkopísku</t>
  </si>
  <si>
    <t>750913819</t>
  </si>
  <si>
    <t>Lože pod potrubí, stoky a drobné objekty v otevřeném výkopu z písku a štěrkopísku do 63 mm</t>
  </si>
  <si>
    <t>(29,54+1)*1*0,1</t>
  </si>
  <si>
    <t>452311141</t>
  </si>
  <si>
    <t>Podkladní desky z betonu prostého bez zvýšených nároků na prostředí tř. C 16/20 otevřený výkop</t>
  </si>
  <si>
    <t>-943886740</t>
  </si>
  <si>
    <t>Podkladní a zajišťovací konstrukce z betonu prostého v otevřeném výkopu bez zvýšených nároků na prostředí desky pod potrubí, stoky a drobné objekty z betonu tř. C 16/20</t>
  </si>
  <si>
    <t>"pod UV" 0,6*0,6*0,1*14</t>
  </si>
  <si>
    <t>Komunikace</t>
  </si>
  <si>
    <t>22</t>
  </si>
  <si>
    <t>564231011</t>
  </si>
  <si>
    <t>Podklad nebo podsyp ze štěrkopísku ŠP plochy do 100 m2 tl 100 mm</t>
  </si>
  <si>
    <t>868602582</t>
  </si>
  <si>
    <t>Podklad nebo podsyp ze štěrkopísku ŠP s rozprostřením, vlhčením a zhutněním plochy jednotlivě do 100 m2, po zhutnění tl. 100 mm</t>
  </si>
  <si>
    <t>"pod VP" 244,35</t>
  </si>
  <si>
    <t>"dělící ostrůvky" 107,03</t>
  </si>
  <si>
    <t>"dělící pás" 56,03</t>
  </si>
  <si>
    <t>23</t>
  </si>
  <si>
    <t>564231012</t>
  </si>
  <si>
    <t>Podklad nebo podsyp ze štěrkopísku ŠP plochy do 100 m2 tl 110 mm</t>
  </si>
  <si>
    <t>-95253821</t>
  </si>
  <si>
    <t>Podklad nebo podsyp ze štěrkopísku ŠP s rozprostřením, vlhčením a zhutněním plochy jednotlivě do 100 m2, po zhutnění tl. 110 mm</t>
  </si>
  <si>
    <t>37,63</t>
  </si>
  <si>
    <t>24</t>
  </si>
  <si>
    <t>564251012</t>
  </si>
  <si>
    <t>Podklad nebo podsyp ze štěrkopísku ŠP plochy do 100 m2 tl 160 mm</t>
  </si>
  <si>
    <t>838122363</t>
  </si>
  <si>
    <t>Podklad nebo podsyp ze štěrkopísku ŠP s rozprostřením, vlhčením a zhutněním plochy jednotlivě do 100 m2, po zhutnění tl. 160 mm</t>
  </si>
  <si>
    <t>72,25</t>
  </si>
  <si>
    <t>25</t>
  </si>
  <si>
    <t>564851111</t>
  </si>
  <si>
    <t>Podklad ze štěrkodrtě ŠD plochy přes 100 m2 tl 150 mm</t>
  </si>
  <si>
    <t>293205499</t>
  </si>
  <si>
    <t>Podklad ze štěrkodrti ŠD s rozprostřením a zhutněním plochy přes 100 m2, po zhutnění tl. 150 mm</t>
  </si>
  <si>
    <t>"vozovka"</t>
  </si>
  <si>
    <t>"ŠDa (0/63)" 269,6</t>
  </si>
  <si>
    <t>26</t>
  </si>
  <si>
    <t>565166100.R</t>
  </si>
  <si>
    <t>Asfaltová směs s vysokým modulem tuhosti VMT 22 tl 80 mm š přes 3 m</t>
  </si>
  <si>
    <t>190171285</t>
  </si>
  <si>
    <t>Asfaltový beton vrstva podkladní ACP 22 (obalované kamenivo hrubozrnné - OKH) s rozprostřením a zhutněním v pruhu šířky přes 3 m, po zhutnění tl. 80 mm</t>
  </si>
  <si>
    <t>Poznámka k položce:
VMT 22 (PMB 25/55-60)</t>
  </si>
  <si>
    <t>341,44</t>
  </si>
  <si>
    <t>27</t>
  </si>
  <si>
    <t>567131113</t>
  </si>
  <si>
    <t>Podklad ze směsi stmelené cementem SC C 3/4 (SC I) tl 180 mm</t>
  </si>
  <si>
    <t>1436023453</t>
  </si>
  <si>
    <t>Podklad ze směsi stmelené cementem SC bez dilatačních spár, s rozprostřením a zhutněním SC C 3/4 (SC I), po zhutnění tl. 180 mm</t>
  </si>
  <si>
    <t>304,76</t>
  </si>
  <si>
    <t>28</t>
  </si>
  <si>
    <t>573191111</t>
  </si>
  <si>
    <t>Postřik infiltrační kationaktivní emulzí v množství 1 kg/m2</t>
  </si>
  <si>
    <t>-1242790965</t>
  </si>
  <si>
    <t>Postřik infiltrační kationaktivní emulzí v množství 1,00 kg/m2</t>
  </si>
  <si>
    <t>Poznámka k položce:
modif. PS-CP 1,0 kg/m2</t>
  </si>
  <si>
    <t>29</t>
  </si>
  <si>
    <t>573231107</t>
  </si>
  <si>
    <t>Postřik živičný spojovací ze silniční emulze v množství 0,40 kg/m2</t>
  </si>
  <si>
    <t>473222064</t>
  </si>
  <si>
    <t>Postřik spojovací PS bez posypu kamenivem ze silniční emulze, v množství 0,40 kg/m2</t>
  </si>
  <si>
    <t>Poznámka k položce:
modif. PS-CP 0,7 kg/m2</t>
  </si>
  <si>
    <t>1962,88</t>
  </si>
  <si>
    <t>30</t>
  </si>
  <si>
    <t>573231111</t>
  </si>
  <si>
    <t>Postřik živičný spojovací ze silniční emulze v množství 0,70 kg/m2</t>
  </si>
  <si>
    <t>-2094373586</t>
  </si>
  <si>
    <t>Postřik spojovací PS bez posypu kamenivem ze silniční emulze, v množství 0,70 kg/m2</t>
  </si>
  <si>
    <t>1721,33</t>
  </si>
  <si>
    <t>31</t>
  </si>
  <si>
    <t>576143321</t>
  </si>
  <si>
    <t>Asfaltový koberec mastixový SMA 16S (AKMH) tl 50 mm š přes 3 m</t>
  </si>
  <si>
    <t>-1445871789</t>
  </si>
  <si>
    <t>Asfaltový koberec mastixový SMA 16S (AKMH) s rozprostřením a se zhutněním v pruhu šířky přes 3 m, po zhutnění tl. 50 mm</t>
  </si>
  <si>
    <t>Poznámka k položce:
SMA 16S - mastix (PMB 45/80-65)</t>
  </si>
  <si>
    <t>32</t>
  </si>
  <si>
    <t>577176141</t>
  </si>
  <si>
    <t>Asfaltový beton vrstva ložní ACL 22S (ABVH) tl 80 mm š přes 3 m z modifikovaného asfaltu</t>
  </si>
  <si>
    <t>256225240</t>
  </si>
  <si>
    <t>Asfaltový beton vrstva ložní ACL 22S (ABVH) s rozprostřením a zhutněním z modifikovaného asfaltu v pruhu šířky přes 3 m, po zhutnění tl. 80 mm</t>
  </si>
  <si>
    <t xml:space="preserve">Poznámka k položce:
ACL 22S - modif. (PMB 25/55-60) </t>
  </si>
  <si>
    <t>33</t>
  </si>
  <si>
    <t>591141111</t>
  </si>
  <si>
    <t>Kladení dlažby z kostek velkých z kamene na MC tl 50 mm</t>
  </si>
  <si>
    <t>820728571</t>
  </si>
  <si>
    <t>Kladení dlažby z kostek s provedením lože do tl. 50 mm, s vyplněním spár, s dvojím beraněním a se smetením přebytečného materiálu na krajnici velkých z kamene, do lože z cementové malty</t>
  </si>
  <si>
    <t>Poznámka k položce:
C30/37 XF4</t>
  </si>
  <si>
    <t>72,22</t>
  </si>
  <si>
    <t>"řádka do betonu" -72,26*0,16</t>
  </si>
  <si>
    <t>34</t>
  </si>
  <si>
    <t>58381008</t>
  </si>
  <si>
    <t>kostka štípaná dlažební žula velká 15/17</t>
  </si>
  <si>
    <t>-1546966820</t>
  </si>
  <si>
    <t>60,658</t>
  </si>
  <si>
    <t>60,658*1,03 'Přepočtené koeficientem množství</t>
  </si>
  <si>
    <t>35</t>
  </si>
  <si>
    <t>591141111.R</t>
  </si>
  <si>
    <t>Kladení zámkové dlažby na MC tl 50 mm</t>
  </si>
  <si>
    <t>1497561007</t>
  </si>
  <si>
    <t>Kladení zámkové dlažby s provedením lože do tl. 50 mm, s vyplněním spár, s dvojím beraněním a se smetením přebytečného materiálu na krajnici, do lože z cementové malty</t>
  </si>
  <si>
    <t>Poznámka k položce:
- kladecí lože MC25</t>
  </si>
  <si>
    <t>10,3</t>
  </si>
  <si>
    <t>12,92</t>
  </si>
  <si>
    <t>10,95</t>
  </si>
  <si>
    <t>7,05</t>
  </si>
  <si>
    <t>36</t>
  </si>
  <si>
    <t>59245021</t>
  </si>
  <si>
    <t>dlažba tvar čtverec betonová 200x200x60mm přírodní</t>
  </si>
  <si>
    <t>1048683313</t>
  </si>
  <si>
    <t>10,3*1,03 'Přepočtené koeficientem množství</t>
  </si>
  <si>
    <t>37</t>
  </si>
  <si>
    <t>59245021.F</t>
  </si>
  <si>
    <t>dlažba tvar čtverec betonová 200x200x60mm přírodní "bez FAZETY"</t>
  </si>
  <si>
    <t>1695405693</t>
  </si>
  <si>
    <t>7,05*1,03 'Přepočtené koeficientem množství</t>
  </si>
  <si>
    <t>38</t>
  </si>
  <si>
    <t>59245263.F</t>
  </si>
  <si>
    <t xml:space="preserve">dlažba tvar čtverec betonová 200x200x60mm červená "bez FAZETY" </t>
  </si>
  <si>
    <t>1011965781</t>
  </si>
  <si>
    <t>dlažba tvar čtverec betonová 200x200x60mm barevná</t>
  </si>
  <si>
    <t>10,95*1,03 'Přepočtené koeficientem množství</t>
  </si>
  <si>
    <t>39</t>
  </si>
  <si>
    <t>59245006</t>
  </si>
  <si>
    <t xml:space="preserve">dlažba tvar obdélník betonová pro nevidomé 200x100x60mm červená </t>
  </si>
  <si>
    <t>1972323210</t>
  </si>
  <si>
    <t>dlažba tvar obdélník betonová pro nevidomé 200x100x60mm barevná</t>
  </si>
  <si>
    <t>12,92*1,03 'Přepočtené koeficientem množství</t>
  </si>
  <si>
    <t>40</t>
  </si>
  <si>
    <t>591241111</t>
  </si>
  <si>
    <t>Kladení dlažby z kostek drobných z kamene na MC tl 50 mm</t>
  </si>
  <si>
    <t>-28878139</t>
  </si>
  <si>
    <t>Kladení dlažby z kostek s provedením lože do tl. 50 mm, s vyplněním spár, s dvojím beraněním a se smetením přebytečného materiálu na krajnici drobných z kamene, do lože z cementové malty</t>
  </si>
  <si>
    <t>"dělící ostrůvky" 22,41+10,95+9,56+4,36+7,4+1,89+7,9+12,63+10,88+6,42+7,69+4,94</t>
  </si>
  <si>
    <t>41</t>
  </si>
  <si>
    <t>58381007</t>
  </si>
  <si>
    <t>kostka štípaná dlažební žula drobná 10/12</t>
  </si>
  <si>
    <t>187169572</t>
  </si>
  <si>
    <t>22,41+10,95+9,56+4,36+7,4+1,89+7,9+12,63+10,88+6,42+7,69+4,94</t>
  </si>
  <si>
    <t>56,03</t>
  </si>
  <si>
    <t>163,06*1,02 'Přepočtené koeficientem množství</t>
  </si>
  <si>
    <t>Trubní vedení</t>
  </si>
  <si>
    <t>42</t>
  </si>
  <si>
    <t>871315251</t>
  </si>
  <si>
    <t>Kanalizační potrubí z tvrdého PVC vícevrstvé tuhost třídy SN16 DN 150</t>
  </si>
  <si>
    <t>m</t>
  </si>
  <si>
    <t>139543450</t>
  </si>
  <si>
    <t>Kanalizační potrubí z tvrdého PVC v otevřeném výkopu ve sklonu do 20 %, hladkého plnostěnného vícevrstvého, tuhost třídy SN 16 DN 150</t>
  </si>
  <si>
    <t>7,04+0,4+1+2,4+5,2+2,38+4,5+3,35+2+0,5+0,77+1</t>
  </si>
  <si>
    <t>43</t>
  </si>
  <si>
    <t>890411851</t>
  </si>
  <si>
    <t>Bourání šachet z prefabrikovaných skruží strojně obestavěného prostoru do 1,5 m3</t>
  </si>
  <si>
    <t>CS ÚRS 2023 01</t>
  </si>
  <si>
    <t>3958284</t>
  </si>
  <si>
    <t>Bourání šachet a jímek strojně velikosti obestavěného prostoru do 1,5 m3 z prefabrikovaných skruží</t>
  </si>
  <si>
    <t>"UV" 11*(PI*0,275*0,275*1)</t>
  </si>
  <si>
    <t>44</t>
  </si>
  <si>
    <t>895941301</t>
  </si>
  <si>
    <t>Osazení vpusti uliční DN 450 z betonových dílců dno s výtokem</t>
  </si>
  <si>
    <t>kus</t>
  </si>
  <si>
    <t>1670765201</t>
  </si>
  <si>
    <t>Osazení vpusti uliční z betonových dílců DN 450 dno s výtokem</t>
  </si>
  <si>
    <t>7+4</t>
  </si>
  <si>
    <t>45</t>
  </si>
  <si>
    <t>59223850</t>
  </si>
  <si>
    <t>dno pro uliční vpusť s výtokovým otvorem betonové 450x330x50mm</t>
  </si>
  <si>
    <t>-97385019</t>
  </si>
  <si>
    <t>Poznámka k položce:
odtok PVC DN150</t>
  </si>
  <si>
    <t>46</t>
  </si>
  <si>
    <t>895941302</t>
  </si>
  <si>
    <t>Osazení vpusti uliční DN 450 z betonových dílců dno s kalištěm</t>
  </si>
  <si>
    <t>-2006698075</t>
  </si>
  <si>
    <t>Osazení vpusti uliční z betonových dílců DN 450 dno s kalištěm</t>
  </si>
  <si>
    <t>47</t>
  </si>
  <si>
    <t>59223852</t>
  </si>
  <si>
    <t>dno pro uliční vpusť s kalovou prohlubní betonové 450x300x50mm</t>
  </si>
  <si>
    <t>309232325</t>
  </si>
  <si>
    <t>48</t>
  </si>
  <si>
    <t>895941312</t>
  </si>
  <si>
    <t>Osazení vpusti uliční DN 450 z betonových dílců skruž horní 195 mm</t>
  </si>
  <si>
    <t>-1490757472</t>
  </si>
  <si>
    <t>Osazení vpusti uliční z betonových dílců DN 450 skruž horní 195 mm</t>
  </si>
  <si>
    <t>49</t>
  </si>
  <si>
    <t>59223856</t>
  </si>
  <si>
    <t>skruž betonová horní pro uliční vpusť 450x195x50mm</t>
  </si>
  <si>
    <t>-899357257</t>
  </si>
  <si>
    <t>50</t>
  </si>
  <si>
    <t>895941314</t>
  </si>
  <si>
    <t>Osazení vpusti uliční DN 450 z betonových dílců skruž horní 570 mm</t>
  </si>
  <si>
    <t>690191199</t>
  </si>
  <si>
    <t>Osazení vpusti uliční z betonových dílců DN 450 skruž horní 570 mm</t>
  </si>
  <si>
    <t xml:space="preserve">Poznámka k položce:
Přesná výška horní skruže bude určena na místě </t>
  </si>
  <si>
    <t>51</t>
  </si>
  <si>
    <t>59223858</t>
  </si>
  <si>
    <t>skruž betonová horní pro uliční vpusť 450x570x50mm</t>
  </si>
  <si>
    <t>822967675</t>
  </si>
  <si>
    <t>52</t>
  </si>
  <si>
    <t>895941331</t>
  </si>
  <si>
    <t>Osazení vpusti uliční DN 450 z betonových dílců skruž průběžná s výtokem</t>
  </si>
  <si>
    <t>-389719437</t>
  </si>
  <si>
    <t>Osazení vpusti uliční z betonových dílců DN 450 skruž průběžná s výtokem</t>
  </si>
  <si>
    <t>53</t>
  </si>
  <si>
    <t>59223854</t>
  </si>
  <si>
    <t>skruž betonová s odtokem 150mm PVC pro uliční vpusť 450x350x50mm</t>
  </si>
  <si>
    <t>-1042418030</t>
  </si>
  <si>
    <t>54</t>
  </si>
  <si>
    <t>899132111</t>
  </si>
  <si>
    <t>Výměna poklopu kanalizačního samonivelačního s ošetřením podkladu hloubky do 25 cm</t>
  </si>
  <si>
    <t>-1372794606</t>
  </si>
  <si>
    <t>Výměna poklopu kanalizačního s rámem samonivelačním s ošetřením podkladních vrstev hloubky do 25 cm</t>
  </si>
  <si>
    <t xml:space="preserve">Poznámka k položce:
Výšková úprava, poklop stávající </t>
  </si>
  <si>
    <t>55</t>
  </si>
  <si>
    <t>899132213</t>
  </si>
  <si>
    <t>Výměna poklopu vodovodního samonivelačního nebo pevného hydrantového</t>
  </si>
  <si>
    <t>45016379</t>
  </si>
  <si>
    <t>56</t>
  </si>
  <si>
    <t>899133211</t>
  </si>
  <si>
    <t>Výměna vtokové mříže uliční vpusti s použitím betonových vyrovnávacích prvků</t>
  </si>
  <si>
    <t>2076005214</t>
  </si>
  <si>
    <t>Výměna vtokové mříže uliční vpusti na betonové skruži s použitím betonových vyrovnávacích prvků</t>
  </si>
  <si>
    <t xml:space="preserve">Poznámka k položce:
vč. pročištění </t>
  </si>
  <si>
    <t>57</t>
  </si>
  <si>
    <t>899203112</t>
  </si>
  <si>
    <t>Osazení mříží litinových včetně rámů a košů na bahno pro třídu zatížení B125, C250</t>
  </si>
  <si>
    <t>1426823177</t>
  </si>
  <si>
    <t>1+7+1+1</t>
  </si>
  <si>
    <t>58</t>
  </si>
  <si>
    <t>mříž_2</t>
  </si>
  <si>
    <t>obrubníková vpust stružková B125/C250, NISA</t>
  </si>
  <si>
    <t>1268722287</t>
  </si>
  <si>
    <t>Poznámka k položce:
dle PD</t>
  </si>
  <si>
    <t>59</t>
  </si>
  <si>
    <t>899203211</t>
  </si>
  <si>
    <t>Demontáž mříží litinových včetně rámů hmotnosti přes 100 do 150 kg</t>
  </si>
  <si>
    <t>804457799</t>
  </si>
  <si>
    <t>Demontáž mříží litinových včetně rámů, hmotnosti jednotlivě přes 100 do 150 Kg</t>
  </si>
  <si>
    <t>11+1+1</t>
  </si>
  <si>
    <t>60</t>
  </si>
  <si>
    <t>899204112</t>
  </si>
  <si>
    <t>Osazení mříží litinových včetně rámů a košů na bahno pro třídu zatížení D400, E600</t>
  </si>
  <si>
    <t>-1105343632</t>
  </si>
  <si>
    <t>4+1</t>
  </si>
  <si>
    <t>61</t>
  </si>
  <si>
    <t>59223864</t>
  </si>
  <si>
    <t>prstenec pro uliční vpusť vyrovnávací betonový 390x60x130mm</t>
  </si>
  <si>
    <t>-917892005</t>
  </si>
  <si>
    <t>7+1+4+1+1+1</t>
  </si>
  <si>
    <t>62</t>
  </si>
  <si>
    <t>55242320</t>
  </si>
  <si>
    <t>mříž vtoková litinová plochá 500x500mm</t>
  </si>
  <si>
    <t>-2418023</t>
  </si>
  <si>
    <t>Poznámka k položce:
oka max 16 mm, D400</t>
  </si>
  <si>
    <t>4+1+1</t>
  </si>
  <si>
    <t>63</t>
  </si>
  <si>
    <t>59223875</t>
  </si>
  <si>
    <t>koš nízký pro uliční vpusti žárově Pz plech pro rám 500/500mm</t>
  </si>
  <si>
    <t>885025147</t>
  </si>
  <si>
    <t>4+7+1+1+1+1</t>
  </si>
  <si>
    <t>64</t>
  </si>
  <si>
    <t>899722113</t>
  </si>
  <si>
    <t>Krytí potrubí z plastů výstražnou fólií z PVC 34cm</t>
  </si>
  <si>
    <t>-270729932</t>
  </si>
  <si>
    <t>Krytí potrubí z plastů výstražnou fólií z PVC šířky 34 cm</t>
  </si>
  <si>
    <t>29,54</t>
  </si>
  <si>
    <t>65</t>
  </si>
  <si>
    <t>kanalizace_02</t>
  </si>
  <si>
    <t>Zaslepení stávající kanalizace</t>
  </si>
  <si>
    <t>-2041969857</t>
  </si>
  <si>
    <t>"stávající přípojka DN150" 12</t>
  </si>
  <si>
    <t>66</t>
  </si>
  <si>
    <t>napojení_01.1</t>
  </si>
  <si>
    <t>Napojení přípojky na potrubí - tvarovka</t>
  </si>
  <si>
    <t>148967221</t>
  </si>
  <si>
    <t>Napojení přípojky na potrubí - pomocí tvarovky (kamenina 400/150)</t>
  </si>
  <si>
    <t>67</t>
  </si>
  <si>
    <t>napojení_01.2</t>
  </si>
  <si>
    <t>Napojení přípojky do šachty</t>
  </si>
  <si>
    <t>24382081</t>
  </si>
  <si>
    <t>Napojení přípojky do šachty - beton (sedlo, vývrt, vyrovnávací vložka)</t>
  </si>
  <si>
    <t>68</t>
  </si>
  <si>
    <t>napojení_01.3</t>
  </si>
  <si>
    <t>Napojení přípojky na stávající přípojku</t>
  </si>
  <si>
    <t>1428665822</t>
  </si>
  <si>
    <t xml:space="preserve">Napojení přípojky na stávajícíc přípojku </t>
  </si>
  <si>
    <t>Poznámka k položce:
od rušené UV</t>
  </si>
  <si>
    <t>2+1+1</t>
  </si>
  <si>
    <t>69</t>
  </si>
  <si>
    <t>napojení_v2.1</t>
  </si>
  <si>
    <t>napojení přípojek "jádrové vrtání DN do 160 mm" na stávající potrubí</t>
  </si>
  <si>
    <t>2024218976</t>
  </si>
  <si>
    <t>napojení přípojek "jádrové vrtání DN do 160 mm" na stávající ŽB potrubí DN900 vč. límce</t>
  </si>
  <si>
    <t>70</t>
  </si>
  <si>
    <t>napojení_v2.2</t>
  </si>
  <si>
    <t>13176815</t>
  </si>
  <si>
    <t>napojení přípojek "jádrové vrtání DN do 160 mm" na stávající ŽB potrubí DN600 vč. límce</t>
  </si>
  <si>
    <t>71</t>
  </si>
  <si>
    <t>napojení_v2.3</t>
  </si>
  <si>
    <t>-1755773255</t>
  </si>
  <si>
    <t>napojení přípojek "jádrové vrtání DN do 160 mm" na stávající ŽB potrubí DN500 vč. límce</t>
  </si>
  <si>
    <t>72</t>
  </si>
  <si>
    <t>napojení_v2.4</t>
  </si>
  <si>
    <t>1690399180</t>
  </si>
  <si>
    <t>napojení přípojek "jádrové vrtání DN do 160 mm" na stávající ŽB potrubí DN400 vč. límce</t>
  </si>
  <si>
    <t>73</t>
  </si>
  <si>
    <t>napojení_v2.x</t>
  </si>
  <si>
    <t>1737320205</t>
  </si>
  <si>
    <t>napojení přípojek "jádrové vrtání DN do 160 mm" na stávající potrubí vč. límce</t>
  </si>
  <si>
    <t xml:space="preserve">Poznámka k položce:
typ materiálu a DN bude zjištěno až na místě </t>
  </si>
  <si>
    <t>Ostatní konstrukce a práce, bourání</t>
  </si>
  <si>
    <t>74</t>
  </si>
  <si>
    <t>914111111</t>
  </si>
  <si>
    <t>Montáž svislé dopravní značky do velikosti 1 m2 objímkami na sloupek nebo konzolu</t>
  </si>
  <si>
    <t>-1697336288</t>
  </si>
  <si>
    <t>Montáž svislé dopravní značky základní velikosti do 1 m2 objímkami na sloupky nebo konzoly</t>
  </si>
  <si>
    <t>30+1</t>
  </si>
  <si>
    <t>75</t>
  </si>
  <si>
    <t>40445621</t>
  </si>
  <si>
    <t>informativní značky provozní IP1-IP3, IP4b-IP7, IP10a, b 500x500mm</t>
  </si>
  <si>
    <t>936801579</t>
  </si>
  <si>
    <t>"IP4b" 1+1</t>
  </si>
  <si>
    <t>"IP6" 1</t>
  </si>
  <si>
    <t>76</t>
  </si>
  <si>
    <t>40445619</t>
  </si>
  <si>
    <t>zákazové, příkazové dopravní značky B1-B34, C1-15 500mm</t>
  </si>
  <si>
    <t>-1279933706</t>
  </si>
  <si>
    <t>"C4a" 8</t>
  </si>
  <si>
    <t>77</t>
  </si>
  <si>
    <t>40445620</t>
  </si>
  <si>
    <t>zákazové, příkazové dopravní značky B1-B34, C1-15 700mm</t>
  </si>
  <si>
    <t>630590369</t>
  </si>
  <si>
    <t>"C1" 5</t>
  </si>
  <si>
    <t>"B4" 1</t>
  </si>
  <si>
    <t>"B2" 5</t>
  </si>
  <si>
    <t>"B8" 1</t>
  </si>
  <si>
    <t>78</t>
  </si>
  <si>
    <t>40445608</t>
  </si>
  <si>
    <t>značky upravující přednost P1, P4 700mm</t>
  </si>
  <si>
    <t>1308969974</t>
  </si>
  <si>
    <t>"P4" 5+1</t>
  </si>
  <si>
    <t>79</t>
  </si>
  <si>
    <t>40445624</t>
  </si>
  <si>
    <t>informativní značky provozní IP4a 800x300mm</t>
  </si>
  <si>
    <t>-146389940</t>
  </si>
  <si>
    <t>"IP4a" 1</t>
  </si>
  <si>
    <t>80</t>
  </si>
  <si>
    <t>40445650</t>
  </si>
  <si>
    <t>dodatkové tabulky E7, E12, E13 500x300mm</t>
  </si>
  <si>
    <t>162240922</t>
  </si>
  <si>
    <t>"E12a" 1</t>
  </si>
  <si>
    <t>81</t>
  </si>
  <si>
    <t>914511112</t>
  </si>
  <si>
    <t>Montáž sloupku dopravních značek délky do 3,5 m s betonovým základem a patkou D 60 mm</t>
  </si>
  <si>
    <t>-1482195831</t>
  </si>
  <si>
    <t>Montáž sloupku dopravních značek délky do 3,5 m do hliníkové patky pro sloupek D 60 mm</t>
  </si>
  <si>
    <t>1+8+1+5+5+1+1+1+1+1</t>
  </si>
  <si>
    <t>82</t>
  </si>
  <si>
    <t>40445225</t>
  </si>
  <si>
    <t>sloupek pro dopravní značku Zn D 60mm v 3,5m</t>
  </si>
  <si>
    <t>2025296843</t>
  </si>
  <si>
    <t>24+1</t>
  </si>
  <si>
    <t>83</t>
  </si>
  <si>
    <t>915111111</t>
  </si>
  <si>
    <t>Vodorovné dopravní značení dělící čáry souvislé š 125 mm základní bílá barva</t>
  </si>
  <si>
    <t>-470721014</t>
  </si>
  <si>
    <t>Vodorovné dopravní značení stříkané barvou dělící čára šířky 125 mm souvislá bílá základní</t>
  </si>
  <si>
    <t>"V1a" 73,64</t>
  </si>
  <si>
    <t>84</t>
  </si>
  <si>
    <t>915121111</t>
  </si>
  <si>
    <t>Vodorovné dopravní značení vodící čáry souvislé š 250 mm základní bílá barva</t>
  </si>
  <si>
    <t>213183683</t>
  </si>
  <si>
    <t>Vodorovné dopravní značení stříkané barvou vodící čára bílá šířky 250 mm souvislá základní</t>
  </si>
  <si>
    <t>"V4" 151,29</t>
  </si>
  <si>
    <t>85</t>
  </si>
  <si>
    <t>915121121</t>
  </si>
  <si>
    <t>Vodorovné dopravní značení vodící čáry přerušované š 250 mm základní bílá barva</t>
  </si>
  <si>
    <t>-1495052846</t>
  </si>
  <si>
    <t>Vodorovné dopravní značení stříkané barvou vodící čára bílá šířky 250 mm přerušovaná základní</t>
  </si>
  <si>
    <t>"V2b 1,5/1,5/0,25" 96,08</t>
  </si>
  <si>
    <t>86</t>
  </si>
  <si>
    <t>915131111</t>
  </si>
  <si>
    <t>Vodorovné dopravní značení přechody pro chodce, šipky, symboly základní bílá barva</t>
  </si>
  <si>
    <t>1741820458</t>
  </si>
  <si>
    <t>Vodorovné dopravní značení stříkané barvou přechody pro chodce, šipky, symboly bílé základní</t>
  </si>
  <si>
    <t>"V8a" 4,25</t>
  </si>
  <si>
    <t>"V7a" 21</t>
  </si>
  <si>
    <t>"V13" 20,65</t>
  </si>
  <si>
    <t>87</t>
  </si>
  <si>
    <t>915211111</t>
  </si>
  <si>
    <t>Vodorovné dopravní značení dělící čáry souvislé š 125 mm bílý plast</t>
  </si>
  <si>
    <t>1430933242</t>
  </si>
  <si>
    <t>Vodorovné dopravní značení stříkaným plastem dělící čára šířky 125 mm souvislá bílá základní</t>
  </si>
  <si>
    <t>88</t>
  </si>
  <si>
    <t>915221111</t>
  </si>
  <si>
    <t>Vodorovné dopravní značení vodící čáry souvislé š 250 mm bílý plast</t>
  </si>
  <si>
    <t>1287120362</t>
  </si>
  <si>
    <t>Vodorovné dopravní značení stříkaným plastem vodící čára bílá šířky 250 mm souvislá základní</t>
  </si>
  <si>
    <t>89</t>
  </si>
  <si>
    <t>915221121</t>
  </si>
  <si>
    <t>Vodorovné dopravní značení vodící čáry přerušované š 250 mm bílý plast</t>
  </si>
  <si>
    <t>-593301969</t>
  </si>
  <si>
    <t>Vodorovné dopravní značení stříkaným plastem vodící čára bílá šířky 250 mm přerušovaná základní</t>
  </si>
  <si>
    <t>90</t>
  </si>
  <si>
    <t>915223121</t>
  </si>
  <si>
    <t>Vodicí linie z plastu pro orientaci nevidomých na přechodu šířky 170 mm</t>
  </si>
  <si>
    <t>-1517452559</t>
  </si>
  <si>
    <t>Orientační prvky pro nevidomé z plastu na pozemních komunikacích a komunikacích pro pěší vodicí linie na přechodu šířky 170 mm</t>
  </si>
  <si>
    <t>7,25</t>
  </si>
  <si>
    <t>91</t>
  </si>
  <si>
    <t>915231111</t>
  </si>
  <si>
    <t>Vodorovné dopravní značení přechody pro chodce, šipky, symboly bílý plast</t>
  </si>
  <si>
    <t>2089605825</t>
  </si>
  <si>
    <t>Vodorovné dopravní značení stříkaným plastem přechody pro chodce, šipky, symboly nápisy bílé základní</t>
  </si>
  <si>
    <t>92</t>
  </si>
  <si>
    <t>915611111</t>
  </si>
  <si>
    <t>Předznačení vodorovného liniového značení</t>
  </si>
  <si>
    <t>929199930</t>
  </si>
  <si>
    <t>Předznačení pro vodorovné značení stříkané barvou nebo prováděné z nátěrových hmot liniové dělicí čáry, vodicí proužky</t>
  </si>
  <si>
    <t>93</t>
  </si>
  <si>
    <t>915621111</t>
  </si>
  <si>
    <t>Předznačení vodorovného plošného značení</t>
  </si>
  <si>
    <t>220535209</t>
  </si>
  <si>
    <t>Předznačení pro vodorovné značení stříkané barvou nebo prováděné z nátěrových hmot plošné šipky, symboly, nápisy</t>
  </si>
  <si>
    <t>94</t>
  </si>
  <si>
    <t>916111113</t>
  </si>
  <si>
    <t>Osazení obruby z velkých kostek s boční opěrou do lože z betonu prostého</t>
  </si>
  <si>
    <t>-1409094820</t>
  </si>
  <si>
    <t>Osazení silniční obruby z dlažebních kostek v jedné řadě s ložem tl. přes 50 do 100 mm, s vyplněním a zatřením spár cementovou maltou z velkých kostek s boční opěrou z betonu prostého, do lože z betonu prostého téže značky</t>
  </si>
  <si>
    <t>Poznámka k položce:
třída betonu dle PD</t>
  </si>
  <si>
    <t>72,26</t>
  </si>
  <si>
    <t>95</t>
  </si>
  <si>
    <t>1299975361</t>
  </si>
  <si>
    <t>72,26*0,16</t>
  </si>
  <si>
    <t>11,562*1,02 'Přepočtené koeficientem množství</t>
  </si>
  <si>
    <t>96</t>
  </si>
  <si>
    <t>916111123</t>
  </si>
  <si>
    <t>Osazení obruby z drobných kostek s boční opěrou do lože z betonu prostého</t>
  </si>
  <si>
    <t>-474045800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</si>
  <si>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</si>
  <si>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"V.P. - dvouřádka" 2*(151,87+33,81+58,19+58,01+25,63+163,71+48,7+113,64+28,16+25,11+30,3+5,6+6,79+29,85)</t>
  </si>
  <si>
    <t>"vnější přídlažba - řádka" 5,23+10,91+8,14+20,34+80,29+23,27+11,35+16,08+10,05+14,84+9,22+12,11+(74,36+65,98+3,31+14,57+13,44+12,33+14,43+15,27+10,68)</t>
  </si>
  <si>
    <t>(4,69+58,96+63,5+30,6)</t>
  </si>
  <si>
    <t>97</t>
  </si>
  <si>
    <t>-748276782</t>
  </si>
  <si>
    <t>1558,74*0,12</t>
  </si>
  <si>
    <t>603,95*0,12</t>
  </si>
  <si>
    <t>259,523*1,02 'Přepočtené koeficientem množství</t>
  </si>
  <si>
    <t>98</t>
  </si>
  <si>
    <t>916133112</t>
  </si>
  <si>
    <t>Osazení silničního obrubníku betonového ke kruhovým objezdům do lože z betonu prostého s boční opěrou</t>
  </si>
  <si>
    <t>-940448727</t>
  </si>
  <si>
    <t>Osazení silničního obrubníku ke kruhovým objezdům se zřízením lože tl. do 150 mm, s vyplněním a zatřením spár cementovou maltou betonového, do lože z betonu prostého s boční opěrou</t>
  </si>
  <si>
    <t>192,02</t>
  </si>
  <si>
    <t>99</t>
  </si>
  <si>
    <t>58380004_A1</t>
  </si>
  <si>
    <t>obrubník kamenný žulový přímý "ATYP-zkosená" 600x300x195-100 mm</t>
  </si>
  <si>
    <t>-1104476911</t>
  </si>
  <si>
    <t>obrubník kamenný žulový přímý "ATYP-zkosená" 600x300x195-100mm</t>
  </si>
  <si>
    <t>Poznámka k položce:
obruba zkosená dle PD
šířka: 300 mm
výška: 195/100 mm</t>
  </si>
  <si>
    <t>192,02*1,01 'Přepočtené koeficientem množství</t>
  </si>
  <si>
    <t>100</t>
  </si>
  <si>
    <t>916241213</t>
  </si>
  <si>
    <t>Osazení obrubníku kamenného stojatého s boční opěrou do lože z betonu prostého</t>
  </si>
  <si>
    <t>-1228664371</t>
  </si>
  <si>
    <t>Osazení obrubníku kamenného se zřízením lože, s vyplněním a zatřením spár cementovou maltou stojatého s boční opěrou z betonu prostého, do lože z betonu prostého</t>
  </si>
  <si>
    <t>74,38</t>
  </si>
  <si>
    <t>71,96+0,83</t>
  </si>
  <si>
    <t>511,64+1,29+0,72+8,19+8,21+3,14+7,86+2,31+5,96</t>
  </si>
  <si>
    <t>101</t>
  </si>
  <si>
    <t>58380005</t>
  </si>
  <si>
    <t>obrubník kamenný žulový přímý 1000x200x250mm</t>
  </si>
  <si>
    <t>-898702524</t>
  </si>
  <si>
    <t>Poznámka k položce:
zaoblená hrana R=3cm</t>
  </si>
  <si>
    <t>511,64</t>
  </si>
  <si>
    <t>511,64*1,02 'Přepočtené koeficientem množství</t>
  </si>
  <si>
    <t>102</t>
  </si>
  <si>
    <t>5838000.A</t>
  </si>
  <si>
    <t>obrubník kamenný žulový přímý 1000x200x350mm</t>
  </si>
  <si>
    <t>-607711535</t>
  </si>
  <si>
    <t>20*1,02 'Přepočtené koeficientem množství</t>
  </si>
  <si>
    <t>103</t>
  </si>
  <si>
    <t>58380416</t>
  </si>
  <si>
    <t>obrubník kamenný žulový obloukový R 0,5-1m 200x250mm</t>
  </si>
  <si>
    <t>969602585</t>
  </si>
  <si>
    <t>"R=0,5" 5,96</t>
  </si>
  <si>
    <t xml:space="preserve">"R=0,7" 8,21 </t>
  </si>
  <si>
    <t xml:space="preserve">"R=0,75" 2,31 </t>
  </si>
  <si>
    <t xml:space="preserve">"R=1,0" 3,14 </t>
  </si>
  <si>
    <t>19,62*1,02 'Přepočtené koeficientem množství</t>
  </si>
  <si>
    <t>104</t>
  </si>
  <si>
    <t>58380426</t>
  </si>
  <si>
    <t>obrubník kamenný žulový obloukový R 1-3m 200x250mm</t>
  </si>
  <si>
    <t>-268497858</t>
  </si>
  <si>
    <t>"R=1,25" 7,86</t>
  </si>
  <si>
    <t>7,86*1,02 'Přepočtené koeficientem množství</t>
  </si>
  <si>
    <t>105</t>
  </si>
  <si>
    <t>58380436</t>
  </si>
  <si>
    <t>obrubník kamenný žulový obloukový R 3-5m 200x250mm</t>
  </si>
  <si>
    <t>-1425295945</t>
  </si>
  <si>
    <t xml:space="preserve">"R=3,5" 1,29 </t>
  </si>
  <si>
    <t xml:space="preserve">"R=4,0" 0,72 </t>
  </si>
  <si>
    <t>2,01*1,02 'Přepočtené koeficientem množství</t>
  </si>
  <si>
    <t>106</t>
  </si>
  <si>
    <t>58380446</t>
  </si>
  <si>
    <t>obrubník kamenný žulový obloukový R 5-10m 200x250mm</t>
  </si>
  <si>
    <t>1744224901</t>
  </si>
  <si>
    <t xml:space="preserve">"R=6,0" 8,19 </t>
  </si>
  <si>
    <t>8,19*1,02 'Přepočtené koeficientem množství</t>
  </si>
  <si>
    <t>107</t>
  </si>
  <si>
    <t>58380001</t>
  </si>
  <si>
    <t>krajník kamenný žulový silniční 130x200x300-800mm</t>
  </si>
  <si>
    <t>-1873332632</t>
  </si>
  <si>
    <t>74,38*1,02 'Přepočtené koeficientem množství</t>
  </si>
  <si>
    <t>108</t>
  </si>
  <si>
    <t>58380006</t>
  </si>
  <si>
    <t>obrubník kamenný žulový přímý 1000x200x200mm</t>
  </si>
  <si>
    <t>-1079059109</t>
  </si>
  <si>
    <t>71,96</t>
  </si>
  <si>
    <t>71,96*1,02 'Přepočtené koeficientem množství</t>
  </si>
  <si>
    <t>109</t>
  </si>
  <si>
    <t>58380438</t>
  </si>
  <si>
    <t>obrubník kamenný žulový obloukový R 3-5m 200x200mm</t>
  </si>
  <si>
    <t>1585992098</t>
  </si>
  <si>
    <t>"R4" 0,83</t>
  </si>
  <si>
    <t>0,83*1,02 'Přepočtené koeficientem množství</t>
  </si>
  <si>
    <t>110</t>
  </si>
  <si>
    <t>916331112</t>
  </si>
  <si>
    <t>Osazení zahradního obrubníku betonového do lože z betonu s boční opěrou</t>
  </si>
  <si>
    <t>842444122</t>
  </si>
  <si>
    <t>Osazení zahradního obrubníku betonového s ložem tl. od 50 do 100 mm z betonu prostého tř. C 12/15 s boční opěrou z betonu prostého tř. C 12/15</t>
  </si>
  <si>
    <t>6,82</t>
  </si>
  <si>
    <t>111</t>
  </si>
  <si>
    <t>59217002</t>
  </si>
  <si>
    <t>obrubník betonový zahradní šedý 1000x50x200mm</t>
  </si>
  <si>
    <t>981108443</t>
  </si>
  <si>
    <t>6,82*1,02 'Přepočtené koeficientem množství</t>
  </si>
  <si>
    <t>112</t>
  </si>
  <si>
    <t>916782111</t>
  </si>
  <si>
    <t>Montáž zpomalovacího polštáře kulatého</t>
  </si>
  <si>
    <t>1950436332</t>
  </si>
  <si>
    <t>113</t>
  </si>
  <si>
    <t>56288873</t>
  </si>
  <si>
    <t>polštář zpomalovací malý kruhový v 52,6mm D 425mm</t>
  </si>
  <si>
    <t>328353666</t>
  </si>
  <si>
    <t>114</t>
  </si>
  <si>
    <t>916991121</t>
  </si>
  <si>
    <t>Lože pod obrubníky, krajníky nebo obruby z dlažebních kostek z betonu prostého</t>
  </si>
  <si>
    <t>-966350655</t>
  </si>
  <si>
    <t>Lože pod obrubníky, krajníky nebo obruby z dlažebních kostek z betonu prostého</t>
  </si>
  <si>
    <t>Poznámka k položce:
Druh betonu dle PD</t>
  </si>
  <si>
    <t>"příplatek za zvětšené lože"</t>
  </si>
  <si>
    <t>0,15*0,3*192</t>
  </si>
  <si>
    <t>0,05*0,2*716,5</t>
  </si>
  <si>
    <t>0,25*0,1*1558,74</t>
  </si>
  <si>
    <t>0,2*0,2*603,95</t>
  </si>
  <si>
    <t>115</t>
  </si>
  <si>
    <t>919732211</t>
  </si>
  <si>
    <t>Styčná spára napojení nového živičného povrchu na stávající za tepla š 15 mm hl 25 mm s prořezáním</t>
  </si>
  <si>
    <t>1560548575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</si>
  <si>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</si>
  <si>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29,75</t>
  </si>
  <si>
    <t>116</t>
  </si>
  <si>
    <t>919735111</t>
  </si>
  <si>
    <t>Řezání stávajícího živičného krytu hl do 50 mm</t>
  </si>
  <si>
    <t>-925931737</t>
  </si>
  <si>
    <t>Řezání stávajícího živičného krytu nebo podkladu hloubky do 50 mm</t>
  </si>
  <si>
    <t>659,97</t>
  </si>
  <si>
    <t>Bourání konstrukcí</t>
  </si>
  <si>
    <t>117</t>
  </si>
  <si>
    <t>113106123</t>
  </si>
  <si>
    <t>Rozebrání dlažeb ze zámkových dlaždic komunikací pro pěší ručně</t>
  </si>
  <si>
    <t>-970803534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</si>
  <si>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</si>
  <si>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22,13</t>
  </si>
  <si>
    <t>118</t>
  </si>
  <si>
    <t>113107224</t>
  </si>
  <si>
    <t>Odstranění podkladu z kameniva drceného tl přes 300 do 400 mm strojně pl přes 200 m2</t>
  </si>
  <si>
    <t>-1422093922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</si>
  <si>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</si>
  <si>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"tl. 310 mm" 981,46</t>
  </si>
  <si>
    <t>119</t>
  </si>
  <si>
    <t>113107242</t>
  </si>
  <si>
    <t>Odstranění podkladu živičného tl přes 50 do 100 mm strojně pl přes 200 m2</t>
  </si>
  <si>
    <t>-390611722</t>
  </si>
  <si>
    <t>Odstranění podkladů nebo krytů strojně plochy jednotlivě přes 200 m2 s přemístěním hmot na skládku na vzdálenost do 20 m nebo s naložením na dopravní prostředek živičných, o tl. vrstvy přes 50 do 100 mm</t>
  </si>
  <si>
    <t>"vozovka - tl. 90 mm průměrná" 981,46</t>
  </si>
  <si>
    <t>120</t>
  </si>
  <si>
    <t>113107323</t>
  </si>
  <si>
    <t>Odstranění podkladu z kameniva drceného tl přes 200 do 300 mm strojně pl do 50 m2</t>
  </si>
  <si>
    <t>-1367076029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</si>
  <si>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</si>
  <si>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"tl. 250 mm" 45,97</t>
  </si>
  <si>
    <t>121</t>
  </si>
  <si>
    <t>113107342</t>
  </si>
  <si>
    <t>Odstranění podkladu živičného tl přes 50 do 100 mm strojně pl do 50 m2</t>
  </si>
  <si>
    <t>-590560387</t>
  </si>
  <si>
    <t>Odstranění podkladů nebo krytů strojně plochy jednotlivě do 50 m2 s přemístěním hmot na skládku na vzdálenost do 3 m nebo s naložením na dopravní prostředek živičných, o tl. vrstvy přes 50 do 100 mm</t>
  </si>
  <si>
    <t>"pro obruby, tl. 90 mm" 0,25*(137,32+14,67+15,03+5,9+20,08+12,83+13,87+18,22+10,85+143,4)</t>
  </si>
  <si>
    <t>122</t>
  </si>
  <si>
    <t>113107341</t>
  </si>
  <si>
    <t>Odstranění podkladu živičného tl 50 mm strojně pl do 50 m2</t>
  </si>
  <si>
    <t>-339265277</t>
  </si>
  <si>
    <t>Odstranění podkladů nebo krytů strojně plochy jednotlivě do 50 m2 s přemístěním hmot na skládku na vzdálenost do 3 m nebo s naložením na dopravní prostředek živičných, o tl. vrstvy do 50 mm</t>
  </si>
  <si>
    <t>"chodníky - tl. 50 mm průměrná" 23,84</t>
  </si>
  <si>
    <t>123</t>
  </si>
  <si>
    <t>113154363</t>
  </si>
  <si>
    <t>Frézování živičného krytu tl 50 mm pruh š přes 1 do 2 m pl přes 1000 do 10000 m2 s překážkami v trase</t>
  </si>
  <si>
    <t>-1789720535</t>
  </si>
  <si>
    <t>Frézování živičného podkladu nebo krytu s naložením na dopravní prostředek plochy přes 1 000 do 10 000 m2 s překážkami v trase pruhu šířky přes 1 m do 2 m, tloušťky vrstvy 50 mm</t>
  </si>
  <si>
    <t>1731,25</t>
  </si>
  <si>
    <t>124</t>
  </si>
  <si>
    <t>113201112</t>
  </si>
  <si>
    <t>Vytrhání obrub silničních ležatých</t>
  </si>
  <si>
    <t>-867193519</t>
  </si>
  <si>
    <t>Vytrhání obrub s vybouráním lože, s přemístěním hmot na skládku na vzdálenost do 3 m nebo s naložením na dopravní prostředek silničních ležatých</t>
  </si>
  <si>
    <t>"kamenné obruby" 306,2</t>
  </si>
  <si>
    <t>125</t>
  </si>
  <si>
    <t>113202111</t>
  </si>
  <si>
    <t>Vytrhání obrub krajníků obrubníků stojatých</t>
  </si>
  <si>
    <t>-801726206</t>
  </si>
  <si>
    <t>Vytrhání obrub s vybouráním lože, s přemístěním hmot na skládku na vzdálenost do 3 m nebo s naložením na dopravní prostředek z krajníků nebo obrubníků stojatých</t>
  </si>
  <si>
    <t>"krajníky" 120,72</t>
  </si>
  <si>
    <t>"betonové" 26,1</t>
  </si>
  <si>
    <t>126</t>
  </si>
  <si>
    <t>966006132</t>
  </si>
  <si>
    <t>Odstranění značek dopravních nebo orientačních se sloupky s betonovými patkami</t>
  </si>
  <si>
    <t>442376983</t>
  </si>
  <si>
    <t>Odstranění dopravních nebo orientačních značek se sloupkem s uložením hmot na vzdálenost do 20 m nebo s naložením na dopravní prostředek, se zásypem jam a jeho zhutněním s betonovou patkou</t>
  </si>
  <si>
    <t>2+1+1+2+1+1+1+2</t>
  </si>
  <si>
    <t>127</t>
  </si>
  <si>
    <t>966006211</t>
  </si>
  <si>
    <t>Odstranění svislých dopravních značek ze sloupů, sloupků nebo konzol</t>
  </si>
  <si>
    <t>-500296346</t>
  </si>
  <si>
    <t>Odstranění (demontáž) svislých dopravních značek s odklizením materiálu na skládku na vzdálenost do 20 m nebo s naložením na dopravní prostředek ze sloupů, sloupků nebo konzol</t>
  </si>
  <si>
    <t>"B1" 1</t>
  </si>
  <si>
    <t>"P4" 2</t>
  </si>
  <si>
    <t>"P4+C3a" 1+1</t>
  </si>
  <si>
    <t>"A11" 1</t>
  </si>
  <si>
    <t>"IP19" 1</t>
  </si>
  <si>
    <t>"P3" 1</t>
  </si>
  <si>
    <t>"P2" 2</t>
  </si>
  <si>
    <t>997</t>
  </si>
  <si>
    <t>Přesun sutě</t>
  </si>
  <si>
    <t>128</t>
  </si>
  <si>
    <t>997221551</t>
  </si>
  <si>
    <t>Vodorovná doprava suti ze sypkých materiálů do 1 km</t>
  </si>
  <si>
    <t>-295278104</t>
  </si>
  <si>
    <t>Vodorovná doprava suti bez naložení, ale se složením a s hrubým urovnáním ze sypkých materiálů, na vzdálenost do 1 km</t>
  </si>
  <si>
    <t>"podklad, odvoz na trvalou/recyklační skládku" 569,247+20,227</t>
  </si>
  <si>
    <t>"frézink, odkup zhotovitelem" 199,094</t>
  </si>
  <si>
    <t>129</t>
  </si>
  <si>
    <t>997221559</t>
  </si>
  <si>
    <t>Příplatek ZKD 1 km u vodorovné dopravy suti ze sypkých materiálů</t>
  </si>
  <si>
    <t>1627841227</t>
  </si>
  <si>
    <t>Vodorovná doprava suti bez naložení, ale se složením a s hrubým urovnáním Příplatek k ceně za každý další i započatý 1 km přes 1 km</t>
  </si>
  <si>
    <t>"podklad, odvoz na trvalou/recyklační skládku" (569,247+20,227)*9</t>
  </si>
  <si>
    <t>"frézink, odkup zhotovitelem" (199,094)*9</t>
  </si>
  <si>
    <t>130</t>
  </si>
  <si>
    <t>997221561</t>
  </si>
  <si>
    <t>Vodorovná doprava suti z kusových materiálů do 1 km</t>
  </si>
  <si>
    <t>-1485927280</t>
  </si>
  <si>
    <t>Vodorovná doprava suti bez naložení, ale se složením a s hrubým urovnáním z kusových materiálů, na vzdálenost do 1 km</t>
  </si>
  <si>
    <t>"beton, odvoz na trvalou/recyklační skládku" 5,017+5,754+88,798+30,098+0,902</t>
  </si>
  <si>
    <t>"asfalt, odvoz na trvalou/recyklační skládku"  215,921+21,569+2,336</t>
  </si>
  <si>
    <t>131</t>
  </si>
  <si>
    <t>997221569</t>
  </si>
  <si>
    <t>Příplatek ZKD 1 km u vodorovné dopravy suti z kusových materiálů</t>
  </si>
  <si>
    <t>2033323560</t>
  </si>
  <si>
    <t>"beton, odvoz na trvalou/recyklační skládku" (5,017+5,754+88,798+30,098+0,902)*9</t>
  </si>
  <si>
    <t>"asfalt, odvoz na trvalou/recyklační skládku"  (215,921+21,569+2,336)*9</t>
  </si>
  <si>
    <t>132</t>
  </si>
  <si>
    <t>997221861</t>
  </si>
  <si>
    <t>Poplatek za uložení na recyklační skládce (skládkovné) stavebního odpadu z prostého betonu pod kódem 17 01 01</t>
  </si>
  <si>
    <t>-185327288</t>
  </si>
  <si>
    <t>Poplatek za uložení stavebního odpadu na recyklační skládce (skládkovné) z prostého betonu zatříděného do Katalogu odpadů pod kódem 17 01 01</t>
  </si>
  <si>
    <t>5,017+5,754+88,798+30,098+0,902</t>
  </si>
  <si>
    <t>133</t>
  </si>
  <si>
    <t>997221873</t>
  </si>
  <si>
    <t>Poplatek za uložení na recyklační skládce (skládkovné) stavebního odpadu zeminy a kamení zatříděného do Katalogu odpadů pod kódem 17 05 04</t>
  </si>
  <si>
    <t>272587397</t>
  </si>
  <si>
    <t>569,247+20,227</t>
  </si>
  <si>
    <t>134</t>
  </si>
  <si>
    <t>997221875</t>
  </si>
  <si>
    <t>Poplatek za uložení na recyklační skládce (skládkovné) stavebního odpadu asfaltového bez obsahu dehtu zatříděného do Katalogu odpadů pod kódem 17 03 02</t>
  </si>
  <si>
    <t>1490610337</t>
  </si>
  <si>
    <t>Poplatek za uložení stavebního odpadu na recyklační skládce (skládkovné) asfaltového bez obsahu dehtu zatříděného do Katalogu odpadů pod kódem 17 03 02</t>
  </si>
  <si>
    <t>215,921+21,569+2,336</t>
  </si>
  <si>
    <t>998</t>
  </si>
  <si>
    <t>Přesun hmot</t>
  </si>
  <si>
    <t>135</t>
  </si>
  <si>
    <t>998225111</t>
  </si>
  <si>
    <t>Přesun hmot pro pozemní komunikace s krytem z kamene, monolitickým betonovým nebo živičným</t>
  </si>
  <si>
    <t>-1318427223</t>
  </si>
  <si>
    <t>Přesun hmot pro komunikace s krytem z kameniva, monolitickým betonovým nebo živičným dopravní vzdálenost do 200 m jakékoliv délky objektu</t>
  </si>
  <si>
    <t>SO 102 - Ib. ETAPA - Plochy přímo související s opatřeními na silnici II/101 a OK (investor Kralupy n. Vl.)</t>
  </si>
  <si>
    <t>"svrchní vrstva"</t>
  </si>
  <si>
    <t>(20,04+14,85+38,97+33,5+2,7/2+5+4,6+34+8,78/2+75,65/2+6,06+29,26+15,03/2+7,72/2+58,21+102,49+25,91+9,43+5,4+16,36+15,29+24,34+12,3)*0,1</t>
  </si>
  <si>
    <t>170,45</t>
  </si>
  <si>
    <t>89,41*0,2</t>
  </si>
  <si>
    <t>1522095296</t>
  </si>
  <si>
    <t>"pro obruby" 0,4*0,3*(21,28+0,35+25,76+1,43+2,74+21,54+6)</t>
  </si>
  <si>
    <t>"trativod" 0,4*0,3*57,52</t>
  </si>
  <si>
    <t>"přípojky" 24,63*1*0,9</t>
  </si>
  <si>
    <t>"pro UV" (5)*1*1*0,9</t>
  </si>
  <si>
    <t>"v rámci stavby" 0,475</t>
  </si>
  <si>
    <t>51,095+170,45+16,394+22,167+4,5-9,096</t>
  </si>
  <si>
    <t>0,475</t>
  </si>
  <si>
    <t>-1649466917</t>
  </si>
  <si>
    <t>1207202897</t>
  </si>
  <si>
    <t>17,882*2 'Přepočtené koeficientem množství</t>
  </si>
  <si>
    <t>255,51</t>
  </si>
  <si>
    <t>273,392*1,8 'Přepočtené koeficientem množství</t>
  </si>
  <si>
    <t>"zásyp přípojek zeminou" 24,63*1*(0,9-0,55)</t>
  </si>
  <si>
    <t>"zásyp odstraněných UV zeminou" 0,475</t>
  </si>
  <si>
    <t>"obsyp UV štěrkopískem" (4,5-(5*pi*0,275*0,275*0,9))</t>
  </si>
  <si>
    <t>90,14</t>
  </si>
  <si>
    <t>90,14*1,8 'Přepočtené koeficientem množství</t>
  </si>
  <si>
    <t>24,63*1*0,45-(PI*0,075*0,075*24,63)</t>
  </si>
  <si>
    <t>3,431+10,648</t>
  </si>
  <si>
    <t>14,079*2 'Přepočtené koeficientem množství</t>
  </si>
  <si>
    <t>181111111</t>
  </si>
  <si>
    <t>Plošná úprava terénu do 500 m2 zemina skupiny 1 až 4 nerovnosti přes 50 do 100 mm v rovinně a svahu do 1:5</t>
  </si>
  <si>
    <t>1613933319</t>
  </si>
  <si>
    <t>Plošná úprava terénu v zemině skupiny 1 až 4 s urovnáním povrchu bez doplnění ornice souvislé plochy do 500 m2 při nerovnostech terénu přes 50 do 100 mm v rovině nebo na svahu do 1:5</t>
  </si>
  <si>
    <t>(19,82+8,66+13,12+2,7/2+4,85+11,55+12,57+26,52+15,73+19,59+7,3+26,78+8,44+36,81+47,04-32,2/2+3,41+31,75+15,13+93,65+80,25+58,21+10,94/2+7,13+108,19)</t>
  </si>
  <si>
    <t>(35,22+29,26+1,15+1,84+75,65/2+31,06+51,48+12,56+9,45+14,42+3,65+25,43+9,24/2+15,35+0,21+12,3+10,95)</t>
  </si>
  <si>
    <t>181351103</t>
  </si>
  <si>
    <t>Rozprostření ornice tl vrstvy do 200 mm pl přes 100 do 500 m2 v rovině nebo ve svahu do 1:5 strojně</t>
  </si>
  <si>
    <t>-138799899</t>
  </si>
  <si>
    <t>Rozprostření a urovnání ornice v rovině nebo ve svahu sklonu do 1:5 strojně při souvislé ploše přes 100 do 500 m2, tl. vrstvy do 200 mm</t>
  </si>
  <si>
    <t>943,995</t>
  </si>
  <si>
    <t>10364101</t>
  </si>
  <si>
    <t>zemina pro terénní úpravy - ornice</t>
  </si>
  <si>
    <t>-796666786</t>
  </si>
  <si>
    <t>(943,995)*0,15</t>
  </si>
  <si>
    <t>141,599*1,8 'Přepočtené koeficientem množství</t>
  </si>
  <si>
    <t>181411131</t>
  </si>
  <si>
    <t>Založení parkového trávníku výsevem pl do 1000 m2 v rovině a ve svahu do 1:5</t>
  </si>
  <si>
    <t>-1795131820</t>
  </si>
  <si>
    <t>Založení trávníku na půdě předem připravené plochy do 1000 m2 výsevem včetně utažení parkového v rovině nebo na svahu do 1:5</t>
  </si>
  <si>
    <t>00572420</t>
  </si>
  <si>
    <t>osivo směs travní parková okrasná</t>
  </si>
  <si>
    <t>kg</t>
  </si>
  <si>
    <t>1412801066</t>
  </si>
  <si>
    <t>(943,995)*0,03</t>
  </si>
  <si>
    <t>89,41+91,53+88,05+97,17+57,85+989,06+1,07</t>
  </si>
  <si>
    <t>183402121</t>
  </si>
  <si>
    <t>Rozrušení půdy souvislé pl přes 100 do 500 m2 hl přes 50 do 150 mm v rovině a svahu do 1:5</t>
  </si>
  <si>
    <t>344593181</t>
  </si>
  <si>
    <t>Rozrušení půdy na hloubku přes 50 do 150 mm souvislé plochy do 500 m2 v rovině nebo na svahu do 1:5</t>
  </si>
  <si>
    <t>184813511</t>
  </si>
  <si>
    <t>Chemické odplevelení před založením kultury postřikem na široko v rovině a svahu do 1:5 ručně</t>
  </si>
  <si>
    <t>426694730</t>
  </si>
  <si>
    <t>Chemické odplevelení půdy před založením kultury, trávníku nebo zpevněných ploch ručně o jakékoli výměře postřikem na široko v rovině nebo na svahu do 1:5</t>
  </si>
  <si>
    <t>185804312</t>
  </si>
  <si>
    <t>Zalití rostlin vodou plocha přes 20 m2</t>
  </si>
  <si>
    <t>-1003358955</t>
  </si>
  <si>
    <t>Zalití rostlin vodou plochy záhonů jednotlivě přes 20 m2</t>
  </si>
  <si>
    <t>(943,995)*0,025</t>
  </si>
  <si>
    <t>211971121</t>
  </si>
  <si>
    <t>Zřízení opláštění žeber nebo trativodů geotextilií v rýze nebo zářezu sklonu přes 1:2 š do 2,5 m</t>
  </si>
  <si>
    <t>510041748</t>
  </si>
  <si>
    <t>Zřízení opláštění výplně z geotextilie odvodňovacích žeber nebo trativodů v rýze nebo zářezu se stěnami svislými nebo šikmými o sklonu přes 1:2 při rozvinuté šířce opláštění do 2,5 m</t>
  </si>
  <si>
    <t>115,04</t>
  </si>
  <si>
    <t>69311068</t>
  </si>
  <si>
    <t>geotextilie netkaná separační, ochranná, filtrační, drenážní PP 300g/m2</t>
  </si>
  <si>
    <t>-1011113447</t>
  </si>
  <si>
    <t>115,04*1,1845 'Přepočtené koeficientem množství</t>
  </si>
  <si>
    <t>212752402</t>
  </si>
  <si>
    <t>Trativod z drenážních trubek korugovaných PE-HD SN 8 perforace 360° včetně lože otevřený výkop DN 150 pro liniové stavby</t>
  </si>
  <si>
    <t>-1830600400</t>
  </si>
  <si>
    <t>Trativody z drenážních trubek pro liniové stavby a komunikace se zřízením štěrkového lože pod trubky a s jejich obsypem v otevřeném výkopu trubka korugovaná sendvičová PE-HD SN 8 celoperforovaná 360° DN 150</t>
  </si>
  <si>
    <t>Poznámka k položce:
vč. 2x T-kus, 2x víčko</t>
  </si>
  <si>
    <t>57,52</t>
  </si>
  <si>
    <t>"rampy"</t>
  </si>
  <si>
    <t>(91,53)*0,25</t>
  </si>
  <si>
    <t>(24,63)*1*0,1</t>
  </si>
  <si>
    <t>"pod UV" 0,6*0,6*0,1*5</t>
  </si>
  <si>
    <t>"pod VP" 0,4*(21,28+0,35+25,76+1,43+2,74+21,54+6+14,6+34,09+16,84)</t>
  </si>
  <si>
    <t>"stezka"</t>
  </si>
  <si>
    <t>88,05</t>
  </si>
  <si>
    <t>"technologická dl."</t>
  </si>
  <si>
    <t>1,07</t>
  </si>
  <si>
    <t>564231112</t>
  </si>
  <si>
    <t>Podklad nebo podsyp ze štěrkopísku ŠP plochy přes 100 m2 tl 110 mm</t>
  </si>
  <si>
    <t>1720889310</t>
  </si>
  <si>
    <t>Podklad nebo podsyp ze štěrkopísku ŠP s rozprostřením, vlhčením a zhutněním plochy přes 100 m2, po zhutnění tl. 110 mm</t>
  </si>
  <si>
    <t>"chodník" 989,06</t>
  </si>
  <si>
    <t>564750001</t>
  </si>
  <si>
    <t>Podklad z kameniva hrubého drceného vel. 8-16 mm plochy do 100 m2 tl 150 mm</t>
  </si>
  <si>
    <t>53022656</t>
  </si>
  <si>
    <t>Podklad nebo kryt z kameniva hrubého drceného vel. 8-16 mm s rozprostřením a zhutněním plochy jednotlivě do 100 m2, po zhutnění tl. 150 mm</t>
  </si>
  <si>
    <t>"parkoviště, zasakovací dl."</t>
  </si>
  <si>
    <t>"podklad, tl. 300 mm celkem" 97,17*2</t>
  </si>
  <si>
    <t>564750101</t>
  </si>
  <si>
    <t>Podklad z kameniva hrubého drceného vel. 16-32 mm plochy do 100 m2 tl 150 mm</t>
  </si>
  <si>
    <t>-319284631</t>
  </si>
  <si>
    <t>Podklad nebo kryt z kameniva hrubého drceného vel. 16-32 mm s rozprostřením a zhutněním plochy jednotlivě do 100 m2, po zhutnění tl. 150 mm</t>
  </si>
  <si>
    <t>"polštář, tl. 350 mm celkem" 97,17</t>
  </si>
  <si>
    <t>564760101</t>
  </si>
  <si>
    <t>Podklad z kameniva hrubého drceného vel. 16-32 mm plochy do 100 m2 tl 200 mm</t>
  </si>
  <si>
    <t>1117738890</t>
  </si>
  <si>
    <t>Podklad nebo kryt z kameniva hrubého drceného vel. 16-32 mm s rozprostřením a zhutněním plochy jednotlivě do 100 m2, po zhutnění tl. 200 mm</t>
  </si>
  <si>
    <t>"podklad" 97,17</t>
  </si>
  <si>
    <t>564851011</t>
  </si>
  <si>
    <t>Podklad ze štěrkodrtě ŠD plochy do 100 m2 tl 150 mm</t>
  </si>
  <si>
    <t>-1158735654</t>
  </si>
  <si>
    <t>Podklad ze štěrkodrti ŠD s rozprostřením a zhutněním plochy jednotlivě do 100 m2, po zhutnění tl. 150 mm</t>
  </si>
  <si>
    <t>"stezka" 83,2</t>
  </si>
  <si>
    <t>"technologická dl." 1,07</t>
  </si>
  <si>
    <t>564851012</t>
  </si>
  <si>
    <t>Podklad ze štěrkodrtě ŠD plochy do 100 m2 tl 160 mm</t>
  </si>
  <si>
    <t>1732842622</t>
  </si>
  <si>
    <t>Podklad ze štěrkodrti ŠD s rozprostřením a zhutněním plochy jednotlivě do 100 m2, po zhutnění tl. 160 mm</t>
  </si>
  <si>
    <t>"vozovka" 89,41</t>
  </si>
  <si>
    <t>"rampy" 10,52+10,7+7,2+42,41+8,28+6,31+6,11</t>
  </si>
  <si>
    <t>"chodník" 888,58</t>
  </si>
  <si>
    <t>564952113</t>
  </si>
  <si>
    <t>Podklad z mechanicky zpevněného kameniva MZK tl 170 mm</t>
  </si>
  <si>
    <t>-1965204989</t>
  </si>
  <si>
    <t>Podklad z mechanicky zpevněného kameniva MZK (minerální beton) s rozprostřením a s hutněním, po zhutnění tl. 170 mm</t>
  </si>
  <si>
    <t xml:space="preserve">"rampy" </t>
  </si>
  <si>
    <t>10,52+10,7+7,2+42,41+8,28+6,31+6,11</t>
  </si>
  <si>
    <t>-0,12*185,78</t>
  </si>
  <si>
    <t>565135121</t>
  </si>
  <si>
    <t>Asfaltový beton vrstva podkladní ACP 16+ (obalované kamenivo OKS) tl 50 mm š přes 3 m</t>
  </si>
  <si>
    <t>279886527</t>
  </si>
  <si>
    <t>Asfaltový beton vrstva podkladní ACP 16+ (obalované kamenivo střednězrnné - OKS) s rozprostřením a zhutněním v pruhu šířky přes 3 m, po zhutnění tl. 50 mm</t>
  </si>
  <si>
    <t xml:space="preserve">Poznámka k položce:
ACP 16+ (PMB 25/55-55) </t>
  </si>
  <si>
    <t>"vozovka" 167,64</t>
  </si>
  <si>
    <t>567122112</t>
  </si>
  <si>
    <t>Podklad ze směsi stmelené cementem SC C 8/10 (KSC I) tl 130 mm</t>
  </si>
  <si>
    <t>1255760154</t>
  </si>
  <si>
    <t>Podklad ze směsi stmelené cementem SC bez dilatačních spár, s rozprostřením a zhutněním SC C 8/10 (KSC I), po zhutnění tl. 130 mm</t>
  </si>
  <si>
    <t>"vozovka" 98,91</t>
  </si>
  <si>
    <t>100298089</t>
  </si>
  <si>
    <t>"vozovka" 6,28*2</t>
  </si>
  <si>
    <t>573191111.1</t>
  </si>
  <si>
    <t>Postřik infiltrační kationaktivní emulzí v množství 1,2 kg/m2</t>
  </si>
  <si>
    <t>1423345162</t>
  </si>
  <si>
    <t>Postřik infiltrační kationaktivní emulzí v množství 1,20 kg/m2</t>
  </si>
  <si>
    <t>"vozovka" 167,64-6,28</t>
  </si>
  <si>
    <t>Poznámka k položce:
PS-C 60 BP5 0,4 kg/m2</t>
  </si>
  <si>
    <t>"vozovka" 264,79</t>
  </si>
  <si>
    <t>577144121</t>
  </si>
  <si>
    <t>Asfaltový beton vrstva obrusná ACO 11 (ABS) tř. I tl 50 mm š přes 3 m z nemodifikovaného asfaltu</t>
  </si>
  <si>
    <t>2140027362</t>
  </si>
  <si>
    <t>Asfaltový beton vrstva obrusná ACO 11 (ABS) s rozprostřením a se zhutněním z nemodifikovaného asfaltu v pruhu šířky přes 3 m tř. I, po zhutnění tl. 50 mm</t>
  </si>
  <si>
    <t>Poznámka k položce:
ACO 11 (25/55-65)</t>
  </si>
  <si>
    <t>"chodník - V.L."</t>
  </si>
  <si>
    <t>0,4*(12,75+8,26+5,59+31,01-21,5)</t>
  </si>
  <si>
    <t>5924531RP1</t>
  </si>
  <si>
    <t>dlažba betonová SLP s vodící linií 200x200x60 mm přírodní</t>
  </si>
  <si>
    <t>2031190428</t>
  </si>
  <si>
    <t>14,444*1,03 'Přepočtené koeficientem množství</t>
  </si>
  <si>
    <t>"řádka do betonu" - (7,45*0,12)</t>
  </si>
  <si>
    <t>91,53+0,176</t>
  </si>
  <si>
    <t>91,706*1,02 'Přepočtené koeficientem množství</t>
  </si>
  <si>
    <t>596211110</t>
  </si>
  <si>
    <t>Kladení zámkové dlažby komunikací pro pěší ručně tl 60 mm skupiny A pl do 50 m2</t>
  </si>
  <si>
    <t>-557340646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</si>
  <si>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</si>
  <si>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42,88+45,17</t>
  </si>
  <si>
    <t>"chodník"</t>
  </si>
  <si>
    <t>"lem hmatové dlažby"</t>
  </si>
  <si>
    <t>(5,17+6,46+6,41+4,93+2,26+6,68+4,72+5,87+6,04+13,58+31,81+4,96+1,9+15,92+10,93+12,44+11,39+9,08+10,92+7,5+9,67+5,59+0,8+5,59+13,45+2+31,25+0,4)*0,2</t>
  </si>
  <si>
    <t>(8,84+4,78+4,24+4,74+3,88-21,5)*0,2</t>
  </si>
  <si>
    <t>"hmatová dlažba"</t>
  </si>
  <si>
    <t>3,68+3,21+1,81+0,8+5,19+4,19+4,58+4,95+1,41+4,6+1,98+5,85+7,61+5,41+4,85+0,87+2,21+1,83+4,69+0,4</t>
  </si>
  <si>
    <t>dlažba tvar čtverec betonová 200x200x60mm červená "bez FAZETY"</t>
  </si>
  <si>
    <t>-1727662742</t>
  </si>
  <si>
    <t>1250479901</t>
  </si>
  <si>
    <t>50,54*1,03 'Přepočtené koeficientem množství</t>
  </si>
  <si>
    <t>70,12*1,03 'Přepočtené koeficientem množství</t>
  </si>
  <si>
    <t>596211113</t>
  </si>
  <si>
    <t>Kladení zámkové dlažby komunikací pro pěší ručně tl 60 mm skupiny A pl přes 300 m2</t>
  </si>
  <si>
    <t>170205196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</si>
  <si>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</si>
  <si>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21,97+2,79+61,66+2,3+167+26+156,87+22,41+15,91+27,87+5,85+68,45+6,24+10,13+88,56+29,59+4,31+3,92+102,8+2,82+50,4+18,05-50,54+8,6</t>
  </si>
  <si>
    <t>-853334886</t>
  </si>
  <si>
    <t>853,96</t>
  </si>
  <si>
    <t>853,96*1,01 'Přepočtené koeficientem množství</t>
  </si>
  <si>
    <t>596212210.R</t>
  </si>
  <si>
    <t>Kladení zámkové dlažby pozemních komunikací ručně tl 80 mm skupiny A pl do 50 m2</t>
  </si>
  <si>
    <t>1193053403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</si>
  <si>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</si>
  <si>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Poznámka k položce:
Lože: vápencová drť 4-8 mm</t>
  </si>
  <si>
    <t>56,15+41,02</t>
  </si>
  <si>
    <t>dlažba_vs1</t>
  </si>
  <si>
    <t>dlažba tvar čtverec betonová 200x200x80mm přírodní "s povrchovou vsakovací úpravou"</t>
  </si>
  <si>
    <t>306599639</t>
  </si>
  <si>
    <t xml:space="preserve">Poznámka k položce:
Mezerovitá struktura dlažby, makroporézní struktura " DRENO"
</t>
  </si>
  <si>
    <t>56,15+41,02-19,5</t>
  </si>
  <si>
    <t>77,67*1,03 'Přepočtené koeficientem množství</t>
  </si>
  <si>
    <t>dlažba_vs2</t>
  </si>
  <si>
    <t xml:space="preserve">dlažba tvar čtverec betonová 200x200x80mm červená "s povrchovou vsakovací úpravou" </t>
  </si>
  <si>
    <t>-1328852517</t>
  </si>
  <si>
    <t>"vyznačení stání" 19,5</t>
  </si>
  <si>
    <t>19,5*1,03 'Přepočtené koeficientem množství</t>
  </si>
  <si>
    <t>24,63</t>
  </si>
  <si>
    <t>"UV" 2*(PI*0,275*0,275*1)</t>
  </si>
  <si>
    <t>895270101</t>
  </si>
  <si>
    <t>Proplachovací a kontrolní šachta z PE-HD pro drenáže liniových staveb šachtové dno DN 400/250 průchozí</t>
  </si>
  <si>
    <t>1446141088</t>
  </si>
  <si>
    <t>Proplachovací a kontrolní šachta z PE-HD pro drenáže liniových staveb DN 400 užitné výšky do 500 mm šachtové dno (DN šachty/DN vedení) DN 400/250 průchozí</t>
  </si>
  <si>
    <t>895270131</t>
  </si>
  <si>
    <t>Proplachovací a kontrolní šachta z PE-HD DN 400 pro drenáže liniových staveb šachtové prodloužení světlé hloubky 3000 mm</t>
  </si>
  <si>
    <t>-72644660</t>
  </si>
  <si>
    <t>Proplachovací a kontrolní šachta z PE-HD pro drenáže liniových staveb DN 400 užitné výšky do 500 mm šachtové prodloužení světlé hloubky 3000 mm</t>
  </si>
  <si>
    <t>895270135</t>
  </si>
  <si>
    <t>Příplatek k rourám proplachovací a kontrolní šachty z PE-HD DN 400 pro drenáže liniových staveb za uříznutí šachtové roury</t>
  </si>
  <si>
    <t>662464297</t>
  </si>
  <si>
    <t>Proplachovací a kontrolní šachta z PE-HD pro drenáže liniových staveb DN 400 užitné výšky do 500 mm Příplatek k ceně -0131 za uříznutí šachtového prodloužení</t>
  </si>
  <si>
    <t>895270151</t>
  </si>
  <si>
    <t>Proplachovací a kontrolní šachta z PE-HD DN 400 pro drenáže liniových staveb redukce DN 250/100-200</t>
  </si>
  <si>
    <t>-986137370</t>
  </si>
  <si>
    <t>Proplachovací a kontrolní šachta z PE-HD pro drenáže liniových staveb DN 400 užitné výšky do 500 mm redukce DN 250/100-200</t>
  </si>
  <si>
    <t>2+2</t>
  </si>
  <si>
    <t>895270222</t>
  </si>
  <si>
    <t>Proplachovací a kontrolní šachta z PE-HD DN 400 pro drenáže liniových staveb poklop litinový pro třídu zatížení B 125</t>
  </si>
  <si>
    <t>-262321924</t>
  </si>
  <si>
    <t>Proplachovací a kontrolní šachta z PE-HD pro drenáže liniových staveb DN 400 užitné výšky do 500 mm poklop litinový pro třídu zatížení B 125</t>
  </si>
  <si>
    <t xml:space="preserve">Poznámka k položce:
Dodávka poklopu: Litina x Beton, dle rozhodnutí požadavku investora </t>
  </si>
  <si>
    <t>-399131188</t>
  </si>
  <si>
    <t>-108449215</t>
  </si>
  <si>
    <t>1340790650</t>
  </si>
  <si>
    <t>280277310</t>
  </si>
  <si>
    <t>895941313</t>
  </si>
  <si>
    <t>Osazení vpusti uliční DN 450 z betonových dílců skruž horní 295 mm</t>
  </si>
  <si>
    <t>-2104388240</t>
  </si>
  <si>
    <t>Osazení vpusti uliční z betonových dílců DN 450 skruž horní 295 mm</t>
  </si>
  <si>
    <t>2+1</t>
  </si>
  <si>
    <t>59223857</t>
  </si>
  <si>
    <t>skruž betonová horní pro uliční vpusť 450x295x50mm</t>
  </si>
  <si>
    <t>-126477750</t>
  </si>
  <si>
    <t>1219530264</t>
  </si>
  <si>
    <t>-156575259</t>
  </si>
  <si>
    <t>59224489</t>
  </si>
  <si>
    <t>skruž betonová s odtokem 150mm pro uliční vpusť 450x450x50mm</t>
  </si>
  <si>
    <t>213068937</t>
  </si>
  <si>
    <t>2+2+1</t>
  </si>
  <si>
    <t>"stávající přípojka DN150" 2</t>
  </si>
  <si>
    <t>20+1</t>
  </si>
  <si>
    <t>"IP10a" 1</t>
  </si>
  <si>
    <t>"B2" 2</t>
  </si>
  <si>
    <t>"B11" 1</t>
  </si>
  <si>
    <t>"C8a" 4</t>
  </si>
  <si>
    <t>"C8b" 3</t>
  </si>
  <si>
    <t>40445651</t>
  </si>
  <si>
    <t>informativní značky zónové IZ1, IZ2, IZ8 1000x1000mm</t>
  </si>
  <si>
    <t>534286</t>
  </si>
  <si>
    <t>"IZ8a" 1+1</t>
  </si>
  <si>
    <t>40445654</t>
  </si>
  <si>
    <t>informativní značky zónové IZ5 1000x750mm</t>
  </si>
  <si>
    <t>-302844332</t>
  </si>
  <si>
    <t>"IZ5b" 1</t>
  </si>
  <si>
    <t>40445625</t>
  </si>
  <si>
    <t>informativní značky provozní IP8, IP9, IP11-IP13 500x700mm</t>
  </si>
  <si>
    <t>1392642446</t>
  </si>
  <si>
    <t>"IP12" 1+1</t>
  </si>
  <si>
    <t>"E13" 1+1</t>
  </si>
  <si>
    <t>40445647</t>
  </si>
  <si>
    <t>dodatkové tabulky E1, E2a,b , E6, E9, E10 E12c, E17 500x500mm</t>
  </si>
  <si>
    <t>140404066</t>
  </si>
  <si>
    <t>"E1" 1</t>
  </si>
  <si>
    <t>3+4+3+1+1+1+1+1+1</t>
  </si>
  <si>
    <t>15+1</t>
  </si>
  <si>
    <t>"odvodňovací proužek - dvouřádka"</t>
  </si>
  <si>
    <t>(6,63+5,67)*2</t>
  </si>
  <si>
    <t>((6,63+5,67)*2)*0,16</t>
  </si>
  <si>
    <t>3,936*1,02 'Přepočtené koeficientem množství</t>
  </si>
  <si>
    <t>"V.P. - dvouřádka" 2*(18,39+27,16+6,04+11,93+3,24+5+1,66+3,27+1,55+3,81+7,68+2,88+21,37+6+5,36+24,6+16,84)</t>
  </si>
  <si>
    <t>"Rampy, řádka - kam. kostka"</t>
  </si>
  <si>
    <t>322,53</t>
  </si>
  <si>
    <t>"technologická dl. - kam. kostka" 7,45</t>
  </si>
  <si>
    <t>"napojení chodníku na asf. chodník - bet. kostka" 2,85+3,25</t>
  </si>
  <si>
    <t>(2*(18,39+27,16+6,04+11,93+3,24+5+1,66+3,27+1,55+3,81+7,68+2,88+21,37+6+5,36+24,6+16,84))*0,12</t>
  </si>
  <si>
    <t>(322,53)*0,12</t>
  </si>
  <si>
    <t>7,45*0,12</t>
  </si>
  <si>
    <t>79,625*1,02 'Přepočtené koeficientem množství</t>
  </si>
  <si>
    <t>59245018</t>
  </si>
  <si>
    <t>dlažba tvar obdélník betonová 200x100x60mm přírodní</t>
  </si>
  <si>
    <t>370891135</t>
  </si>
  <si>
    <t>6,1*0,1</t>
  </si>
  <si>
    <t>0,61*1,03 'Přepočtené koeficientem množství</t>
  </si>
  <si>
    <t>170,18+8,1+3,02+0,37+12,34+10,27+1,8+11,4+17,25+1,17+3,47+1,57+4,02+1,21</t>
  </si>
  <si>
    <t>92,31</t>
  </si>
  <si>
    <t>-726219963</t>
  </si>
  <si>
    <t>170,18</t>
  </si>
  <si>
    <t>170,18*1,02 'Přepočtené koeficientem množství</t>
  </si>
  <si>
    <t>58380410.A</t>
  </si>
  <si>
    <t>obrubník kamenný žulový obloukový R do 0,5m 200x250mm</t>
  </si>
  <si>
    <t>-1087392243</t>
  </si>
  <si>
    <t xml:space="preserve"> obrubník kamenný žulový obloukový R do 0,5m 200x250mm</t>
  </si>
  <si>
    <t>"R=0,2" 1,17</t>
  </si>
  <si>
    <t>"R=0,25" 1,57</t>
  </si>
  <si>
    <t>2,74*1,02 'Přepočtené koeficientem množství</t>
  </si>
  <si>
    <t>-1545260986</t>
  </si>
  <si>
    <t>"R=0,5" 8,1</t>
  </si>
  <si>
    <t>8,1*1,02 'Přepočtené koeficientem množství</t>
  </si>
  <si>
    <t>1599354287</t>
  </si>
  <si>
    <t>"R=1,0" 3,47</t>
  </si>
  <si>
    <t>"R=1,25" 1,21</t>
  </si>
  <si>
    <t>"R=1,7" 3,02</t>
  </si>
  <si>
    <t>"R=3,0" 12,34</t>
  </si>
  <si>
    <t>20,04*1,02 'Přepočtené koeficientem množství</t>
  </si>
  <si>
    <t>1691691658</t>
  </si>
  <si>
    <t>"R=3,5" 4,02</t>
  </si>
  <si>
    <t>"R=4,0" 17,25</t>
  </si>
  <si>
    <t>"R=5,0" 10,27</t>
  </si>
  <si>
    <t>31,54*1,02 'Přepočtené koeficientem množství</t>
  </si>
  <si>
    <t>-215383537</t>
  </si>
  <si>
    <t>"R=5,5" 0,37</t>
  </si>
  <si>
    <t>"R=6,0" 11,40</t>
  </si>
  <si>
    <t>"R=7,0" 1,8</t>
  </si>
  <si>
    <t>13,57*1,02 'Přepočtené koeficientem množství</t>
  </si>
  <si>
    <t>92,31*1,02 'Přepočtené koeficientem množství</t>
  </si>
  <si>
    <t>522,41+3</t>
  </si>
  <si>
    <t>525,41*1,02 'Přepočtené koeficientem množství</t>
  </si>
  <si>
    <t>1903067592</t>
  </si>
  <si>
    <t>0,05*0,2*338,48</t>
  </si>
  <si>
    <t>0,25*0,1*333,56</t>
  </si>
  <si>
    <t>0,2*0,2*185,78</t>
  </si>
  <si>
    <t>919721233</t>
  </si>
  <si>
    <t>Geomříž pro vyztužení asfaltového povrchu ze skelných vláken s geotextilií pevnost 70 kN/m</t>
  </si>
  <si>
    <t>-1566542161</t>
  </si>
  <si>
    <t>Geomříž pro vyztužení asfaltového povrchu ze skelných vláken s geotextilií, podélná pevnost v tahu 70 kN/m</t>
  </si>
  <si>
    <t>"vozovka" 6,28</t>
  </si>
  <si>
    <t>919726123</t>
  </si>
  <si>
    <t>Geotextilie pro ochranu, separaci a filtraci netkaná měrná hm přes 300 do 500 g/m2</t>
  </si>
  <si>
    <t>1473649970</t>
  </si>
  <si>
    <t>Geotextilie netkaná pro ochranu, separaci nebo filtraci měrná hmotnost přes 300 do 500 g/m2</t>
  </si>
  <si>
    <t>"polštář" 221,84</t>
  </si>
  <si>
    <t>97,01+54,9</t>
  </si>
  <si>
    <t>919735112</t>
  </si>
  <si>
    <t>Řezání stávajícího živičného krytu hl přes 50 do 100 mm</t>
  </si>
  <si>
    <t>1788395275</t>
  </si>
  <si>
    <t>Řezání stávajícího živičného krytu nebo podkladu hloubky přes 50 do 100 mm</t>
  </si>
  <si>
    <t>33,97+162</t>
  </si>
  <si>
    <t>240,41</t>
  </si>
  <si>
    <t>113106121</t>
  </si>
  <si>
    <t>Rozebrání dlažeb z betonových nebo kamenných dlaždic komunikací pro pěší ručně</t>
  </si>
  <si>
    <t>1237957203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</si>
  <si>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</si>
  <si>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10,84+14,64</t>
  </si>
  <si>
    <t>"tl. 310 mm" 344,58</t>
  </si>
  <si>
    <t>"vozovka - tl. 100 mm průměrná" 129,48</t>
  </si>
  <si>
    <t>"chodníky - tl. 50 mm" 844,62</t>
  </si>
  <si>
    <t>113107183</t>
  </si>
  <si>
    <t>Odstranění podkladu živičného tl přes 100 do 150 mm strojně pl přes 50 do 200 m2</t>
  </si>
  <si>
    <t>208344014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</si>
  <si>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</si>
  <si>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"vozovka - tl. 120 mm průměrná" 215,1</t>
  </si>
  <si>
    <t>"pro VP, tl. 100 mm" 0,25*(166,78+12,3)</t>
  </si>
  <si>
    <t>"tl. 70 mm, ACL 16 - ZAS T3" (3,75+4,75+10,18+1,49+1,32+54,95+12,5)</t>
  </si>
  <si>
    <t>113107223</t>
  </si>
  <si>
    <t>Odstranění podkladu z kameniva drceného tl přes 200 do 300 mm strojně pl přes 200 m2</t>
  </si>
  <si>
    <t>1507487369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</si>
  <si>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</si>
  <si>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1110,51</t>
  </si>
  <si>
    <t>113154123</t>
  </si>
  <si>
    <t>Frézování živičného krytu tl 50 mm pruh š přes 0,5 do 1 m pl do 500 m2 bez překážek v trase</t>
  </si>
  <si>
    <t>93450011</t>
  </si>
  <si>
    <t>Frézování živičného podkladu nebo krytu s naložením na dopravní prostředek plochy do 500 m2 bez překážek v trase pruhu šířky přes 0,5 m do 1 m, tloušťky vrstvy 50 mm</t>
  </si>
  <si>
    <t>225,91+51,73</t>
  </si>
  <si>
    <t>113154124</t>
  </si>
  <si>
    <t>Frézování živičného krytu tl 100 mm pruh š přes 0,5 do 1 m pl do 500 m2 bez překážek v trase</t>
  </si>
  <si>
    <t>-494532406</t>
  </si>
  <si>
    <t>Frézování živičného podkladu nebo krytu s naložením na dopravní prostředek plochy do 500 m2 bez překážek v trase pruhu šířky přes 0,5 m do 1 m, tloušťky vrstvy 100 mm</t>
  </si>
  <si>
    <t>Poznámka k položce:
ZAS-T3</t>
  </si>
  <si>
    <t>6,28</t>
  </si>
  <si>
    <t>"krajníky" 244,34</t>
  </si>
  <si>
    <t>"betonové" 43,78</t>
  </si>
  <si>
    <t>136</t>
  </si>
  <si>
    <t>113204111</t>
  </si>
  <si>
    <t>Vytrhání obrub záhonových</t>
  </si>
  <si>
    <t>-439658604</t>
  </si>
  <si>
    <t>Vytrhání obrub s vybouráním lože, s přemístěním hmot na skládku na vzdálenost do 3 m nebo s naložením na dopravní prostředek záhonových</t>
  </si>
  <si>
    <t>276,95</t>
  </si>
  <si>
    <t>137</t>
  </si>
  <si>
    <t>113203111</t>
  </si>
  <si>
    <t>Vytrhání obrub z dlažebních kostek</t>
  </si>
  <si>
    <t>142162346</t>
  </si>
  <si>
    <t>Vytrhání obrub s vybouráním lože, s přemístěním hmot na skládku na vzdálenost do 3 m nebo s naložením na dopravní prostředek z dlažebních kostek</t>
  </si>
  <si>
    <t>6*2</t>
  </si>
  <si>
    <t>138</t>
  </si>
  <si>
    <t>966006251</t>
  </si>
  <si>
    <t>Odstranění zábrany parkovací zabetonovaného sloupku v do 800 mm</t>
  </si>
  <si>
    <t>94257278</t>
  </si>
  <si>
    <t>Odstranění parkovací zábrany s odklizením materiálu na vzdálenost do 20 m nebo s naložením na dopravní prostředek sloupku zabetonovaného</t>
  </si>
  <si>
    <t>139</t>
  </si>
  <si>
    <t>140</t>
  </si>
  <si>
    <t>"C10a" 2</t>
  </si>
  <si>
    <t>141</t>
  </si>
  <si>
    <t>582212617</t>
  </si>
  <si>
    <t>"podklad, odvoz na trvalou/recyklační skládku" 199,856+488,624</t>
  </si>
  <si>
    <t>"frézink, odkup zhotovitelem" 31,929</t>
  </si>
  <si>
    <t>"frézink, odvoz na skládku nebezpečného odpadu, ACL 16 - ZAS T3" 1,444</t>
  </si>
  <si>
    <t>142</t>
  </si>
  <si>
    <t>42985029</t>
  </si>
  <si>
    <t>"podklad, odvoz na trvalou/recyklační skládku" (199,856+488,624)*9</t>
  </si>
  <si>
    <t>"frézink, odkup zhotovitelem" (31,929)*9</t>
  </si>
  <si>
    <t>"frézink, odvoz na skládku nebezpečného odpadu, ACL 16 - ZAS T3" 1,444*9</t>
  </si>
  <si>
    <t>143</t>
  </si>
  <si>
    <t>842998363</t>
  </si>
  <si>
    <t>"beton, odvoz na trvalou/recyklační skládku" 0,912+62,507+6,497+59,065+11,078+1,38+0,54+0,246</t>
  </si>
  <si>
    <t>"asfalt, odvoz na trvalou/recyklační skládku"  214,302+67,972+9,849</t>
  </si>
  <si>
    <t>"asfalt, odvoz na skládku nebezpečného odpadu, ACL 16 - ZAS T3" (3,75+4,75+10,18+1,49+1,32+54,95+12,5)*0,22</t>
  </si>
  <si>
    <t>144</t>
  </si>
  <si>
    <t>1149805032</t>
  </si>
  <si>
    <t>"beton, odvoz na trvalou/recyklační skládku" (0,912+62,507+6,497+59,065+11,078+1,38+0,54+0,246)*9</t>
  </si>
  <si>
    <t>"asfalt, odvoz na trvalou/recyklační skládku"  (214,302+67,972+9,849)*9</t>
  </si>
  <si>
    <t>"asfalt, odvoz na skládku nebezpečného odpadu, ACL 16 - ZAS T3" ((3,75+4,75+10,18+1,49+1,32+54,95+12,5)*0,22)*9</t>
  </si>
  <si>
    <t>145</t>
  </si>
  <si>
    <t>997013847</t>
  </si>
  <si>
    <t>Poplatek za uložení na skládce (skládkovné) odpadu asfaltového s dehtem kód odpadu 17 03 01</t>
  </si>
  <si>
    <t>-1526134620</t>
  </si>
  <si>
    <t>Poplatek za uložení stavebního odpadu na skládce (skládkovné) asfaltového s obsahem dehtu zatříděného do Katalogu odpadů pod kódem 17 03 01</t>
  </si>
  <si>
    <t>"asfalt, ACL 16 - ZAS T3" (3,75+4,75+10,18+1,49+1,32+54,95+12,5)*0,22+1,444</t>
  </si>
  <si>
    <t>146</t>
  </si>
  <si>
    <t>135140075</t>
  </si>
  <si>
    <t>0,912+62,507+6,497+59,065+11,078+1,38+0,54+0,246</t>
  </si>
  <si>
    <t>147</t>
  </si>
  <si>
    <t>-2045629612</t>
  </si>
  <si>
    <t>199,856+488,624</t>
  </si>
  <si>
    <t>148</t>
  </si>
  <si>
    <t>-67641383</t>
  </si>
  <si>
    <t>214,302+67,972+9,849</t>
  </si>
  <si>
    <t>149</t>
  </si>
  <si>
    <t>998223011</t>
  </si>
  <si>
    <t>Přesun hmot pro pozemní komunikace s krytem dlážděným</t>
  </si>
  <si>
    <t>-1889941431</t>
  </si>
  <si>
    <t>Přesun hmot pro pozemní komunikace s krytem dlážděným dopravní vzdálenost do 200 m jakékoliv délky objektu</t>
  </si>
  <si>
    <t>SO 103 - II. ETAPA - Západní část ul. Mostní (zkapacitnění p. pl., plochy pro cyklisty (inv. Kralupy n. Vl.)</t>
  </si>
  <si>
    <t>(227,34+5,11+1,93+12,29+2,43+2,6+67,27+73,31+47,86+4,95+0,2+188,8+32,45+124,39+17,28)*0,1</t>
  </si>
  <si>
    <t>351,3</t>
  </si>
  <si>
    <t>64,82*0,2</t>
  </si>
  <si>
    <t>"pro obruby" 0,4*0,3*(49,86+0,51+16,73+33,28+2,08+102,12)</t>
  </si>
  <si>
    <t>"trativod" 0,4*0,3*92,58</t>
  </si>
  <si>
    <t>"přípojky" 2,86*1*0,9</t>
  </si>
  <si>
    <t>"pro UV" (3)*1*1*0,9</t>
  </si>
  <si>
    <t>80,821+351,3+35,66+2,574+2,7-1,476</t>
  </si>
  <si>
    <t>1097835348</t>
  </si>
  <si>
    <t>-1657771213</t>
  </si>
  <si>
    <t>12,964*2 'Přepočtené koeficientem množství</t>
  </si>
  <si>
    <t>471,579</t>
  </si>
  <si>
    <t>484,543*1,8 'Přepočtené koeficientem množství</t>
  </si>
  <si>
    <t>"zásyp přípojek zeminou" 2,86*1*(0,9-0,55)</t>
  </si>
  <si>
    <t>"obsyp UV štěrkopískem" (2,7-(3*pi*0,275*0,275*0,9))</t>
  </si>
  <si>
    <t>"dosypy"</t>
  </si>
  <si>
    <t>12,6</t>
  </si>
  <si>
    <t>10364100</t>
  </si>
  <si>
    <t>12,6*1,8 'Přepočtené koeficientem množství</t>
  </si>
  <si>
    <t>2,86*1*0,45-(PI*0,075*0,075*2,86)</t>
  </si>
  <si>
    <t>2,059+1,236</t>
  </si>
  <si>
    <t>3,295*2 'Přepočtené koeficientem množství</t>
  </si>
  <si>
    <t>64,82+81,82+491,92+310,08+26,26</t>
  </si>
  <si>
    <t>185,16</t>
  </si>
  <si>
    <t>185,16*1,1845 'Přepočtené koeficientem množství</t>
  </si>
  <si>
    <t>Poznámka k položce:
vč. 1x T-kus</t>
  </si>
  <si>
    <t>92,58</t>
  </si>
  <si>
    <t>(18,35)*0,25</t>
  </si>
  <si>
    <t>"plocha z kamenných kostek" 26,26*0,25</t>
  </si>
  <si>
    <t>(2,86)*1*0,1</t>
  </si>
  <si>
    <t>"pod UV" 0,6*0,6*0,1*3</t>
  </si>
  <si>
    <t>"pod VP" 0,4*(49,86+0,51+16,73+33,28+2,08+102,12)</t>
  </si>
  <si>
    <t>"chodník" 491,92</t>
  </si>
  <si>
    <t>"podklad, tl. 300 mm celkem" 283,82*2</t>
  </si>
  <si>
    <t>"polštář, tl. 350 mm celkem" 310,08</t>
  </si>
  <si>
    <t>"podklad" 310,08</t>
  </si>
  <si>
    <t>"plocha z kamenných kostek" 26,26</t>
  </si>
  <si>
    <t>"vozovka" 64,82</t>
  </si>
  <si>
    <t>"chodník" 435,46</t>
  </si>
  <si>
    <t>"vozovka" 408,44</t>
  </si>
  <si>
    <t>159659148</t>
  </si>
  <si>
    <t>-382282408</t>
  </si>
  <si>
    <t>"vozovka" 171,64*2</t>
  </si>
  <si>
    <t>-557244118</t>
  </si>
  <si>
    <t>"vozovka" 408,44-171,64</t>
  </si>
  <si>
    <t>"vozovka" 676,54</t>
  </si>
  <si>
    <t>0,4*(37,65+5,59)</t>
  </si>
  <si>
    <t>17,296*1,03 'Přepočtené koeficientem množství</t>
  </si>
  <si>
    <t>9,35+9</t>
  </si>
  <si>
    <t>"řádka do betonu" - (76,08*0,12)</t>
  </si>
  <si>
    <t xml:space="preserve">"plocha z kamenných kostek" </t>
  </si>
  <si>
    <t>26,26</t>
  </si>
  <si>
    <t>"řádka do betonu" - (78,03*0,12)</t>
  </si>
  <si>
    <t>9,22+16,896</t>
  </si>
  <si>
    <t>26,116*1,03 'Přepočtené koeficientem množství</t>
  </si>
  <si>
    <t>(2,91+37,69+4+4,01+18,2+4,1+6)*0,2</t>
  </si>
  <si>
    <t>1,18+1,62+1,6+7+0,8+0,8+1,05</t>
  </si>
  <si>
    <t>15,382*1,03 'Přepočtené koeficientem množství</t>
  </si>
  <si>
    <t>14,05*1,03 'Přepočtené koeficientem množství</t>
  </si>
  <si>
    <t>596211111</t>
  </si>
  <si>
    <t>Kladení zámkové dlažby komunikací pro pěší ručně tl 60 mm skupiny A pl přes 50 do 100 m2</t>
  </si>
  <si>
    <t>489922242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</si>
  <si>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</si>
  <si>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64,22+269+4,95+4,87+50,51+67,02-15,382</t>
  </si>
  <si>
    <t>445,188*1,02 'Přepočtené koeficientem množství</t>
  </si>
  <si>
    <t>-1898245727</t>
  </si>
  <si>
    <t>445,188*1,01 'Přepočtené koeficientem množství</t>
  </si>
  <si>
    <t>596212212</t>
  </si>
  <si>
    <t>Kladení zámkové dlažby pozemních komunikací ručně tl 80 mm skupiny A pl přes 100 do 300 m2</t>
  </si>
  <si>
    <t>226284784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</si>
  <si>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</si>
  <si>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118,19+165,63</t>
  </si>
  <si>
    <t>dlažba tvar čtverec betonová 200x200x80mm přírodní s povrchovou vsakovací úpravou</t>
  </si>
  <si>
    <t>1007336946</t>
  </si>
  <si>
    <t>261,49</t>
  </si>
  <si>
    <t>261,49*1,02 'Přepočtené koeficientem množství</t>
  </si>
  <si>
    <t>dlažba tvar čtverec betonová 200x200x80mm červená s povrchovou vsakovací úpravou</t>
  </si>
  <si>
    <t>-1470959821</t>
  </si>
  <si>
    <t>"vyznačení stání" 22,33</t>
  </si>
  <si>
    <t>22,33*1,03 'Přepočtené koeficientem množství</t>
  </si>
  <si>
    <t>2,86</t>
  </si>
  <si>
    <t>"UV" 3*(PI*0,275*0,275*1)</t>
  </si>
  <si>
    <t>1+2</t>
  </si>
  <si>
    <t>-1552303799</t>
  </si>
  <si>
    <t>1+3</t>
  </si>
  <si>
    <t>1+2+1</t>
  </si>
  <si>
    <t>"stávající přípojka DN150" 3</t>
  </si>
  <si>
    <t>1+2+3+2</t>
  </si>
  <si>
    <t>"C9a" 1+2</t>
  </si>
  <si>
    <t>"C9b" 3</t>
  </si>
  <si>
    <t>22390064</t>
  </si>
  <si>
    <t>"IP12" 1</t>
  </si>
  <si>
    <t>247378563</t>
  </si>
  <si>
    <t>"E13" 1</t>
  </si>
  <si>
    <t>2+3+1</t>
  </si>
  <si>
    <t>"V.P. - dvouřádka" 2*(39+32,75+46,31+2,22+2,08+49,86+16,73+0,51)</t>
  </si>
  <si>
    <t>"Rampy, řádka - kam. kostka" 76,08</t>
  </si>
  <si>
    <t>"plocha z kamenných kostek" 78,03</t>
  </si>
  <si>
    <t>(2*(39+32,75+46,31+2,22+2,08+49,86+16,73+0,51))*0,12</t>
  </si>
  <si>
    <t>(76,08+78,03)*0,12</t>
  </si>
  <si>
    <t>63,963*1,02 'Přepočtené koeficientem množství</t>
  </si>
  <si>
    <t>183,75</t>
  </si>
  <si>
    <t>180,92+1,26+3,14+2,09+3</t>
  </si>
  <si>
    <t>183,75*1,02 'Přepočtené koeficientem množství</t>
  </si>
  <si>
    <t>1163327843</t>
  </si>
  <si>
    <t>180,92</t>
  </si>
  <si>
    <t>180,92*1,02 'Přepočtené koeficientem množství</t>
  </si>
  <si>
    <t>627592086</t>
  </si>
  <si>
    <t>"R=1,0" 2,09</t>
  </si>
  <si>
    <t>2,09*1,02 'Přepočtené koeficientem množství</t>
  </si>
  <si>
    <t>697690382</t>
  </si>
  <si>
    <t>"R=1,25" 1,26</t>
  </si>
  <si>
    <t>"R=2,0" 3</t>
  </si>
  <si>
    <t>-1061835320</t>
  </si>
  <si>
    <t>"R=6,0" 3,14</t>
  </si>
  <si>
    <t>3,14*1,02 'Přepočtené koeficientem množství</t>
  </si>
  <si>
    <t>37,64+1,79+2,29+12,62+33,2+49,82+10,58+2,04+114,5+6,2+6,28+42,87+37,74+3</t>
  </si>
  <si>
    <t>357,57+3</t>
  </si>
  <si>
    <t>360,57*1,02 'Přepočtené koeficientem množství</t>
  </si>
  <si>
    <t>1857192486</t>
  </si>
  <si>
    <t>0,05*0,2*374,16</t>
  </si>
  <si>
    <t>0,25*0,1*378,92</t>
  </si>
  <si>
    <t>0,2*0,2*44,9</t>
  </si>
  <si>
    <t>"vozovka" 119,91+51,73</t>
  </si>
  <si>
    <t>"polštář" 818,84</t>
  </si>
  <si>
    <t>28,64</t>
  </si>
  <si>
    <t>82,98+129,67</t>
  </si>
  <si>
    <t>936124112</t>
  </si>
  <si>
    <t>Montáž lavičky stabilní parkové se zabetonováním noh</t>
  </si>
  <si>
    <t>-772894302</t>
  </si>
  <si>
    <t>Montáž lavičky parkové stabilní se zabetonováním noh</t>
  </si>
  <si>
    <t>749_lavička</t>
  </si>
  <si>
    <t>lavička "přesný typ bude vybrán investorem"</t>
  </si>
  <si>
    <t>-539265601</t>
  </si>
  <si>
    <t>938908411</t>
  </si>
  <si>
    <t>Čištění vozovek splachováním vodou</t>
  </si>
  <si>
    <t>-1724468364</t>
  </si>
  <si>
    <t>Čištění vozovek splachováním vodou povrchu podkladu nebo krytu živičného, betonového nebo dlážděného</t>
  </si>
  <si>
    <t xml:space="preserve">Poznámka k položce:
Saponátem </t>
  </si>
  <si>
    <t>224,75</t>
  </si>
  <si>
    <t>134,2</t>
  </si>
  <si>
    <t>"tl. 310 mm" 358,47</t>
  </si>
  <si>
    <t>"vozovka - tl. 100 mm průměrná" 358,47</t>
  </si>
  <si>
    <t>"chodníky - tl. 50 mm" 296,77</t>
  </si>
  <si>
    <t>"pro VP, tl. 100 mm" 0,25*(49,86+0,51+16,73+33,28+2,08+102,12)</t>
  </si>
  <si>
    <t>430,97</t>
  </si>
  <si>
    <t>173,05</t>
  </si>
  <si>
    <t>24,73</t>
  </si>
  <si>
    <t>"krajníky" 174,38</t>
  </si>
  <si>
    <t>"betonové" 144,8</t>
  </si>
  <si>
    <t>182,52</t>
  </si>
  <si>
    <t>962033121</t>
  </si>
  <si>
    <t>Bourání zdiva z tvárnic ztraceného bednění včetně výplně z betonu přes 1 m3</t>
  </si>
  <si>
    <t>-342638265</t>
  </si>
  <si>
    <t>Bourání zdiva nadzákladového z tvárnic ztraceného bednění včetně výplně z betonu a výztuže objemu přes 1 m3</t>
  </si>
  <si>
    <t>"zídka" 4*0,4*1</t>
  </si>
  <si>
    <t>966001211</t>
  </si>
  <si>
    <t>Odstranění lavičky stabilní zabetonované</t>
  </si>
  <si>
    <t>-713073629</t>
  </si>
  <si>
    <t>Odstranění lavičky parkové stabilní zabetonované</t>
  </si>
  <si>
    <t>-734613248</t>
  </si>
  <si>
    <t>"podklad, odvoz na trvalou/recyklační skládku" 207,913+189,627</t>
  </si>
  <si>
    <t>"frézink, odkup zhotovitelem" 19,901+5,688</t>
  </si>
  <si>
    <t>-2033250469</t>
  </si>
  <si>
    <t>"podklad, odvoz na trvalou/recyklační skládku" (207,913+189,627)*9</t>
  </si>
  <si>
    <t>"frézink, odkup zhotovitelem" (19,901+5,688)*9</t>
  </si>
  <si>
    <t>-1148309580</t>
  </si>
  <si>
    <t>"beton, odvoz na trvalou/recyklační skládku" 1,369+34,892+65,432+7,301+3,36+0,482+0,082</t>
  </si>
  <si>
    <t>"asfalt, odvoz na trvalou/recyklační skládku"  144,153+11,252</t>
  </si>
  <si>
    <t>-594091010</t>
  </si>
  <si>
    <t>"beton, odvoz na trvalou/recyklační skládku" (1,369+34,892+65,432+7,301+3,36+0,482+0,082)*9</t>
  </si>
  <si>
    <t>"asfalt, odvoz na trvalou/recyklační skládku"  (144,153+11,252)*9</t>
  </si>
  <si>
    <t>1170251844</t>
  </si>
  <si>
    <t>1,369+34,892+65,432+7,301+3,36+0,482+0,082</t>
  </si>
  <si>
    <t>1533839124</t>
  </si>
  <si>
    <t>207,913+189,627</t>
  </si>
  <si>
    <t>484449426</t>
  </si>
  <si>
    <t>144,153+11,252</t>
  </si>
  <si>
    <t>-1600234697</t>
  </si>
  <si>
    <t>SO 104 - III. ETAPA - Předmostí (investor Kralupy n. Vl.)</t>
  </si>
  <si>
    <t>(35,75+16,72+15,79+8,31+53,99+8,84+12,47+37,63+7,42+63,39+63,85+3,9+7,37+10,79+13,74+65,28+10,32+9,44)*0,1</t>
  </si>
  <si>
    <t>233,47</t>
  </si>
  <si>
    <t>34,17*0,2</t>
  </si>
  <si>
    <t>"pro obruby" 0,4*0,3*(53,46+53,73+43,84+41,93)</t>
  </si>
  <si>
    <t>"trativod" 0,4*0,3*21,39</t>
  </si>
  <si>
    <t>"přípojky" 21*1*0,9</t>
  </si>
  <si>
    <t>"pro UV" (2)*1*1*0,9</t>
  </si>
  <si>
    <t>"v rámci stavby" 1,188</t>
  </si>
  <si>
    <t>44,5+233,47+25,722+18,9+1,8-8,538</t>
  </si>
  <si>
    <t>1,188</t>
  </si>
  <si>
    <t>-1438489230</t>
  </si>
  <si>
    <t>-1560111642</t>
  </si>
  <si>
    <t>6,834*2 'Přepočtené koeficientem množství</t>
  </si>
  <si>
    <t>315,854</t>
  </si>
  <si>
    <t>322,688*1,8 'Přepočtené koeficientem množství</t>
  </si>
  <si>
    <t>"zásyp přípojek zeminou" 21*1*(0,9-0,55)</t>
  </si>
  <si>
    <t>"zásyp odstraněných UV zeminou" 1,188</t>
  </si>
  <si>
    <t>"obsyp UV štěrkopískem" (1,8-(2*pi*0,275*0,275*0,9))</t>
  </si>
  <si>
    <t>54,49</t>
  </si>
  <si>
    <t>54,49*1,8 'Přepočtené koeficientem množství</t>
  </si>
  <si>
    <t>21*1*0,45-(PI*0,075*0,075*21)</t>
  </si>
  <si>
    <t>1,372+9,079</t>
  </si>
  <si>
    <t>10,451*2 'Přepočtené koeficientem množství</t>
  </si>
  <si>
    <t>38,55+13,74+10,74+7,37+49,25+3,9+7,39+12,34+8,84+53,42+38,97+61,02+16,42-1,15-1,84+7,5+3,26</t>
  </si>
  <si>
    <t>65,28+10,32+9,44</t>
  </si>
  <si>
    <t>(38,55+13,74+10,74+7,37+49,25+3,9+7,39+12,34+8,84+53,42+38,97+61,02+16,42-1,15-1,84+7,5+3,26+65,28+10,32+9,44)*0,15</t>
  </si>
  <si>
    <t>62,214*1,8 'Přepočtené koeficientem množství</t>
  </si>
  <si>
    <t>(38,55+13,74+10,74+7,37+49,25+3,9+7,39+12,34+8,84+53,42+38,97+61,02+16,42-1,15-1,84+7,5+3,26+65,28+10,32+9,44)*0,03</t>
  </si>
  <si>
    <t>34,17+77,18+536,87+307,22</t>
  </si>
  <si>
    <t>38,55+13,74+10,74+7,37+49,25+3,9+7,39+12,34+8,84+53,42+38,97+61,02+16,42-1,15-1,84+7,5+3,26+65,28+10,32+9,44</t>
  </si>
  <si>
    <t>(38,55+13,74+10,74+7,37+49,25+3,9+7,39+12,34+8,84+53,42+38,97+61,02+16,42-1,15-1,84+7,5+3,26+65,28+10,32+9,44)*0,025</t>
  </si>
  <si>
    <t>42,78</t>
  </si>
  <si>
    <t>42,78*1,1845 'Přepočtené koeficientem množství</t>
  </si>
  <si>
    <t>21,39</t>
  </si>
  <si>
    <t>(21)*1*0,1</t>
  </si>
  <si>
    <t>"pod UV" 0,6*0,6*0,1*2</t>
  </si>
  <si>
    <t>"pod VP" 0,4*(53,46+53,73+43,84+41,93)</t>
  </si>
  <si>
    <t>"chodník" 536,87</t>
  </si>
  <si>
    <t>"podklad, tl. 300 mm celkem" 307,22*2</t>
  </si>
  <si>
    <t>"polštář, tl. 350 mm celkem" 307,22</t>
  </si>
  <si>
    <t>"podklad" 307,22</t>
  </si>
  <si>
    <t>"vozovka" 34,17</t>
  </si>
  <si>
    <t>"chodník" 464,92</t>
  </si>
  <si>
    <t>"vozovka" 35,97</t>
  </si>
  <si>
    <t>-82245327</t>
  </si>
  <si>
    <t>910844810</t>
  </si>
  <si>
    <t>"vozovka" 1,8*2</t>
  </si>
  <si>
    <t>-1297850551</t>
  </si>
  <si>
    <t>"vozovka" 35,97-1,8</t>
  </si>
  <si>
    <t>"vozovka" 387,34</t>
  </si>
  <si>
    <t>0,4*(56,6)</t>
  </si>
  <si>
    <t>22,64*1,03 'Přepočtené koeficientem množství</t>
  </si>
  <si>
    <t>(1,83+2,04+1,27)*0,2</t>
  </si>
  <si>
    <t>0,73+0,81+0,5</t>
  </si>
  <si>
    <t>1,028*1,03 'Přepočtené koeficientem množství</t>
  </si>
  <si>
    <t>2,04*1,03 'Přepočtené koeficientem množství</t>
  </si>
  <si>
    <t>596211112</t>
  </si>
  <si>
    <t>Kladení zámkové dlažby komunikací pro pěší ručně tl 60 mm skupiny A pl přes 100 do 300 m2</t>
  </si>
  <si>
    <t>1051353173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</si>
  <si>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</si>
  <si>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247,95+215,06+12,3+36,88-1,03</t>
  </si>
  <si>
    <t>-1266801749</t>
  </si>
  <si>
    <t>511,16*1,01 'Přepočtené koeficientem množství</t>
  </si>
  <si>
    <t>91,98+215,24</t>
  </si>
  <si>
    <t>91,98+215,24-25,2</t>
  </si>
  <si>
    <t>282,02*1,02 'Přepočtené koeficientem množství</t>
  </si>
  <si>
    <t>"vyznačení stání" 25,2</t>
  </si>
  <si>
    <t>25,2*1,03 'Přepočtené koeficientem množství</t>
  </si>
  <si>
    <t>"UV" 5*(PI*0,275*0,275*1)</t>
  </si>
  <si>
    <t>1+1</t>
  </si>
  <si>
    <t>899104112</t>
  </si>
  <si>
    <t>Osazení poklopů litinových, ocelových nebo železobetonových včetně rámů pro třídu zatížení D400, E600</t>
  </si>
  <si>
    <t>-314010366</t>
  </si>
  <si>
    <t>28661766</t>
  </si>
  <si>
    <t>poklop šachtový litinový plný do teleskopu DN 425 pro třídu zatížení D400</t>
  </si>
  <si>
    <t>-1267776657</t>
  </si>
  <si>
    <t>5+1</t>
  </si>
  <si>
    <t>"stávající přípojka DN150" 5</t>
  </si>
  <si>
    <t>Napojení přípojky na potrubí - pomocí tvarovky (kamenina 300/150)</t>
  </si>
  <si>
    <t>"V.P. - dvouřádka" 2*(53,46+53,73+43,84+41,93)</t>
  </si>
  <si>
    <t>"řádka" 41,9</t>
  </si>
  <si>
    <t>(2*(53,46+53,73+43,84+41,93))*0,12</t>
  </si>
  <si>
    <t>41,9*0,12</t>
  </si>
  <si>
    <t>51,338*1,02 'Přepočtené koeficientem množství</t>
  </si>
  <si>
    <t>88,54</t>
  </si>
  <si>
    <t>184,67+1,78+1,72+0,41+4,71+3,11</t>
  </si>
  <si>
    <t>88,54*1,02 'Přepočtené koeficientem množství</t>
  </si>
  <si>
    <t>346051515</t>
  </si>
  <si>
    <t>184,67</t>
  </si>
  <si>
    <t>184,67*1,02 'Přepočtené koeficientem množství</t>
  </si>
  <si>
    <t>-622826247</t>
  </si>
  <si>
    <t>"R=1,5" 1,78</t>
  </si>
  <si>
    <t>"R=2,0" 3,11</t>
  </si>
  <si>
    <t>4,89*1,02 'Přepočtené koeficientem množství</t>
  </si>
  <si>
    <t>449805375</t>
  </si>
  <si>
    <t>"R=5,0" 1,72</t>
  </si>
  <si>
    <t>1,72*1,02 'Přepočtené koeficientem množství</t>
  </si>
  <si>
    <t>-1415749076</t>
  </si>
  <si>
    <t>"R=6,0" 4,71</t>
  </si>
  <si>
    <t>"R=7,0" 0,41</t>
  </si>
  <si>
    <t>5,12*1,02 'Přepočtené koeficientem množství</t>
  </si>
  <si>
    <t>26,23+22,37+1,83+8,68+2,03+37,29+13,03+1,25+60,53+61,24+18,29+104,19+42,15+48,34+16,09+52,39+13,94</t>
  </si>
  <si>
    <t>529,87</t>
  </si>
  <si>
    <t>529,87*1,02 'Přepočtené koeficientem množství</t>
  </si>
  <si>
    <t>-1476219642</t>
  </si>
  <si>
    <t>0,05*0,2*284,94</t>
  </si>
  <si>
    <t>0,25*0,1*385,92</t>
  </si>
  <si>
    <t>"vozovka" 1,8</t>
  </si>
  <si>
    <t>"polštář" 671,57</t>
  </si>
  <si>
    <t>5,4</t>
  </si>
  <si>
    <t>146,29</t>
  </si>
  <si>
    <t>477,47</t>
  </si>
  <si>
    <t>"tl. 310 mm" 350,63</t>
  </si>
  <si>
    <t>"vozovka - tl. 120 mm průměrná" 207,83+91,98+4,15+34,17+12,5</t>
  </si>
  <si>
    <t>"pro VP, tl. 100 mm" 0,25*(53,46+53,73+43,84+41,93)</t>
  </si>
  <si>
    <t>"tl. 70 mm, ACL 16 - ZAS T3" (91,98+2,8+10,9+10,48)</t>
  </si>
  <si>
    <t>354,98</t>
  </si>
  <si>
    <t>"krajníky" 41,66</t>
  </si>
  <si>
    <t>"betonové" 143,86</t>
  </si>
  <si>
    <t>61,32+18,29+24,94+40,67+14,8+64,74+1,5+25,25+55,65+14,6+7,8+14,78+27,95+32,23</t>
  </si>
  <si>
    <t>-809590541</t>
  </si>
  <si>
    <t>"podklad, odvoz na trvalou/recyklační skládku" 203,365+210,087</t>
  </si>
  <si>
    <t>"frézink, odkup zhotovitelem" 40,823</t>
  </si>
  <si>
    <t>431044968</t>
  </si>
  <si>
    <t>"podklad, odvoz na trvalou/recyklační skládku" (203,365+210,087)*9</t>
  </si>
  <si>
    <t>"frézink, odkup zhotovitelem" (40,823)*9</t>
  </si>
  <si>
    <t>832239789</t>
  </si>
  <si>
    <t>"beton, odvoz na trvalou/recyklační skládku" 2,281+4,34+124,142+38,032+16,184</t>
  </si>
  <si>
    <t>"asfalt, odvoz na trvalou/recyklační skládku"  110,799+10,613</t>
  </si>
  <si>
    <t>"asfalt, odvoz na skládku nebezpečného odpadu, ACL 16 - ZAS T3" (91,98+2,8+10,9+10,48)*0,22</t>
  </si>
  <si>
    <t>543905758</t>
  </si>
  <si>
    <t>"beton, odvoz na trvalou/recyklační skládku" (2,281+4,34+124,142+38,032+16,184)*9</t>
  </si>
  <si>
    <t>"asfalt, odvoz na trvalou/recyklační skládku"  (110,799+10,613)*9</t>
  </si>
  <si>
    <t>"asfalt, odvoz na skládku nebezpečného odpadu, ACL 16 - ZAS T3" ((91,98+2,8+10,9+10,48)*0,22)*9</t>
  </si>
  <si>
    <t>-1492661320</t>
  </si>
  <si>
    <t>"asfalt, ACL 16 - ZAS T3" (91,98+2,8+10,9+10,48)*0,22</t>
  </si>
  <si>
    <t>-1089098730</t>
  </si>
  <si>
    <t>2,281+4,34+124,142+38,032+16,184</t>
  </si>
  <si>
    <t>15435838</t>
  </si>
  <si>
    <t>203,365+210,087</t>
  </si>
  <si>
    <t>270596307</t>
  </si>
  <si>
    <t>110,799+10,613</t>
  </si>
  <si>
    <t>SO 401 - Veřejné osvětlení</t>
  </si>
  <si>
    <t>Soupis:</t>
  </si>
  <si>
    <t>SO 401_a - Veřejné osvětlení (investor SÚS Sk)</t>
  </si>
  <si>
    <t>D1 - Elektromontáže</t>
  </si>
  <si>
    <t xml:space="preserve">    D2 - Demontáže</t>
  </si>
  <si>
    <t xml:space="preserve">    D3 - Demontáže - celkem</t>
  </si>
  <si>
    <t>D4 - Elektromontáže - celkem</t>
  </si>
  <si>
    <t>D1</t>
  </si>
  <si>
    <t>Elektromontáže</t>
  </si>
  <si>
    <t>D2</t>
  </si>
  <si>
    <t>Demontáže</t>
  </si>
  <si>
    <t>Pol1</t>
  </si>
  <si>
    <t>OSVĚTLOVACÍ STOŽÁR ULIČNÍ PATICOVÝ, 10m - demontáž</t>
  </si>
  <si>
    <t>ks</t>
  </si>
  <si>
    <t>Pol2</t>
  </si>
  <si>
    <t>VÝLOŽNÍK OBLOUKOVÝ ULIČNÍ, 2m - demontáž</t>
  </si>
  <si>
    <t>Pol3</t>
  </si>
  <si>
    <t>Stožárová výzbroj - demontáž</t>
  </si>
  <si>
    <t>Pol4</t>
  </si>
  <si>
    <t>SVÍTIDLO VENKOVNÍ VYBOJKOVÉ, 1xSHC 70-150W,IP23 - demontáž</t>
  </si>
  <si>
    <t>Pol5</t>
  </si>
  <si>
    <t>VYSOKOTLAKÁ SODÍKOVÁ VÝBOJKA SON 70-150W - demontáž</t>
  </si>
  <si>
    <t>Pol6</t>
  </si>
  <si>
    <t>UKONČENÍ VODIČŮ NA SVORKOVNICI, Odpojení vodiče do  16 mm2</t>
  </si>
  <si>
    <t>Pol7</t>
  </si>
  <si>
    <t>SVORKA HROMOSVODNÍ,UZEMŇOVACÍ, Odpojení svorky SP (připojovací)</t>
  </si>
  <si>
    <t>Pol8</t>
  </si>
  <si>
    <t>Demontaz stavajiciho zarizeni - ostatní</t>
  </si>
  <si>
    <t>hod</t>
  </si>
  <si>
    <t>Pol9</t>
  </si>
  <si>
    <t>Strojhodiny jeřábu</t>
  </si>
  <si>
    <t>Pol10</t>
  </si>
  <si>
    <t>Strojhodiny montážní plošiny</t>
  </si>
  <si>
    <t>D3</t>
  </si>
  <si>
    <t>Demontáže - celkem</t>
  </si>
  <si>
    <t>Pol11</t>
  </si>
  <si>
    <t>LED SVÍTIDLA ULIČNÍ - typ "A", "B" 5XD3E31C09HB, LED - 66W, 9430lm, 4000K, IP66, IK09</t>
  </si>
  <si>
    <t>Pol12</t>
  </si>
  <si>
    <t>LED SVÍTIDLA PŘECHODOVÁ PRAVOSTRANNÁ - typ "P", Zebra Right, 48 LED, 700mA, 230V, Flat, Glass Extra Clear, 100W, 13289lm, 5700K, IP66, IK09</t>
  </si>
  <si>
    <t>Pol13</t>
  </si>
  <si>
    <t>STOŽÁR ULIČNÍ BEZPATICOVÝ 3-STUPŇOVÝ, 159/133/114 - 6.2m+1m (d=159/133/114mm) FeZn, žárově zinkovaný</t>
  </si>
  <si>
    <t>Pol14</t>
  </si>
  <si>
    <t>VÝLOŽNÍK KE STOŽÁRU, jednoramenný, délka 2000mm, FeZn, žárově zinkovaný</t>
  </si>
  <si>
    <t>Pol15</t>
  </si>
  <si>
    <t>VÝLOŽNÍK KE STOŽÁRU, 2000/180 - dvouramenný, délka 2000mm, 180st., FeZn, žárově zinkovaný</t>
  </si>
  <si>
    <t>Pol16</t>
  </si>
  <si>
    <t>VÝLOŽNÍK KE STOŽÁRU, Atypický třmenový výložník na stožár (TRBC)-133/1500 - délka 1500mm, FeZn, žárově zinkovaný</t>
  </si>
  <si>
    <t>Pol17</t>
  </si>
  <si>
    <t>STOŽÁR PŘECHODOVÝ BEZPATICOVÝ 3-STUPŇOVÝ, 114/89/76 - 6m+0,8m (d=114/89/76mm) FeZn, žárově zinkovaný</t>
  </si>
  <si>
    <t>Pol18</t>
  </si>
  <si>
    <t>VÝLOŽNÍK KE STOŽÁRU PŘECHODOVÉMU, 1-1500/76 - délka 1500mm, FeZn, žárově zinkovaný</t>
  </si>
  <si>
    <t>Pol19</t>
  </si>
  <si>
    <t>OCHRANNÁ MANŽETA PLASTOVÁ (na stožáry), OMP114, d=114mm</t>
  </si>
  <si>
    <t>Pol20</t>
  </si>
  <si>
    <t>OCHRANNÁ MANŽETA PLASTOVÁ (na stožáry), OMP159, d=159mm</t>
  </si>
  <si>
    <t>Pol21</t>
  </si>
  <si>
    <t>Příspěvek na recyklaci svítidel</t>
  </si>
  <si>
    <t>Pol22</t>
  </si>
  <si>
    <t>Příspěvek na recyklaci světelných zdrojů</t>
  </si>
  <si>
    <t>Pol23</t>
  </si>
  <si>
    <t>STOŽÁROVÁ VÝZBROJ, SR 721-25/N 1poj. - st. výzbroj 4xM8/35mm2, s pojistkou 1xE27</t>
  </si>
  <si>
    <t>Pol24</t>
  </si>
  <si>
    <t>STOŽÁROVÁ VÝZBROJ, SR 721-25/N-O 1poj. - st. výzbroj 4xM8/35mm2 odbočná s příložkami, s pojistkou 1xE27</t>
  </si>
  <si>
    <t>Pol25</t>
  </si>
  <si>
    <t>STOŽÁROVÁ VÝZBROJ, SR 722-25/N 2poj. - st. výzbroj 4xM8/35mm2, s pojistkami 2xE27</t>
  </si>
  <si>
    <t>Pol26</t>
  </si>
  <si>
    <t>STOŽÁROVÁ VÝZBROJ, SR 723-25/N 3poj. - st. výzbroj 4xM8/35mm2, s pojistkami 3xE27</t>
  </si>
  <si>
    <t>Pol27</t>
  </si>
  <si>
    <t>STOŽÁROVÁ VÝZBROJ, Pojistka E27-10A</t>
  </si>
  <si>
    <t>Pol28</t>
  </si>
  <si>
    <t>SPOJKA 1kV PRO KABELY S PLASTOVOU IZOLACÍ, SVCZC 4x 6-35S -  spojka pro 4-žilové kabely do průřezu 6-35mm2</t>
  </si>
  <si>
    <t>Pol29</t>
  </si>
  <si>
    <t>KABEL SILOVÝ,IZOLACE PVC S VODIČEM PE, CYKY-J 3x1.5 mm2 , pevně</t>
  </si>
  <si>
    <t>Pol30</t>
  </si>
  <si>
    <t>KABEL SILOVÝ,IZOLACE PVC S VODIČEM PE, CYKY-J 4x16 mm2 , pevně</t>
  </si>
  <si>
    <t>Pol31</t>
  </si>
  <si>
    <t>UKONČENÍ VODIČŮ NA SVORKOVNICI, do 16 mm2</t>
  </si>
  <si>
    <t>Pol32</t>
  </si>
  <si>
    <t>OCELOVÝ PÁSEK POZINKOVANÝ, FeZn30x4 (1.0 kg/m), pevně</t>
  </si>
  <si>
    <t>Pol33</t>
  </si>
  <si>
    <t>OCELOVÝ DRÁT POZINKOVANÝ, FeZn-D10 (0,62kg/m), pevně</t>
  </si>
  <si>
    <t>Pol34</t>
  </si>
  <si>
    <t>SVORKA HROMOSVODNÍ, UZEMŇOVACÍ, SR2b pro pásek 30x4mm</t>
  </si>
  <si>
    <t>Pol35</t>
  </si>
  <si>
    <t>SVORKA HROMOSVODNÍ, UZEMŇOVACÍ, SR3b spoj pásek-drát</t>
  </si>
  <si>
    <t>Pol36</t>
  </si>
  <si>
    <t>SVORKA HROMOSVODNÍ, UZEMŇOVACÍ, SP připojovací</t>
  </si>
  <si>
    <t>Pol37</t>
  </si>
  <si>
    <t>TRUBKA OHEBNÁ DVOUPLÁŠŤOVÁ (75/61mm)</t>
  </si>
  <si>
    <t>Pol38</t>
  </si>
  <si>
    <t>TRUBKA OHEBNÁ DVOUPLÁŠŤOVÁ (110/94mm)</t>
  </si>
  <si>
    <t>Pol39</t>
  </si>
  <si>
    <t>Demontáž a zpětná montáž stávajícího bezdrátového rozhlasu</t>
  </si>
  <si>
    <t>set</t>
  </si>
  <si>
    <t>Pol40</t>
  </si>
  <si>
    <t>Demontáž a zpětná montáž stávajících dopravních a informačních značek</t>
  </si>
  <si>
    <t>Pol41</t>
  </si>
  <si>
    <t>Vyhledani pripojovaciho mista</t>
  </si>
  <si>
    <t>Pol42</t>
  </si>
  <si>
    <t>Napojeni na stavajici zarizeni</t>
  </si>
  <si>
    <t>Pol43</t>
  </si>
  <si>
    <t>Zabezpeceni pracoviste</t>
  </si>
  <si>
    <t>Pol44</t>
  </si>
  <si>
    <t>Kontrolní měření osvětlení</t>
  </si>
  <si>
    <t>Pol45</t>
  </si>
  <si>
    <t>S ostatnimi profesemi</t>
  </si>
  <si>
    <t>Pol46</t>
  </si>
  <si>
    <t>Revizni technik</t>
  </si>
  <si>
    <t>Pol47</t>
  </si>
  <si>
    <t>Spoluprace s reviz.technikem</t>
  </si>
  <si>
    <t>Materiál</t>
  </si>
  <si>
    <t xml:space="preserve">Podružný materiál </t>
  </si>
  <si>
    <t>Soubor</t>
  </si>
  <si>
    <t>503609234</t>
  </si>
  <si>
    <t>D4</t>
  </si>
  <si>
    <t>Elektromontáže - celkem</t>
  </si>
  <si>
    <t>Pol48</t>
  </si>
  <si>
    <t>VYTÝČENÍ TRATI, Kabelové vedení v zastaveném prostoru</t>
  </si>
  <si>
    <t>km</t>
  </si>
  <si>
    <t>Pol49</t>
  </si>
  <si>
    <t>SEJMUTÍ DRNU, Nářez drnu,naložení,odvoz</t>
  </si>
  <si>
    <t>Pol50</t>
  </si>
  <si>
    <t>VYTRHÁNÍ STÁVAJÍCÍ DLAŽBY, Betonová dlažba</t>
  </si>
  <si>
    <t>Pol51</t>
  </si>
  <si>
    <t>ŘEZÁNÍ SPÁRY, V asfaltu nebo betonu</t>
  </si>
  <si>
    <t>Pol52</t>
  </si>
  <si>
    <t>ROZBOURÁNÍ BETONOVÉHO ZÁKLADU, Premist.mater.nalozeni,odvoz</t>
  </si>
  <si>
    <t>Pol53</t>
  </si>
  <si>
    <t>JÁMA PRO STOŽÁRY VER.OSVĚTLENÍ O OBJEMU DO 2 m3, Zemina třídy 3,ručně</t>
  </si>
  <si>
    <t>Pol54</t>
  </si>
  <si>
    <t>POUZDROVÝ ZÁKLAD PRO STOŽÁR VENKOVNÍHO OSVĚTLENÍ Z BETONU tř. B20 - KOMPLETNÍ ZHOTOVENÍ, D 200x800mm, 600x600x900mm</t>
  </si>
  <si>
    <t>Pol55</t>
  </si>
  <si>
    <t>POUZDROVÝ ZÁKLAD PRO STOŽÁR VENKOVNÍHO OSVĚTLENÍ Z BETONU tř. B20 - KOMPLETNÍ ZHOTOVENÍ, D 300x1000mm, 700x700x1100mm</t>
  </si>
  <si>
    <t>Pol56</t>
  </si>
  <si>
    <t>HLOUBENÍ KABELOVÉ RÝHY, Zemina třídy 3, šíře 350mm,hloubka 850mm</t>
  </si>
  <si>
    <t>Pol57</t>
  </si>
  <si>
    <t>HLOUBENÍ KABELOVÉ RÝHY, Zemina třídy 3, šíře 500mm,hloubka 1180mm</t>
  </si>
  <si>
    <t>Pol58</t>
  </si>
  <si>
    <t>ZŘÍZENÍ KABELOVÉHO LOŽE Z kopaného písku, bez zakrytí, šíře do 65cm,tloušťka 10cm</t>
  </si>
  <si>
    <t>Pol59</t>
  </si>
  <si>
    <t>KABELOVÁ KRYCÍ DESKA Z PVC, PVC 300mm, červená</t>
  </si>
  <si>
    <t>Pol60</t>
  </si>
  <si>
    <t>KŘIŽOVATKA SE SILOVÝM KABELEM, Položení bet.žlabu vč.zakrytí</t>
  </si>
  <si>
    <t>Pol61</t>
  </si>
  <si>
    <t>ZÁHOZ JÁMY, UPĚCHOVÁNÍ, ÚPRAVA POVRCHU, V zemine třídy 3-4</t>
  </si>
  <si>
    <t>Pol62</t>
  </si>
  <si>
    <t>ZÁHOZ KABELOVÉ RÝHY, Zemina třídy 3, šíře 350mm,hloubka 650mm</t>
  </si>
  <si>
    <t>Pol63</t>
  </si>
  <si>
    <t>ZÁHOZ KABELOVÉ RÝHY, Zemina třídy 3, šíře 500mm,hloubka 1000mm</t>
  </si>
  <si>
    <t>Pol64</t>
  </si>
  <si>
    <t>ŘÍZENÝ ZEMNÍ PROTLAK POD KOMUNIKACÍ, Protlak D=135mm (včetně startovací jámy), hloubka 1,2m, zemina tř.4</t>
  </si>
  <si>
    <t>Pol65</t>
  </si>
  <si>
    <t>STRATOVÁCÍ JÁMA PRO ŘÍZENÝ PROTLAK, Zemina třídy 3-4,ručně</t>
  </si>
  <si>
    <t>Pol66</t>
  </si>
  <si>
    <t>ODVOZ ZEMINY, Do vzdálenosti 10 km</t>
  </si>
  <si>
    <t>SO 401_b - Veřejné osvětlení (investor Kralupy n. Vl.)</t>
  </si>
  <si>
    <t>Pol67</t>
  </si>
  <si>
    <t>OSVĚTLOVACÍ STOŽÁR ULIČNÍ PATICOVÝ, 6m - demontáž</t>
  </si>
  <si>
    <t>Pol68</t>
  </si>
  <si>
    <t>VYSOKOTLAKÁ SODÍKOVÁ VÝBOJKA, SON 70-150W - demontáž</t>
  </si>
  <si>
    <t>Pol69</t>
  </si>
  <si>
    <t>LED SVÍTIDLA ULIČNÍ - typ "A", "B", 5XD3E31C09HB, LED - 66W, 9430lm, 4000K, IP66, IK09</t>
  </si>
  <si>
    <t>Pol70</t>
  </si>
  <si>
    <t>STOŽÁR ULIČNÍ BEZPATICOVÝ 3-STUPŇOVÝ, 133/89/60 - 6m+0.8m (d=133/89/60mm) FeZn, žárově zinkovaný</t>
  </si>
  <si>
    <t>Pol71</t>
  </si>
  <si>
    <t>VÝLOŽNÍK KE STOŽÁRU, 1-500 - jednoramenný, délka 500mm, FeZn, žárově zinkovaný</t>
  </si>
  <si>
    <t>Pol72</t>
  </si>
  <si>
    <t>VÝLOŽNÍK KE STOŽÁRU, 1-2000 - jednoramenný, délka 2000mm, FeZn, žárově zinkovaný</t>
  </si>
  <si>
    <t>Pol73</t>
  </si>
  <si>
    <t>STOŽÁR PŘECHODOVÝ BEZPATICOVÝ 3-STUPŇOVÝ, 159/133/114 - 6m+1m (d=159/133/114mm) FeZn, žárově zinkovaný</t>
  </si>
  <si>
    <t>Pol74</t>
  </si>
  <si>
    <t>VÝLOŽNÍK KE STOŽÁRU PŘECHODOVÉMU, 1-3000/114 - délka 3000mm, FeZn, žárově zinkovaný</t>
  </si>
  <si>
    <t>Pol75</t>
  </si>
  <si>
    <t>OCHRANNÁ MANŽETA PLASTOVÁ (na stožáry), OMP133, d=133mm</t>
  </si>
  <si>
    <t>Pol76</t>
  </si>
  <si>
    <t>Pojistka E27-10A</t>
  </si>
  <si>
    <t>Pol77</t>
  </si>
  <si>
    <t>UKONČENÍ VODIČŮ NA SVORKOVNICI do 16 mm2</t>
  </si>
  <si>
    <t>2050823387</t>
  </si>
  <si>
    <t>Pol78</t>
  </si>
  <si>
    <t>VYTÝČENÍ TRATI,  Kabelové vedení v zastaveném prostoru</t>
  </si>
  <si>
    <t>Pol79</t>
  </si>
  <si>
    <t>KABELOVÁ KRYCÍ DESKA Z PVC 300mm, červená</t>
  </si>
  <si>
    <t>Pol80</t>
  </si>
  <si>
    <t>ODVOZ ZEMINY Do vzdálenosti 10 km</t>
  </si>
  <si>
    <t xml:space="preserve">SO 801 - Sadové úpravy </t>
  </si>
  <si>
    <t>SO 801_a - Sadové úpravy (investor SÚS Sk)</t>
  </si>
  <si>
    <t>627081389</t>
  </si>
  <si>
    <t>26,53+70,88</t>
  </si>
  <si>
    <t>181351003</t>
  </si>
  <si>
    <t>Rozprostření ornice tl vrstvy do 200 mm pl do 100 m2 v rovině nebo ve svahu do 1:5 strojně</t>
  </si>
  <si>
    <t>12092680</t>
  </si>
  <si>
    <t>Rozprostření a urovnání ornice v rovině nebo ve svahu sklonu do 1:5 strojně při souvislé ploše do 100 m2, tl. vrstvy do 200 mm</t>
  </si>
  <si>
    <t>-1254872855</t>
  </si>
  <si>
    <t>(26,53+70,88)*0,15</t>
  </si>
  <si>
    <t>14,612*1,8 'Přepočtené koeficientem množství</t>
  </si>
  <si>
    <t>-1477156001</t>
  </si>
  <si>
    <t>1945141065</t>
  </si>
  <si>
    <t>(26,53+70,88)*0,03</t>
  </si>
  <si>
    <t>-354537967</t>
  </si>
  <si>
    <t>-1216783617</t>
  </si>
  <si>
    <t>656354060</t>
  </si>
  <si>
    <t>(26,53+70,88)*0,025</t>
  </si>
  <si>
    <t>2141810050</t>
  </si>
  <si>
    <t>SO 801_b - Sadové úpravy - výsadba (investor Kralupy n. Vl.)</t>
  </si>
  <si>
    <t xml:space="preserve">    D1 - Úprava terénu - odplevelení, hnojení, navážka štěrku</t>
  </si>
  <si>
    <t xml:space="preserve">    D2 - Výsadba</t>
  </si>
  <si>
    <t>111212211</t>
  </si>
  <si>
    <t>Odstranění nevhodných dřevin pr. do 100 mm, výšky do 1 m v rovině s odstr. pařezu v rovině</t>
  </si>
  <si>
    <t>1956888141</t>
  </si>
  <si>
    <t>111212351</t>
  </si>
  <si>
    <t>Odstranění nevhodných dřevin pr. do 100 mm, výšky nad 1 m v rovině s odstr. pařezu v rovině</t>
  </si>
  <si>
    <t>-281991084</t>
  </si>
  <si>
    <t>112151353</t>
  </si>
  <si>
    <t>Kácení stromu postupné se spouštěním, prům. km. 300-400 mm na řezné ploše pařezu                       BEZ POVOLENÍ, inv. č. 2</t>
  </si>
  <si>
    <t>-621090462</t>
  </si>
  <si>
    <t>112151354</t>
  </si>
  <si>
    <t>Kácení stromu postupné se spouštěním, prům. km. 400-500 mm na řezné ploše pařezu                   NA POVOLENÍ, inv. č. 1 a 8</t>
  </si>
  <si>
    <t>1287914793</t>
  </si>
  <si>
    <t>112151355</t>
  </si>
  <si>
    <t>Kácení stromu postupné se spouštěním, prům. km. 500-600 mm na řezné ploše pařezu                   NA POVOLENÍ, inv. č. 3</t>
  </si>
  <si>
    <t>585267521</t>
  </si>
  <si>
    <t>112251211</t>
  </si>
  <si>
    <t>Odstranění pařezů odfrézováním do hl. 20cm v rovině</t>
  </si>
  <si>
    <t>-1411306743</t>
  </si>
  <si>
    <t>122911121</t>
  </si>
  <si>
    <t>Odstranění vyfrézované dřevní hmoty v rovině</t>
  </si>
  <si>
    <t>166009541</t>
  </si>
  <si>
    <t>174111111</t>
  </si>
  <si>
    <t>Zásyp jam po vyfrézovaných pařezech v rovině do 20 cm</t>
  </si>
  <si>
    <t>-683390690</t>
  </si>
  <si>
    <t>MAT</t>
  </si>
  <si>
    <t>Zahradnický substrát na zasypání jam- bezplevelný a prosátý, ornice/kompost/písek: 3/1/1</t>
  </si>
  <si>
    <t>-163689498</t>
  </si>
  <si>
    <t>184806171</t>
  </si>
  <si>
    <t>Řez keřů  zmlazením(z důvodu stavby), délka 15m, cca 8ks</t>
  </si>
  <si>
    <t>-1593425907</t>
  </si>
  <si>
    <t>998231311</t>
  </si>
  <si>
    <t>Přesun hmot pro sadovnické a krajinářské úpravy do vzdálenosti 5000 m, dopravu nad 5 km připočítat k ceně</t>
  </si>
  <si>
    <t>1689259650</t>
  </si>
  <si>
    <t>R- položka</t>
  </si>
  <si>
    <t>Přesazení dřevin (2x - dočasné a cílové stanoviště), pr. kmene 5-7cm, výška dřeviny 4m, hloubení jámy, kotvení, 5ks</t>
  </si>
  <si>
    <t>-1069057803</t>
  </si>
  <si>
    <t>R-položka</t>
  </si>
  <si>
    <t>Biologická likvidace odpadu (uložení na kompostárnu)</t>
  </si>
  <si>
    <t>-824670312</t>
  </si>
  <si>
    <t>R-položka.1</t>
  </si>
  <si>
    <t>Příprava a kompletace zakázky, režie 3%</t>
  </si>
  <si>
    <t>kpl</t>
  </si>
  <si>
    <t>-986012825</t>
  </si>
  <si>
    <t>Úprava terénu - odplevelení, hnojení, navážka štěrku</t>
  </si>
  <si>
    <t>181111121</t>
  </si>
  <si>
    <t>Plošná úprava terénu v rovině, nerovnosti do 100mm, tř.1-4 , přes 500m2</t>
  </si>
  <si>
    <t>1871194578</t>
  </si>
  <si>
    <t>183403114</t>
  </si>
  <si>
    <t>Obdělání půdy kultivátorováním v rovině</t>
  </si>
  <si>
    <t>-1943751776</t>
  </si>
  <si>
    <t>183403153</t>
  </si>
  <si>
    <t>Obdělání půdy hrabáním v rovině (keře 157m2 a štěrkový trvalkový záhon 226m2)</t>
  </si>
  <si>
    <t>674882564</t>
  </si>
  <si>
    <t>183403153.1</t>
  </si>
  <si>
    <t>Obdělání půdy hrabáním v rovině (vyhrabání po postřiku)</t>
  </si>
  <si>
    <t>1574794750</t>
  </si>
  <si>
    <t>Chemické odplevelení před založením kultury postřikem na široko v rovině (2x), záhony keřů</t>
  </si>
  <si>
    <t>1874542606</t>
  </si>
  <si>
    <t>MAT.2</t>
  </si>
  <si>
    <t>totální herbicid - dávka 5l/ha</t>
  </si>
  <si>
    <t>l</t>
  </si>
  <si>
    <t>1805530928</t>
  </si>
  <si>
    <t>185802113</t>
  </si>
  <si>
    <t>Hnojení půdy umělým hnojivem na široko v rovině a svahu do 1:5</t>
  </si>
  <si>
    <t>-1810723142</t>
  </si>
  <si>
    <t>MAT.3</t>
  </si>
  <si>
    <t>minerální vícesložkové hnojivo - dávka 30g/m2</t>
  </si>
  <si>
    <t>-580546923</t>
  </si>
  <si>
    <t>937361005</t>
  </si>
  <si>
    <t>R- položka.1</t>
  </si>
  <si>
    <t>Dodávka a rozprostření štěrku (15 cm) 4/8, promísení s původní zeminou (trvalkový štěrkový záhon)</t>
  </si>
  <si>
    <t>-785296309</t>
  </si>
  <si>
    <t>MAT.1</t>
  </si>
  <si>
    <t>Ostrohranný štěrk 4/8</t>
  </si>
  <si>
    <t>-436126509</t>
  </si>
  <si>
    <t>R-položka.1.1</t>
  </si>
  <si>
    <t>-1201502924</t>
  </si>
  <si>
    <t>Výsadba</t>
  </si>
  <si>
    <t>183101113</t>
  </si>
  <si>
    <t>Hloubení jamek bez výměny půdy pro výsadbu dřeviny do 0,05 m3 v rovině  (keře)</t>
  </si>
  <si>
    <t>-1730973694</t>
  </si>
  <si>
    <t>183101321</t>
  </si>
  <si>
    <t>Hloubení jamek s výměnou půdy na 100% pro výsadbu dřeviny do 1 m3 v rovině</t>
  </si>
  <si>
    <t>-1930905520</t>
  </si>
  <si>
    <t>183111111</t>
  </si>
  <si>
    <t>Hloubení jamek bez výměny půdy obj. do 0,002m3 (cibuloviny)</t>
  </si>
  <si>
    <t>2048139937</t>
  </si>
  <si>
    <t>183111113</t>
  </si>
  <si>
    <t>Hloubení jamek bez výměny půdy pro výsadbu dřeviny do 0,01 m3 v rovině (trvalky a trávy)</t>
  </si>
  <si>
    <t>-521011099</t>
  </si>
  <si>
    <t>183211313</t>
  </si>
  <si>
    <t>Výsadba cibulí</t>
  </si>
  <si>
    <t>1878396885</t>
  </si>
  <si>
    <t>184102110</t>
  </si>
  <si>
    <t>Výsadba dřeviny s balem do 100 mm se zalitím (dávka 20l/m2 - trvalky a traviny) v rovině</t>
  </si>
  <si>
    <t>589176976</t>
  </si>
  <si>
    <t>184102112</t>
  </si>
  <si>
    <t>Výsadba dřeviny s balem do 300 mm se zalitím (dávka 20l/m2 - keře) v rovině</t>
  </si>
  <si>
    <t>1017149837</t>
  </si>
  <si>
    <t>184102115</t>
  </si>
  <si>
    <t>Výsadba dřeviny s balem do 600 mm se zalitím (jednorázová dávka - 100l vody /strom) v rovině</t>
  </si>
  <si>
    <t>-1952417544</t>
  </si>
  <si>
    <t>MAT.4</t>
  </si>
  <si>
    <t>Zahradnický substrát - kvalitní, bezplevelný a prosátý, ornice/kompost/písek: 3/1/1</t>
  </si>
  <si>
    <t>1870365522</t>
  </si>
  <si>
    <t>184215133</t>
  </si>
  <si>
    <t>Ukotvení dřeviny 3 kůly délky do 3 m</t>
  </si>
  <si>
    <t>-956978961</t>
  </si>
  <si>
    <t>MAT.5</t>
  </si>
  <si>
    <t>kotvící systém (3 fréz.kůly průměr 8cm, 6 půlek pro spodní část, 3 půlky pro horní část) a kotvící úvazky (popruh synt.tkanina š.25mm - 2,5m/strom)</t>
  </si>
  <si>
    <t>sada</t>
  </si>
  <si>
    <t>2144492644</t>
  </si>
  <si>
    <t>184215412</t>
  </si>
  <si>
    <t>Zhotovení závlahové mísy u solitérních dřevin v rovině průměru 1m</t>
  </si>
  <si>
    <t>339192325</t>
  </si>
  <si>
    <t>184801121</t>
  </si>
  <si>
    <t>Ošetřování vysazených dřevin soliterních v rovině a svahu do 1:5</t>
  </si>
  <si>
    <t>1656487295</t>
  </si>
  <si>
    <t>MAT.6</t>
  </si>
  <si>
    <t>Arbo-Flex LX 60 - základní nátěr kmene (kalkulováno množství 0,1 kg + 10% rezerva na strom)</t>
  </si>
  <si>
    <t>-1607256779</t>
  </si>
  <si>
    <t>MAT.7</t>
  </si>
  <si>
    <t>Arbo-Flex - ochranný nátěr kmene - barva bílá  (množství 0,3 kg + 10% rezerva na strom)</t>
  </si>
  <si>
    <t>551312929</t>
  </si>
  <si>
    <t>184801131</t>
  </si>
  <si>
    <t>Ošetření vysazených skupinových keřů v rovině</t>
  </si>
  <si>
    <t>1555357359</t>
  </si>
  <si>
    <t>184852322</t>
  </si>
  <si>
    <t>Řez stromu výchovný alejových stromů v přes 4 do 6 m</t>
  </si>
  <si>
    <t>1215851469</t>
  </si>
  <si>
    <t>184911151</t>
  </si>
  <si>
    <t>Mulč tloušťky do 50 mm z kameniva, štěrkový trvalkový záhon</t>
  </si>
  <si>
    <t>1069362300</t>
  </si>
  <si>
    <t>MAT.11</t>
  </si>
  <si>
    <t>Ostrohranný štěrk 4/8, 5 cm, barva béžová nebo okrová</t>
  </si>
  <si>
    <t>1415759124</t>
  </si>
  <si>
    <t>184911421</t>
  </si>
  <si>
    <t>Mulčování vysazených rostlin kůrou, tl. do 10 cm v rovině</t>
  </si>
  <si>
    <t>1923610483</t>
  </si>
  <si>
    <t>MAT.10</t>
  </si>
  <si>
    <t>mulčovací kůra drcená</t>
  </si>
  <si>
    <t>-408618307</t>
  </si>
  <si>
    <t>185802114</t>
  </si>
  <si>
    <t>Hnojení ke kořenům - tablet.hnojivo 5ks/strom (1tbl./10g) v rovině, 5ks/ strom, 2ks/keře</t>
  </si>
  <si>
    <t>951018003</t>
  </si>
  <si>
    <t>MAT.8</t>
  </si>
  <si>
    <t>tabletové hnojivo s postupným uvolňováním živin</t>
  </si>
  <si>
    <t>847799552</t>
  </si>
  <si>
    <t>Zalití rostlin vodou (100l/ strom, 20l/m2 výsadby)</t>
  </si>
  <si>
    <t>-1524307673</t>
  </si>
  <si>
    <t>MAT.12</t>
  </si>
  <si>
    <t>voda na zálivku po výsadbě</t>
  </si>
  <si>
    <t>-2047366087</t>
  </si>
  <si>
    <t>185851121</t>
  </si>
  <si>
    <t>Dovoz vody pro zálivku rostlin do 1000 m</t>
  </si>
  <si>
    <t>421546134</t>
  </si>
  <si>
    <t>S1</t>
  </si>
  <si>
    <t>Sophora japonica, B16/18</t>
  </si>
  <si>
    <t>-1905880125</t>
  </si>
  <si>
    <t>S2</t>
  </si>
  <si>
    <t>Malus 'Madonna', B16/18</t>
  </si>
  <si>
    <t>-1201342937</t>
  </si>
  <si>
    <t>S3</t>
  </si>
  <si>
    <t>Acer rubrum 'October Glory', B16/18</t>
  </si>
  <si>
    <t>-1289466011</t>
  </si>
  <si>
    <t>S4</t>
  </si>
  <si>
    <t>Pinus nigra, ZB 175/200</t>
  </si>
  <si>
    <t>-1837486573</t>
  </si>
  <si>
    <t>S5</t>
  </si>
  <si>
    <t>Malus 'Butterball', B16/18</t>
  </si>
  <si>
    <t>-255131477</t>
  </si>
  <si>
    <t>K1</t>
  </si>
  <si>
    <t>Spiraea japonica 'Zigeunerblut', K30/40</t>
  </si>
  <si>
    <t>1513100209</t>
  </si>
  <si>
    <t>K2</t>
  </si>
  <si>
    <t>Spiraea japonica 'Albiflora', K20/40</t>
  </si>
  <si>
    <t>-1200554818</t>
  </si>
  <si>
    <t>K3</t>
  </si>
  <si>
    <t>Spiraea japonica 'Little Princess', K20/40</t>
  </si>
  <si>
    <t>-136556857</t>
  </si>
  <si>
    <t>K4</t>
  </si>
  <si>
    <t>Weigela florida 'Piccolo', K20/40</t>
  </si>
  <si>
    <t>928639476</t>
  </si>
  <si>
    <t>K5</t>
  </si>
  <si>
    <t>Hypericum 'Hidcote', K20/40</t>
  </si>
  <si>
    <t>1640305973</t>
  </si>
  <si>
    <t>K6</t>
  </si>
  <si>
    <t>Spiraea ´Shirobana´, K20/40</t>
  </si>
  <si>
    <t>-229397305</t>
  </si>
  <si>
    <t>K7</t>
  </si>
  <si>
    <t>Caryopteris x clandonensis 'Dark Knight'</t>
  </si>
  <si>
    <t>-850381603</t>
  </si>
  <si>
    <t>K8</t>
  </si>
  <si>
    <t>Hydrangea macrophylla 'Snowball', K30/40</t>
  </si>
  <si>
    <t>1705683842</t>
  </si>
  <si>
    <t>K9</t>
  </si>
  <si>
    <t>Cotinus coggygria 'Young Lady', K60/80</t>
  </si>
  <si>
    <t>1937512019</t>
  </si>
  <si>
    <t>K10</t>
  </si>
  <si>
    <t>Hedera helix, K15/20</t>
  </si>
  <si>
    <t>297653267</t>
  </si>
  <si>
    <t>K11</t>
  </si>
  <si>
    <t>Spiraea cinerea 'Grefsheim', K40/60</t>
  </si>
  <si>
    <t>1844936849</t>
  </si>
  <si>
    <t>K12</t>
  </si>
  <si>
    <t>Viburnum carlesii, K60/80</t>
  </si>
  <si>
    <t>-1548053431</t>
  </si>
  <si>
    <t>trvalka</t>
  </si>
  <si>
    <t>Aster x frikartii ´Monch´, K9</t>
  </si>
  <si>
    <t>1789361664</t>
  </si>
  <si>
    <t>trvalka.1</t>
  </si>
  <si>
    <t>Echinacea purpurea, K9</t>
  </si>
  <si>
    <t>959738395</t>
  </si>
  <si>
    <t>trvalka.2</t>
  </si>
  <si>
    <t>Molinia arundinacea, K9</t>
  </si>
  <si>
    <t>1835690802</t>
  </si>
  <si>
    <t>trvalka.3</t>
  </si>
  <si>
    <t>Phlomis russeliana, K9</t>
  </si>
  <si>
    <t>-342809171</t>
  </si>
  <si>
    <t>trvalka.4</t>
  </si>
  <si>
    <t>Agastache ´Blue Fortune´, K9</t>
  </si>
  <si>
    <t>-1542509883</t>
  </si>
  <si>
    <t>trvalka.5</t>
  </si>
  <si>
    <t>Bergenia ´Bach´, K9</t>
  </si>
  <si>
    <t>-436695913</t>
  </si>
  <si>
    <t>trvalka.6</t>
  </si>
  <si>
    <t>Campanula glomerata ´Dahurica´, K9</t>
  </si>
  <si>
    <t>1120527504</t>
  </si>
  <si>
    <t>trvalka.7</t>
  </si>
  <si>
    <t>Euphorbia polychroma, K9</t>
  </si>
  <si>
    <t>1763931145</t>
  </si>
  <si>
    <t>trvalka.8</t>
  </si>
  <si>
    <t>Hemerocallis ´Gentle Shepherd´, K9</t>
  </si>
  <si>
    <t>166736927</t>
  </si>
  <si>
    <t>trvalka.9</t>
  </si>
  <si>
    <t>Heuchera ´Palace Purple´</t>
  </si>
  <si>
    <t>890356060</t>
  </si>
  <si>
    <t>trvalka.10</t>
  </si>
  <si>
    <t>Iris barbata - směs , K9</t>
  </si>
  <si>
    <t>-498802569</t>
  </si>
  <si>
    <t>trvalka.11</t>
  </si>
  <si>
    <t>Iris sibirica - směs, K9</t>
  </si>
  <si>
    <t>-1258448309</t>
  </si>
  <si>
    <t>trvalka.12</t>
  </si>
  <si>
    <t>Molinia caerulea ´Variegata´, K9</t>
  </si>
  <si>
    <t>1097877354</t>
  </si>
  <si>
    <t>trvalka.13</t>
  </si>
  <si>
    <t>Paeonia officinalis, K9</t>
  </si>
  <si>
    <t>1529190763</t>
  </si>
  <si>
    <t>trvalka.14</t>
  </si>
  <si>
    <t>Salvia nemorosa ´Ostfriesland´, K9</t>
  </si>
  <si>
    <t>-1243625955</t>
  </si>
  <si>
    <t>trvalka.15</t>
  </si>
  <si>
    <t>Sedum telephium ´Herbstfeude´, K9</t>
  </si>
  <si>
    <t>-624795821</t>
  </si>
  <si>
    <t>trvalka.16</t>
  </si>
  <si>
    <t>Stachys grandiflora ´Superba´, K9</t>
  </si>
  <si>
    <t>-1152787096</t>
  </si>
  <si>
    <t>trvalka.17</t>
  </si>
  <si>
    <t>Veronica spicata ´Rotfuchs´, K9</t>
  </si>
  <si>
    <t>-420516619</t>
  </si>
  <si>
    <t>trvalka.18</t>
  </si>
  <si>
    <t>Aquilegia vulgaris - směs modrých, K9</t>
  </si>
  <si>
    <t>-883160190</t>
  </si>
  <si>
    <t>trvalka.19</t>
  </si>
  <si>
    <t>Gaura lindheimerii, K9</t>
  </si>
  <si>
    <t>1859781843</t>
  </si>
  <si>
    <t>trvalka.20</t>
  </si>
  <si>
    <t>Digitalis purpurea, K9</t>
  </si>
  <si>
    <t>103801171</t>
  </si>
  <si>
    <t>trvalka.21</t>
  </si>
  <si>
    <t>Ajuga reptans, K9</t>
  </si>
  <si>
    <t>-1544045732</t>
  </si>
  <si>
    <t>trvalka.22</t>
  </si>
  <si>
    <t>Alchemilla mollis , K9</t>
  </si>
  <si>
    <t>1659803060</t>
  </si>
  <si>
    <t>trvalka.23</t>
  </si>
  <si>
    <t>Aster dumosus ´Prof. Kippenberg´, K9</t>
  </si>
  <si>
    <t>1539587085</t>
  </si>
  <si>
    <t>trvalka.24</t>
  </si>
  <si>
    <t>Aster dumosus ´Schneekissen´, K9</t>
  </si>
  <si>
    <t>201400455</t>
  </si>
  <si>
    <t>trvalka.25</t>
  </si>
  <si>
    <t>Buglossoides purpurocaerulea, K9</t>
  </si>
  <si>
    <t>1616038067</t>
  </si>
  <si>
    <t>trvalka.26</t>
  </si>
  <si>
    <t>Geranium magnificum , K9</t>
  </si>
  <si>
    <t>1725202922</t>
  </si>
  <si>
    <t>trvalka.27</t>
  </si>
  <si>
    <t>Geranium sanguineum ´Cambridge´, K9</t>
  </si>
  <si>
    <t>-412421174</t>
  </si>
  <si>
    <t>trvalka.28</t>
  </si>
  <si>
    <t>Geranium x cantabrigiense ´Karmina´, K9</t>
  </si>
  <si>
    <t>-1537945271</t>
  </si>
  <si>
    <t>trvalka.29</t>
  </si>
  <si>
    <t>Origanum vulgare ´Compactum´, K9</t>
  </si>
  <si>
    <t>1832029105</t>
  </si>
  <si>
    <t>trvalka.30</t>
  </si>
  <si>
    <t>Pennisetum alopecuroides ´Little Bunny´, K9</t>
  </si>
  <si>
    <t>-1611421465</t>
  </si>
  <si>
    <t>cib.</t>
  </si>
  <si>
    <t>Anemone blanda ´White Splendour´</t>
  </si>
  <si>
    <t>1151581142</t>
  </si>
  <si>
    <t>cib..1</t>
  </si>
  <si>
    <t>Camassia quamash</t>
  </si>
  <si>
    <t>256739336</t>
  </si>
  <si>
    <t>cib..2</t>
  </si>
  <si>
    <t>Fritillaria meleagris alba</t>
  </si>
  <si>
    <t>300142840</t>
  </si>
  <si>
    <t>cib..3</t>
  </si>
  <si>
    <t>Fritillaria persica ´Ivory Bells´</t>
  </si>
  <si>
    <t>1089982157</t>
  </si>
  <si>
    <t>cib..4</t>
  </si>
  <si>
    <t>Hyacinthoides hispanica</t>
  </si>
  <si>
    <t>1494008107</t>
  </si>
  <si>
    <t>cib..5</t>
  </si>
  <si>
    <t>Leucojum ´Gravetye Giant´</t>
  </si>
  <si>
    <t>1969586903</t>
  </si>
  <si>
    <t>cib..6</t>
  </si>
  <si>
    <t>Muscari armeniacum</t>
  </si>
  <si>
    <t>925864786</t>
  </si>
  <si>
    <t>cib..7</t>
  </si>
  <si>
    <t>Narcissus ´Ice Wings´</t>
  </si>
  <si>
    <t>-544093024</t>
  </si>
  <si>
    <t>cib..8</t>
  </si>
  <si>
    <t>Narcissus ´Bell Song´</t>
  </si>
  <si>
    <t>720449561</t>
  </si>
  <si>
    <t>cib..9</t>
  </si>
  <si>
    <t>Tulipa ´White Triumphator´</t>
  </si>
  <si>
    <t>-805878648</t>
  </si>
  <si>
    <t>cib..10</t>
  </si>
  <si>
    <t>Tulipa ´Honky Tonk´</t>
  </si>
  <si>
    <t>1211829956</t>
  </si>
  <si>
    <t>R-položka.1.2</t>
  </si>
  <si>
    <t>341038222</t>
  </si>
  <si>
    <t>R-položka.2</t>
  </si>
  <si>
    <t>Vytyčení polohy stromů a keřových skupin</t>
  </si>
  <si>
    <t>-302720037</t>
  </si>
  <si>
    <t>R-položka.3</t>
  </si>
  <si>
    <t>Doplnění rašeliny k hortenziím</t>
  </si>
  <si>
    <t>-2025177983</t>
  </si>
  <si>
    <t>MAT.9</t>
  </si>
  <si>
    <t>rašelina</t>
  </si>
  <si>
    <t>1401688109</t>
  </si>
  <si>
    <t>R-položka.4</t>
  </si>
  <si>
    <t>Vodorovné přemístění zeminy (z kompostárny - kůra, štěrk)</t>
  </si>
  <si>
    <t>1813787196</t>
  </si>
  <si>
    <t>R-položka.5</t>
  </si>
  <si>
    <t>Nakládání zemin, množství do 100m3, tř.1-4  (nakládání kůry, štěrku)</t>
  </si>
  <si>
    <t>52663039</t>
  </si>
  <si>
    <t>R-položka.6</t>
  </si>
  <si>
    <t>Náklady spojené s uložením výkopku z jam na skládku vč. odvozu (výměna zeminy pro stromy)</t>
  </si>
  <si>
    <t>1437261251</t>
  </si>
  <si>
    <t>-1472938198</t>
  </si>
  <si>
    <t>SO 801_b1 - Sadové úpravy - následná péče (investor Kralupy n. Vl.)</t>
  </si>
  <si>
    <t>1. ROK - 1. ROK</t>
  </si>
  <si>
    <t xml:space="preserve">    D0 - STROMY </t>
  </si>
  <si>
    <t xml:space="preserve">    D.10 - ŠTĚRKOVÉ ZÁHONY </t>
  </si>
  <si>
    <t xml:space="preserve">    D1 - KEŘOVÉ VÝSADBY </t>
  </si>
  <si>
    <t>2. ROK - 2. ROK</t>
  </si>
  <si>
    <t xml:space="preserve">    D2 - STROMY</t>
  </si>
  <si>
    <t xml:space="preserve">    D3 - ŠTĚRKOVÉ ZÁHONY </t>
  </si>
  <si>
    <t xml:space="preserve">    D4 - KEŘOVÉ VÝSADBY</t>
  </si>
  <si>
    <t>3. ROK - 3. ROK</t>
  </si>
  <si>
    <t xml:space="preserve">    D5 - STROMY</t>
  </si>
  <si>
    <t xml:space="preserve">    D6 - ŠTĚRKOVÉ ZÁHONY </t>
  </si>
  <si>
    <t xml:space="preserve">    D7 - KEŘOVÉ VÝSADBY</t>
  </si>
  <si>
    <t>4. ROK - 4. ROK</t>
  </si>
  <si>
    <t xml:space="preserve">    D8 - STROMY</t>
  </si>
  <si>
    <t xml:space="preserve">    D9 - ŠTĚRKOVÉ ZÁHONY </t>
  </si>
  <si>
    <t xml:space="preserve">    D10 - KEŘOVÉ VÝSADBY</t>
  </si>
  <si>
    <t>5. ROK - 5. ROK</t>
  </si>
  <si>
    <t xml:space="preserve">    D11 - STROMY</t>
  </si>
  <si>
    <t xml:space="preserve">    D12 - ŠTĚRKOVÉ ZÁHONY </t>
  </si>
  <si>
    <t xml:space="preserve">    D13 - KEŘOVÉ VÝSADBY</t>
  </si>
  <si>
    <t>1. ROK</t>
  </si>
  <si>
    <t>D0</t>
  </si>
  <si>
    <t xml:space="preserve">STROMY </t>
  </si>
  <si>
    <t>185804241</t>
  </si>
  <si>
    <t>Vypletí záhonu dřevin soliterních s odvozem odpadu do 20 km v rovině a svahu do 1:5</t>
  </si>
  <si>
    <t>"četnost 4x" 13*4</t>
  </si>
  <si>
    <t>185802114.0</t>
  </si>
  <si>
    <t>Hnojení výsadeb umělým hnojivem s rozdělením k jednotlivým rostlinám v rovině</t>
  </si>
  <si>
    <t>"četnost 0,3x" 0,4*0,3</t>
  </si>
  <si>
    <t>Hnojivo NPK (30g/m2)</t>
  </si>
  <si>
    <t>184813151</t>
  </si>
  <si>
    <t>Odstranění výmladků stromu mechanicky na bázi v do 2 m průměru kmene do 0,2m</t>
  </si>
  <si>
    <t>"četnost 2x" 13*2</t>
  </si>
  <si>
    <t>Kontrola vizuální uchycení kotvení stromu</t>
  </si>
  <si>
    <t>"četnost 2x" 17*2</t>
  </si>
  <si>
    <t>185804311</t>
  </si>
  <si>
    <t>Zalití rostlin vodou jednotlivě do 20 m2 (150l/ks, 13 ks)</t>
  </si>
  <si>
    <t>"četnost 16x" 16*2</t>
  </si>
  <si>
    <t>"četnost 20x" 20*2</t>
  </si>
  <si>
    <t>Voda</t>
  </si>
  <si>
    <t xml:space="preserve">Odborné zahradnické práce v průběhu roku - chem. ochrana před chorobami a škůdci, ošetření mech. poškození, odstranění povětrnostních škod, nečekané události, aj. (Položka bude účtována na základě skutečného počtu hodin výkonu práce, která bude prováděna </t>
  </si>
  <si>
    <t>Odborné zahradnické práce v průběhu roku - chem. ochrana před chorobami a škůdci, ošetření mech. poškození, odstranění povětrnostních škod, nečekané události, aj. (Položka bude účtována na základě skutečného počtu hodin výkonu práce, která bude prováděna na základě písemné výzvy zadavatele - cca 8hod/ strom/rok)</t>
  </si>
  <si>
    <t>Biologická likvidace bioodpadu (uložení na kompostárnu)</t>
  </si>
  <si>
    <t>Přesun hmot (bioodpadu) do 5000 m</t>
  </si>
  <si>
    <t>D.10</t>
  </si>
  <si>
    <t xml:space="preserve">ŠTĚRKOVÉ ZÁHONY </t>
  </si>
  <si>
    <t>185804211</t>
  </si>
  <si>
    <t>Vypletí záhonu květin a urovnání mulče vč. naložení a odvozu do 20km, případné vysbírání odpadků  (termín provedení - duben, květen, červen, červenec, září)</t>
  </si>
  <si>
    <t>"četnost 5x" 5*226</t>
  </si>
  <si>
    <t>185811152</t>
  </si>
  <si>
    <t>Shrabání listí v rovině do 100 mm s pokryvnými rostlinami, včetně naložení, odvozu do 20 km a složení - štěrkové záhony</t>
  </si>
  <si>
    <t>Zálivka štěrkových záhonů vodou - dávka 10l/m2  226*0,01) počet opakování je nutné upravit dle aktuálního průběhu počasí</t>
  </si>
  <si>
    <t>"četnost 10x" 10*2,26</t>
  </si>
  <si>
    <t>185851121.1</t>
  </si>
  <si>
    <t>Dovoz vody pro zálivku do 1km</t>
  </si>
  <si>
    <t>Doplnění mulče - štěrk fr.4/8mm, tl. 15 mm v rovině</t>
  </si>
  <si>
    <t>Štěrk fr. 4/8mm, barva okrová nebo béžová (226*0,015*2t)</t>
  </si>
  <si>
    <t>183211321</t>
  </si>
  <si>
    <t>Dosadba uhynulých trvalek se zalitím - cca 10%  (1695*0,1)</t>
  </si>
  <si>
    <t>Dodávka rostlin</t>
  </si>
  <si>
    <t>R - položka</t>
  </si>
  <si>
    <t>Úklid odpadků a ruční čištění záhonu, včetně odvozu na skládku</t>
  </si>
  <si>
    <t>kpl.</t>
  </si>
  <si>
    <t>"četnost 26x" 26*1</t>
  </si>
  <si>
    <t>R - položka.1</t>
  </si>
  <si>
    <t>Uložení odpadu komunálního na skládce z čištění záhonů</t>
  </si>
  <si>
    <t>"četnost 26x" 26*0,02</t>
  </si>
  <si>
    <t>998231311.1</t>
  </si>
  <si>
    <t>Přesun hmot pro sadové úpravy  (dovoz štěrku, rostlin)</t>
  </si>
  <si>
    <t xml:space="preserve">KEŘOVÉ VÝSADBY </t>
  </si>
  <si>
    <t>185811151</t>
  </si>
  <si>
    <t>Shrabání listí v rovině do 50 mm s naložením na dopravní prostředek, odvoz do 20 km a se složením</t>
  </si>
  <si>
    <t>"četnost 3x" 3*157</t>
  </si>
  <si>
    <t>184851411</t>
  </si>
  <si>
    <t>Řez zpětný keřů netrnitých do v. 0,5m</t>
  </si>
  <si>
    <t>"četnost 0,3x" 0,3*698</t>
  </si>
  <si>
    <t>Hnojení výsadeb umělým hnojivem na široko v rovině 30g/m2</t>
  </si>
  <si>
    <t>"četnost 0,3x" 0,3*0,005</t>
  </si>
  <si>
    <t>185804514</t>
  </si>
  <si>
    <t>Odplevelení souvislých keřových skupin v rovině - u nových výsadeb prvních 5 let</t>
  </si>
  <si>
    <t>185804312.1</t>
  </si>
  <si>
    <t>Zalití rostlin vodou přes 20 m2 - 157 m2  - u nových výsadeb prvních 5 let</t>
  </si>
  <si>
    <t>"četnost 20x" 20*3,2</t>
  </si>
  <si>
    <t>Zahradnické práce blíže nespecifikované (odstraňování náletů,  odstraňování zlomených větví vandaly, kontrola výsadeb a vegetačních prvků)</t>
  </si>
  <si>
    <t>Voda - prvních 5 let</t>
  </si>
  <si>
    <t>Hnojivo NPK</t>
  </si>
  <si>
    <t>"četnost 0,3x" 0,3*4,7</t>
  </si>
  <si>
    <t>2. ROK</t>
  </si>
  <si>
    <t>STROMY</t>
  </si>
  <si>
    <t>"četnost 1x" 0,4*1</t>
  </si>
  <si>
    <t>184852323</t>
  </si>
  <si>
    <t>Řez stromu výchovný, v 6-9m</t>
  </si>
  <si>
    <t>"četnost 1x" 13*1</t>
  </si>
  <si>
    <t>"četnost 16x" 2*16</t>
  </si>
  <si>
    <t>"četnost 20x" 2*20</t>
  </si>
  <si>
    <t>185804252</t>
  </si>
  <si>
    <t>Odstranění odumřelé nadzemní části rostlin nůžkami vč. vynošení odpadu na okraj záhonu, naložení na dopr.prostředek a odvoz do 20km, případné vysbírání odpadků  (termín provedení - začátek března)</t>
  </si>
  <si>
    <t>"četnost 1x" 226*1</t>
  </si>
  <si>
    <t>185804211.1</t>
  </si>
  <si>
    <t>Vypletí záhonu květin vč. naložení a odvozu do 20km, případné vysbírání odpadků  (termín provedení - duben, květen, červen, září)</t>
  </si>
  <si>
    <t>"četnost 4x" 226*4</t>
  </si>
  <si>
    <t>R - položka.2</t>
  </si>
  <si>
    <t>Selekce druhů vč. naložení a odvozu do 20km  (termín provedení - duben, září)</t>
  </si>
  <si>
    <t>"četnost 2x" 226*2</t>
  </si>
  <si>
    <t>185804312.2</t>
  </si>
  <si>
    <t>Zálivka štěrkových záhonů vodou - dávka 10l/m2  (226*0,01) počet opakování je nutné upravit dle aktuálního průběhu počasí</t>
  </si>
  <si>
    <t>"četnost 5x" 2,26*5</t>
  </si>
  <si>
    <t>184911151.1</t>
  </si>
  <si>
    <t>Doplnění mulče drcenným kamenivem, tl.10 mm v rovině</t>
  </si>
  <si>
    <t>Štěrk fr. 4/8mm, barva okrová nebo béžová (226*0,01*2t)</t>
  </si>
  <si>
    <t>183211321.1</t>
  </si>
  <si>
    <t>Dosadba uhynulých trvalek se zalitím - cca 5%  (1695*0,05)</t>
  </si>
  <si>
    <t>"četnost 1x" 85*1</t>
  </si>
  <si>
    <t>"četnost 26x" 1*26</t>
  </si>
  <si>
    <t>"četnost 26x" 0,02*26</t>
  </si>
  <si>
    <t>R - položka.3</t>
  </si>
  <si>
    <t>Uložení bioodpadu na skládce (bioodpad ze záhonů)  - za celou sezónu</t>
  </si>
  <si>
    <t>KEŘOVÉ VÝSADBY</t>
  </si>
  <si>
    <t>"četnost 3x" 157*3</t>
  </si>
  <si>
    <t>"četnost 0,3x" 698*0,3</t>
  </si>
  <si>
    <t>"četnost 0,3x" 0,005*0,3</t>
  </si>
  <si>
    <t>"četnost 20x" 3,2*20</t>
  </si>
  <si>
    <t>"četnost 0,3x" 4,7*0,3</t>
  </si>
  <si>
    <t>150</t>
  </si>
  <si>
    <t>R - položka.4</t>
  </si>
  <si>
    <t>Uložení bioodpadu na skládce (bioodpad ze záhonů) - za celou sezónu</t>
  </si>
  <si>
    <t>152</t>
  </si>
  <si>
    <t>154</t>
  </si>
  <si>
    <t>3. ROK</t>
  </si>
  <si>
    <t>D5</t>
  </si>
  <si>
    <t>156</t>
  </si>
  <si>
    <t>158</t>
  </si>
  <si>
    <t>160</t>
  </si>
  <si>
    <t>162</t>
  </si>
  <si>
    <t>164</t>
  </si>
  <si>
    <t>184 852 323</t>
  </si>
  <si>
    <t>166</t>
  </si>
  <si>
    <t>Ruční nakypření utužené vrstvy substrátu tl 50mm</t>
  </si>
  <si>
    <t>168</t>
  </si>
  <si>
    <t>184 911 421</t>
  </si>
  <si>
    <t>170</t>
  </si>
  <si>
    <t>172</t>
  </si>
  <si>
    <t>174</t>
  </si>
  <si>
    <t>176</t>
  </si>
  <si>
    <t>178</t>
  </si>
  <si>
    <t>180</t>
  </si>
  <si>
    <t>182</t>
  </si>
  <si>
    <t>184</t>
  </si>
  <si>
    <t>D6</t>
  </si>
  <si>
    <t>186</t>
  </si>
  <si>
    <t>188</t>
  </si>
  <si>
    <t>190</t>
  </si>
  <si>
    <t>192</t>
  </si>
  <si>
    <t>185804312.3</t>
  </si>
  <si>
    <t>Zálivka štěrkových záhonů vodou - dávka 10l/m2  (226*0,01), počet opakování je nutné upravit dle aktuálního průběhu počasí</t>
  </si>
  <si>
    <t>194</t>
  </si>
  <si>
    <t>196</t>
  </si>
  <si>
    <t>198</t>
  </si>
  <si>
    <t>200</t>
  </si>
  <si>
    <t>202</t>
  </si>
  <si>
    <t>204</t>
  </si>
  <si>
    <t>206</t>
  </si>
  <si>
    <t>208</t>
  </si>
  <si>
    <t>210</t>
  </si>
  <si>
    <t>212</t>
  </si>
  <si>
    <t>214</t>
  </si>
  <si>
    <t>D7</t>
  </si>
  <si>
    <t>216</t>
  </si>
  <si>
    <t>218</t>
  </si>
  <si>
    <t>220</t>
  </si>
  <si>
    <t>222</t>
  </si>
  <si>
    <t>224</t>
  </si>
  <si>
    <t>226</t>
  </si>
  <si>
    <t>228</t>
  </si>
  <si>
    <t>"četnost 1x" 157*1</t>
  </si>
  <si>
    <t>230</t>
  </si>
  <si>
    <t>232</t>
  </si>
  <si>
    <t>234</t>
  </si>
  <si>
    <t>236</t>
  </si>
  <si>
    <t>238</t>
  </si>
  <si>
    <t>240</t>
  </si>
  <si>
    <t>242</t>
  </si>
  <si>
    <t>244</t>
  </si>
  <si>
    <t>4. ROK</t>
  </si>
  <si>
    <t>D8</t>
  </si>
  <si>
    <t>246</t>
  </si>
  <si>
    <t>248</t>
  </si>
  <si>
    <t>250</t>
  </si>
  <si>
    <t>252</t>
  </si>
  <si>
    <t>254</t>
  </si>
  <si>
    <t>256</t>
  </si>
  <si>
    <t>258</t>
  </si>
  <si>
    <t>260</t>
  </si>
  <si>
    <t>262</t>
  </si>
  <si>
    <t>264</t>
  </si>
  <si>
    <t>266</t>
  </si>
  <si>
    <t>268</t>
  </si>
  <si>
    <t>D9</t>
  </si>
  <si>
    <t>270</t>
  </si>
  <si>
    <t>272</t>
  </si>
  <si>
    <t>274</t>
  </si>
  <si>
    <t>276</t>
  </si>
  <si>
    <t>278</t>
  </si>
  <si>
    <t>280</t>
  </si>
  <si>
    <t>282</t>
  </si>
  <si>
    <t>284</t>
  </si>
  <si>
    <t>286</t>
  </si>
  <si>
    <t>288</t>
  </si>
  <si>
    <t>290</t>
  </si>
  <si>
    <t>292</t>
  </si>
  <si>
    <t>294</t>
  </si>
  <si>
    <t>296</t>
  </si>
  <si>
    <t>298</t>
  </si>
  <si>
    <t>D10</t>
  </si>
  <si>
    <t>300</t>
  </si>
  <si>
    <t>151</t>
  </si>
  <si>
    <t>302</t>
  </si>
  <si>
    <t>304</t>
  </si>
  <si>
    <t>153</t>
  </si>
  <si>
    <t>306</t>
  </si>
  <si>
    <t>308</t>
  </si>
  <si>
    <t>155</t>
  </si>
  <si>
    <t>310</t>
  </si>
  <si>
    <t>Zahradnické práce blíže nespecifikované (odstraňování náletů, odstraňování zlomených větví vandaly, kontrola výsadeb a vegetačních prvků)</t>
  </si>
  <si>
    <t>312</t>
  </si>
  <si>
    <t>157</t>
  </si>
  <si>
    <t>314</t>
  </si>
  <si>
    <t>316</t>
  </si>
  <si>
    <t>159</t>
  </si>
  <si>
    <t>318</t>
  </si>
  <si>
    <t>320</t>
  </si>
  <si>
    <t>161</t>
  </si>
  <si>
    <t>322</t>
  </si>
  <si>
    <t>324</t>
  </si>
  <si>
    <t>5. ROK</t>
  </si>
  <si>
    <t>D11</t>
  </si>
  <si>
    <t>163</t>
  </si>
  <si>
    <t>326</t>
  </si>
  <si>
    <t>328</t>
  </si>
  <si>
    <t>165</t>
  </si>
  <si>
    <t>330</t>
  </si>
  <si>
    <t>332</t>
  </si>
  <si>
    <t>167</t>
  </si>
  <si>
    <t>334</t>
  </si>
  <si>
    <t>336</t>
  </si>
  <si>
    <t>169</t>
  </si>
  <si>
    <t>338</t>
  </si>
  <si>
    <t>340</t>
  </si>
  <si>
    <t>171</t>
  </si>
  <si>
    <t>342</t>
  </si>
  <si>
    <t>344</t>
  </si>
  <si>
    <t>173</t>
  </si>
  <si>
    <t>346</t>
  </si>
  <si>
    <t>348</t>
  </si>
  <si>
    <t>175</t>
  </si>
  <si>
    <t>350</t>
  </si>
  <si>
    <t>352</t>
  </si>
  <si>
    <t>177</t>
  </si>
  <si>
    <t>354</t>
  </si>
  <si>
    <t>D12</t>
  </si>
  <si>
    <t>356</t>
  </si>
  <si>
    <t>179</t>
  </si>
  <si>
    <t>358</t>
  </si>
  <si>
    <t>360</t>
  </si>
  <si>
    <t>181</t>
  </si>
  <si>
    <t>362</t>
  </si>
  <si>
    <t>364</t>
  </si>
  <si>
    <t>183</t>
  </si>
  <si>
    <t>366</t>
  </si>
  <si>
    <t>368</t>
  </si>
  <si>
    <t>185</t>
  </si>
  <si>
    <t>370</t>
  </si>
  <si>
    <t>372</t>
  </si>
  <si>
    <t>187</t>
  </si>
  <si>
    <t>374</t>
  </si>
  <si>
    <t>376</t>
  </si>
  <si>
    <t>189</t>
  </si>
  <si>
    <t>378</t>
  </si>
  <si>
    <t>380</t>
  </si>
  <si>
    <t>191</t>
  </si>
  <si>
    <t>382</t>
  </si>
  <si>
    <t>384</t>
  </si>
  <si>
    <t>D13</t>
  </si>
  <si>
    <t>193</t>
  </si>
  <si>
    <t>386</t>
  </si>
  <si>
    <t>388</t>
  </si>
  <si>
    <t>195</t>
  </si>
  <si>
    <t>390</t>
  </si>
  <si>
    <t>392</t>
  </si>
  <si>
    <t>197</t>
  </si>
  <si>
    <t>394</t>
  </si>
  <si>
    <t>396</t>
  </si>
  <si>
    <t>199</t>
  </si>
  <si>
    <t>398</t>
  </si>
  <si>
    <t>400</t>
  </si>
  <si>
    <t>201</t>
  </si>
  <si>
    <t>402</t>
  </si>
  <si>
    <t>"četnost 1x" 20*1</t>
  </si>
  <si>
    <t>404</t>
  </si>
  <si>
    <t>203</t>
  </si>
  <si>
    <t>406</t>
  </si>
  <si>
    <t>408</t>
  </si>
  <si>
    <t>205</t>
  </si>
  <si>
    <t>410</t>
  </si>
  <si>
    <t>412</t>
  </si>
  <si>
    <t>207</t>
  </si>
  <si>
    <t>414</t>
  </si>
  <si>
    <t xml:space="preserve">DIO - Dopravně inženýrská opatření </t>
  </si>
  <si>
    <t>I.a - Etapa - DIO (investor SÚS Sk)</t>
  </si>
  <si>
    <t>119003227</t>
  </si>
  <si>
    <t>Mobilní plotová zábrana vyplněná dráty výšky přes 1,5 do 2,2 m pro zabezpečení výkopu zřízení</t>
  </si>
  <si>
    <t>-1222689246</t>
  </si>
  <si>
    <t>Pomocné konstrukce při zabezpečení výkopu svislé ocelové mobilní oplocení, výšky přes 1,5 do 2,2 m panely vyplněné dráty zřízení</t>
  </si>
  <si>
    <t>Poznámka k položce:
Cena vč. pronájmu</t>
  </si>
  <si>
    <t>119003228</t>
  </si>
  <si>
    <t>Mobilní plotová zábrana vyplněná dráty výšky přes 1,5 do 2,2 m pro zabezpečení výkopu odstranění</t>
  </si>
  <si>
    <t>-43397039</t>
  </si>
  <si>
    <t>Pomocné konstrukce při zabezpečení výkopu svislé ocelové mobilní oplocení, výšky přes 1,5 do 2,2 m panely vyplněné dráty odstranění</t>
  </si>
  <si>
    <t>913121111</t>
  </si>
  <si>
    <t>Montáž a demontáž dočasné dopravní značky kompletní základní</t>
  </si>
  <si>
    <t>1411541587</t>
  </si>
  <si>
    <t>Montáž a demontáž dočasných dopravních značek kompletních značek vč. podstavce a sloupku základních</t>
  </si>
  <si>
    <t>"IS11b" 6</t>
  </si>
  <si>
    <t>"IP22" 3</t>
  </si>
  <si>
    <t>"IP10b" 1</t>
  </si>
  <si>
    <t>913121211</t>
  </si>
  <si>
    <t>Příplatek k dočasné dopravní značce kompletní základní za první a ZKD den použití</t>
  </si>
  <si>
    <t>-98193549</t>
  </si>
  <si>
    <t>Montáž a demontáž dočasných dopravních značek Příplatek za první a každý další den použití dočasných dopravních značek k ceně 12-1111</t>
  </si>
  <si>
    <t>10*11*7</t>
  </si>
  <si>
    <t>913411111</t>
  </si>
  <si>
    <t>Montáž a demontáž mobilní semaforové soupravy se 2 semafory</t>
  </si>
  <si>
    <t>-391371934</t>
  </si>
  <si>
    <t>Montáž a demontáž mobilní semaforové soupravy 2 semafory</t>
  </si>
  <si>
    <t>913411211</t>
  </si>
  <si>
    <t>Příplatek k dočasné mobilní semaforové soupravě se 2 semafory za první a ZKD den použití</t>
  </si>
  <si>
    <t>17538766</t>
  </si>
  <si>
    <t>Montáž a demontáž mobilní semaforové soupravy Příplatek za první a každý další den použití mobilní semaforové soupravy k ceně 41-1111</t>
  </si>
  <si>
    <t>1*7*11</t>
  </si>
  <si>
    <t>913911113</t>
  </si>
  <si>
    <t>Montáž a demontáž akumulátoru dočasného dopravního značení olověného 12 V/180 Ah</t>
  </si>
  <si>
    <t>1674848381</t>
  </si>
  <si>
    <t>Montáž a demontáž akumulátorů a zásobníků dočasného dopravního značení akumulátoru olověného 12V/180 Ah</t>
  </si>
  <si>
    <t>913911122</t>
  </si>
  <si>
    <t>Montáž a demontáž dočasného zásobníku ocelového na akumulátor a řídící jednotku</t>
  </si>
  <si>
    <t>1074647656</t>
  </si>
  <si>
    <t>Montáž a demontáž akumulátorů a zásobníků dočasného dopravního značení zásobníku na akumulátor a řídící jednotku ocelového</t>
  </si>
  <si>
    <t>913911213</t>
  </si>
  <si>
    <t>Příplatek k dočasnému akumulátor 12V/180 Ah za první a ZKD den použití</t>
  </si>
  <si>
    <t>178091233</t>
  </si>
  <si>
    <t>Montáž a demontáž akumulátorů a zásobníků dočasného dopravního značení Příplatek za první a každý další den použití akumulátorů a zásobníků dočasného dopravního značení k ceně 91-1113</t>
  </si>
  <si>
    <t>2*7*11</t>
  </si>
  <si>
    <t>913911222</t>
  </si>
  <si>
    <t>Příplatek k dočasnému ocelovému zásobníku na akumulátor za první a ZKD den použití</t>
  </si>
  <si>
    <t>241091875</t>
  </si>
  <si>
    <t>Montáž a demontáž akumulátorů a zásobníků dočasného dopravního značení Příplatek za první a každý další den použití akumulátorů a zásobníků dočasného dopravního značení k ceně 91-1122</t>
  </si>
  <si>
    <t>I.b - Etapa - DIO (investor Kralupy n. Vl.)</t>
  </si>
  <si>
    <t>"IS11c" 11</t>
  </si>
  <si>
    <t>"IP22" 1</t>
  </si>
  <si>
    <t>"IP10a" 2</t>
  </si>
  <si>
    <t>"A9" 2</t>
  </si>
  <si>
    <t>"E12b" 1</t>
  </si>
  <si>
    <t>19*11*7</t>
  </si>
  <si>
    <t>II. - Etapa - DIO (investor Kralupy n. Vl.)</t>
  </si>
  <si>
    <t>-383751297</t>
  </si>
  <si>
    <t>864181262</t>
  </si>
  <si>
    <t>2*10*7</t>
  </si>
  <si>
    <t>III. - Etapa - DIO (investor Kralupy n. Vl.)</t>
  </si>
  <si>
    <t>147930791</t>
  </si>
  <si>
    <t>507861985</t>
  </si>
  <si>
    <t>"IS11c" 3</t>
  </si>
  <si>
    <t>"A9" 1</t>
  </si>
  <si>
    <t>5*11*7</t>
  </si>
  <si>
    <t>VRN - Vedlejší rozpočtové náklady</t>
  </si>
  <si>
    <t>VRN_a - Vedlejší rozpočtové náklady (investor SÚS Sk)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</si>
  <si>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</si>
  <si>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</si>
  <si>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</si>
  <si>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</si>
  <si>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</si>
  <si>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</si>
  <si>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0120020RP</t>
  </si>
  <si>
    <t>Vytyčení IS</t>
  </si>
  <si>
    <t>1024</t>
  </si>
  <si>
    <t>927000702</t>
  </si>
  <si>
    <t>012203000</t>
  </si>
  <si>
    <t>Geodetické práce při provádění stavby</t>
  </si>
  <si>
    <t>-972824330</t>
  </si>
  <si>
    <t>012303000</t>
  </si>
  <si>
    <t>Geodetické práce po výstavbě vč. GP</t>
  </si>
  <si>
    <t>-544443378</t>
  </si>
  <si>
    <t>Geodetické práce po výstavbě</t>
  </si>
  <si>
    <t>013244000</t>
  </si>
  <si>
    <t>Dokumentace pro provádění stavby (realizační)</t>
  </si>
  <si>
    <t>99762117</t>
  </si>
  <si>
    <t>Dokumentace pro provádění stavby</t>
  </si>
  <si>
    <t>013254000</t>
  </si>
  <si>
    <t>Dokumentace skutečného provedení stavby</t>
  </si>
  <si>
    <t>-1568631648</t>
  </si>
  <si>
    <t>013274000</t>
  </si>
  <si>
    <t>Pasportizace objektu před započetím prací</t>
  </si>
  <si>
    <t>2026280010</t>
  </si>
  <si>
    <t xml:space="preserve">Poznámka k položce:
Pasportizace okolní zástavby a zeleně stavby, objízdných tras před započetím stavby 
</t>
  </si>
  <si>
    <t>013284000</t>
  </si>
  <si>
    <t>Pasportizace objektu po provedení prací</t>
  </si>
  <si>
    <t>1644502269</t>
  </si>
  <si>
    <t xml:space="preserve">Poznámka k položce:
pasportizace okolní zástavby a zeleně stavby, objízdných tras po dokončení stavby, včetně jejich oprav </t>
  </si>
  <si>
    <t>VRN3</t>
  </si>
  <si>
    <t>Zařízení staveniště</t>
  </si>
  <si>
    <t>030001000</t>
  </si>
  <si>
    <t>-657401102</t>
  </si>
  <si>
    <t>Poznámka k položce:
Kompletní zařízení staveniště pro celou stavbu  včetně zajištění potřebných povolení a rozhodnutí.   
Položka zahrnuje náklady spojené se staveništními komunikacemi, vstupem a vjezdem na staveniště, nasvětlení výkopů a lávky přes výkopy,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   
za spotřebované energie, plyn a vodu atd. v době výstavby až do předání díla.Zajištění údržby veřejných komunikací a komunikací pro pěší v průběhu celé stavby, včetně případné zimní údržby.</t>
  </si>
  <si>
    <t>032803000</t>
  </si>
  <si>
    <t>Zřízení a zrušení náhradních zastávek</t>
  </si>
  <si>
    <t>2129752622</t>
  </si>
  <si>
    <t>Ostatní vybavení staveniště - Zřízení a zrušení náhradních zastávek</t>
  </si>
  <si>
    <t>Poznámka k položce:
Označení zrušení stávajících zastavek, informační tabule o přesunu s vyznačením náhradní zastávky na mapě, po realizaci odstranění informačních tabulí.
Zastávky (Kralupy n.Vlt., Tř. Legií a Kralupy n.Vlt., Třebízského věžáky) budou po dobu výstavby nepoužívané (označeny, že jsou zastávky zrušeny) a nahrazeny stávající zastávkou Kralupy n. Vlt, kulturní dům.</t>
  </si>
  <si>
    <t>034503000</t>
  </si>
  <si>
    <t>Informační tabule na staveništi "informační cedule"</t>
  </si>
  <si>
    <t>154468700</t>
  </si>
  <si>
    <t>Poznámka k položce:
Velkoplošné reklamní panely/billboardy dle pravidel publicity dotačního příslušného dotačního programu, po schválení objednatelem</t>
  </si>
  <si>
    <t>034503001</t>
  </si>
  <si>
    <t>Informační tabule na staveništi "omluvné cedule"</t>
  </si>
  <si>
    <t>2054010572</t>
  </si>
  <si>
    <t>VRN4</t>
  </si>
  <si>
    <t>Inženýrská činnost</t>
  </si>
  <si>
    <t>042503000</t>
  </si>
  <si>
    <t>Plán BOZP na staveništi</t>
  </si>
  <si>
    <t>618702875</t>
  </si>
  <si>
    <t>043002000</t>
  </si>
  <si>
    <t>Zkoušky a ostatní měření</t>
  </si>
  <si>
    <t>-1888289795</t>
  </si>
  <si>
    <t>Poznámka k položce:
všechny potřebné zkoušky a měření v rámci stavby</t>
  </si>
  <si>
    <t>045002000</t>
  </si>
  <si>
    <t>Kompletační a koordinační činnost</t>
  </si>
  <si>
    <t>-2015169082</t>
  </si>
  <si>
    <t>049103000</t>
  </si>
  <si>
    <t>Náklady vzniklé v souvislosti s realizací stavby (odpojení a zapojení SSZ křižovatky)</t>
  </si>
  <si>
    <t>-324976777</t>
  </si>
  <si>
    <t>Náklady vzniklé v souvislosti s realizací stavby  (odpojení a zapojení SSZ křižovatky)</t>
  </si>
  <si>
    <t>VRN9</t>
  </si>
  <si>
    <t>Ostatní náklady</t>
  </si>
  <si>
    <t>091003000</t>
  </si>
  <si>
    <t>Ostatní náklady - POMOC PRÁCE ZŘÍZENÍ NEBO ZAJIŠTĚNÍ OCHRANY INŽENÝRSKÝCH SÍTÍ</t>
  </si>
  <si>
    <t>1013014190</t>
  </si>
  <si>
    <t>091704000</t>
  </si>
  <si>
    <t>Náklady na údržbu</t>
  </si>
  <si>
    <t>1808182354</t>
  </si>
  <si>
    <t xml:space="preserve">Poznámka k položce:
Průběžný denní úklid stavby zahrnující i případné zkrápění vozovek/staveniště proti zamezení prašnosti či pro odstranění nečistot </t>
  </si>
  <si>
    <t>094002000</t>
  </si>
  <si>
    <t>Ostatní náklady související s výstavbou (bude čerpáno se souhlasem TDI a zástupcem KSUS)</t>
  </si>
  <si>
    <t>-1847302705</t>
  </si>
  <si>
    <t>Ostatní náklady související s výstavbou, bude čerpáno se souhlasem TDI a zástupcem KSUS (všichni zhotovotelé nacení položku stejnou částkou) tj. 1.100.000,- Kč</t>
  </si>
  <si>
    <t>Poznámka k položce:
Opravy objízdných tras včetně návozních tras a komunikací dotčených stavbou na základě pasportizace. Náklad zahrnuje i nutný pasport objízdných před zahájením stavby.</t>
  </si>
  <si>
    <t>VRN_b - Vedlejší rozpočtové náklady (investor Kralupy n. Vl.)</t>
  </si>
  <si>
    <t>775180019</t>
  </si>
  <si>
    <t>041103000</t>
  </si>
  <si>
    <t>Autorský dozor projektanta (SO 801)</t>
  </si>
  <si>
    <t>-612206110</t>
  </si>
  <si>
    <t>Autorský dozor projektanta</t>
  </si>
  <si>
    <t>986394565</t>
  </si>
  <si>
    <t>143399861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</si>
</sst>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44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041-2-23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Okružní křižovatka sil. II/101 ulic Mostní s Třídou Legií a ulicí Třebízského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Kralupy nad Vltavou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24. 10. 2023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26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Ing. Petr Novotný, Ph.D.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ROUND(AG95+SUM(AG96:AG99)+AG102+AG106+AG111,2)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ROUND(AS95+SUM(AS96:AS99)+AS102+AS106+AS111,2)</f>
        <v>0</v>
      </c>
      <c r="AT94" s="115">
        <f>ROUND(SUM(AV94:AW94),2)</f>
        <v>0</v>
      </c>
      <c r="AU94" s="116">
        <f>ROUND(AU95+SUM(AU96:AU99)+AU102+AU106+AU111,5)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ROUND(AZ95+SUM(AZ96:AZ99)+AZ102+AZ106+AZ111,2)</f>
        <v>0</v>
      </c>
      <c r="BA94" s="115">
        <f>ROUND(BA95+SUM(BA96:BA99)+BA102+BA106+BA111,2)</f>
        <v>0</v>
      </c>
      <c r="BB94" s="115">
        <f>ROUND(BB95+SUM(BB96:BB99)+BB102+BB106+BB111,2)</f>
        <v>0</v>
      </c>
      <c r="BC94" s="115">
        <f>ROUND(BC95+SUM(BC96:BC99)+BC102+BC106+BC111,2)</f>
        <v>0</v>
      </c>
      <c r="BD94" s="117">
        <f>ROUND(BD95+SUM(BD96:BD99)+BD102+BD106+BD111,2)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19</v>
      </c>
    </row>
    <row r="95" spans="1:91" s="7" customFormat="1" ht="24.7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101 - Ia. ETAPA - Opat...'!J30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'SO 101 - Ia. ETAPA - Opat...'!P126</f>
        <v>0</v>
      </c>
      <c r="AV95" s="129">
        <f>'SO 101 - Ia. ETAPA - Opat...'!J33</f>
        <v>0</v>
      </c>
      <c r="AW95" s="129">
        <f>'SO 101 - Ia. ETAPA - Opat...'!J34</f>
        <v>0</v>
      </c>
      <c r="AX95" s="129">
        <f>'SO 101 - Ia. ETAPA - Opat...'!J35</f>
        <v>0</v>
      </c>
      <c r="AY95" s="129">
        <f>'SO 101 - Ia. ETAPA - Opat...'!J36</f>
        <v>0</v>
      </c>
      <c r="AZ95" s="129">
        <f>'SO 101 - Ia. ETAPA - Opat...'!F33</f>
        <v>0</v>
      </c>
      <c r="BA95" s="129">
        <f>'SO 101 - Ia. ETAPA - Opat...'!F34</f>
        <v>0</v>
      </c>
      <c r="BB95" s="129">
        <f>'SO 101 - Ia. ETAPA - Opat...'!F35</f>
        <v>0</v>
      </c>
      <c r="BC95" s="129">
        <f>'SO 101 - Ia. ETAPA - Opat...'!F36</f>
        <v>0</v>
      </c>
      <c r="BD95" s="131">
        <f>'SO 101 - Ia. ETAPA - Opat...'!F37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19</v>
      </c>
      <c r="CM95" s="132" t="s">
        <v>88</v>
      </c>
    </row>
    <row r="96" spans="1:91" s="7" customFormat="1" ht="37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102 - Ib. ETAPA - Ploc...'!J30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'SO 102 - Ib. ETAPA - Ploc...'!P126</f>
        <v>0</v>
      </c>
      <c r="AV96" s="129">
        <f>'SO 102 - Ib. ETAPA - Ploc...'!J33</f>
        <v>0</v>
      </c>
      <c r="AW96" s="129">
        <f>'SO 102 - Ib. ETAPA - Ploc...'!J34</f>
        <v>0</v>
      </c>
      <c r="AX96" s="129">
        <f>'SO 102 - Ib. ETAPA - Ploc...'!J35</f>
        <v>0</v>
      </c>
      <c r="AY96" s="129">
        <f>'SO 102 - Ib. ETAPA - Ploc...'!J36</f>
        <v>0</v>
      </c>
      <c r="AZ96" s="129">
        <f>'SO 102 - Ib. ETAPA - Ploc...'!F33</f>
        <v>0</v>
      </c>
      <c r="BA96" s="129">
        <f>'SO 102 - Ib. ETAPA - Ploc...'!F34</f>
        <v>0</v>
      </c>
      <c r="BB96" s="129">
        <f>'SO 102 - Ib. ETAPA - Ploc...'!F35</f>
        <v>0</v>
      </c>
      <c r="BC96" s="129">
        <f>'SO 102 - Ib. ETAPA - Ploc...'!F36</f>
        <v>0</v>
      </c>
      <c r="BD96" s="131">
        <f>'SO 102 - Ib. ETAPA - Ploc...'!F37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19</v>
      </c>
      <c r="CM96" s="132" t="s">
        <v>88</v>
      </c>
    </row>
    <row r="97" spans="1:91" s="7" customFormat="1" ht="37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103 - II. ETAPA - Zápa...'!J30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'SO 103 - II. ETAPA - Zápa...'!P126</f>
        <v>0</v>
      </c>
      <c r="AV97" s="129">
        <f>'SO 103 - II. ETAPA - Zápa...'!J33</f>
        <v>0</v>
      </c>
      <c r="AW97" s="129">
        <f>'SO 103 - II. ETAPA - Zápa...'!J34</f>
        <v>0</v>
      </c>
      <c r="AX97" s="129">
        <f>'SO 103 - II. ETAPA - Zápa...'!J35</f>
        <v>0</v>
      </c>
      <c r="AY97" s="129">
        <f>'SO 103 - II. ETAPA - Zápa...'!J36</f>
        <v>0</v>
      </c>
      <c r="AZ97" s="129">
        <f>'SO 103 - II. ETAPA - Zápa...'!F33</f>
        <v>0</v>
      </c>
      <c r="BA97" s="129">
        <f>'SO 103 - II. ETAPA - Zápa...'!F34</f>
        <v>0</v>
      </c>
      <c r="BB97" s="129">
        <f>'SO 103 - II. ETAPA - Zápa...'!F35</f>
        <v>0</v>
      </c>
      <c r="BC97" s="129">
        <f>'SO 103 - II. ETAPA - Zápa...'!F36</f>
        <v>0</v>
      </c>
      <c r="BD97" s="131">
        <f>'SO 103 - II. ETAPA - Zápa...'!F37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19</v>
      </c>
      <c r="CM97" s="132" t="s">
        <v>88</v>
      </c>
    </row>
    <row r="98" spans="1:91" s="7" customFormat="1" ht="24.75" customHeight="1">
      <c r="A98" s="120" t="s">
        <v>82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104 - III. ETAPA - Pře...'!J30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85</v>
      </c>
      <c r="AR98" s="127"/>
      <c r="AS98" s="128">
        <v>0</v>
      </c>
      <c r="AT98" s="129">
        <f>ROUND(SUM(AV98:AW98),2)</f>
        <v>0</v>
      </c>
      <c r="AU98" s="130">
        <f>'SO 104 - III. ETAPA - Pře...'!P126</f>
        <v>0</v>
      </c>
      <c r="AV98" s="129">
        <f>'SO 104 - III. ETAPA - Pře...'!J33</f>
        <v>0</v>
      </c>
      <c r="AW98" s="129">
        <f>'SO 104 - III. ETAPA - Pře...'!J34</f>
        <v>0</v>
      </c>
      <c r="AX98" s="129">
        <f>'SO 104 - III. ETAPA - Pře...'!J35</f>
        <v>0</v>
      </c>
      <c r="AY98" s="129">
        <f>'SO 104 - III. ETAPA - Pře...'!J36</f>
        <v>0</v>
      </c>
      <c r="AZ98" s="129">
        <f>'SO 104 - III. ETAPA - Pře...'!F33</f>
        <v>0</v>
      </c>
      <c r="BA98" s="129">
        <f>'SO 104 - III. ETAPA - Pře...'!F34</f>
        <v>0</v>
      </c>
      <c r="BB98" s="129">
        <f>'SO 104 - III. ETAPA - Pře...'!F35</f>
        <v>0</v>
      </c>
      <c r="BC98" s="129">
        <f>'SO 104 - III. ETAPA - Pře...'!F36</f>
        <v>0</v>
      </c>
      <c r="BD98" s="131">
        <f>'SO 104 - III. ETAPA - Pře...'!F37</f>
        <v>0</v>
      </c>
      <c r="BE98" s="7"/>
      <c r="BT98" s="132" t="s">
        <v>86</v>
      </c>
      <c r="BV98" s="132" t="s">
        <v>80</v>
      </c>
      <c r="BW98" s="132" t="s">
        <v>97</v>
      </c>
      <c r="BX98" s="132" t="s">
        <v>5</v>
      </c>
      <c r="CL98" s="132" t="s">
        <v>19</v>
      </c>
      <c r="CM98" s="132" t="s">
        <v>88</v>
      </c>
    </row>
    <row r="99" spans="1:91" s="7" customFormat="1" ht="16.5" customHeight="1">
      <c r="A99" s="7"/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33">
        <f>ROUND(SUM(AG100:AG101),2)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28">
        <f>ROUND(SUM(AS100:AS101),2)</f>
        <v>0</v>
      </c>
      <c r="AT99" s="129">
        <f>ROUND(SUM(AV99:AW99),2)</f>
        <v>0</v>
      </c>
      <c r="AU99" s="130">
        <f>ROUND(SUM(AU100:AU101),5)</f>
        <v>0</v>
      </c>
      <c r="AV99" s="129">
        <f>ROUND(AZ99*L29,2)</f>
        <v>0</v>
      </c>
      <c r="AW99" s="129">
        <f>ROUND(BA99*L30,2)</f>
        <v>0</v>
      </c>
      <c r="AX99" s="129">
        <f>ROUND(BB99*L29,2)</f>
        <v>0</v>
      </c>
      <c r="AY99" s="129">
        <f>ROUND(BC99*L30,2)</f>
        <v>0</v>
      </c>
      <c r="AZ99" s="129">
        <f>ROUND(SUM(AZ100:AZ101),2)</f>
        <v>0</v>
      </c>
      <c r="BA99" s="129">
        <f>ROUND(SUM(BA100:BA101),2)</f>
        <v>0</v>
      </c>
      <c r="BB99" s="129">
        <f>ROUND(SUM(BB100:BB101),2)</f>
        <v>0</v>
      </c>
      <c r="BC99" s="129">
        <f>ROUND(SUM(BC100:BC101),2)</f>
        <v>0</v>
      </c>
      <c r="BD99" s="131">
        <f>ROUND(SUM(BD100:BD101),2)</f>
        <v>0</v>
      </c>
      <c r="BE99" s="7"/>
      <c r="BS99" s="132" t="s">
        <v>77</v>
      </c>
      <c r="BT99" s="132" t="s">
        <v>86</v>
      </c>
      <c r="BU99" s="132" t="s">
        <v>79</v>
      </c>
      <c r="BV99" s="132" t="s">
        <v>80</v>
      </c>
      <c r="BW99" s="132" t="s">
        <v>100</v>
      </c>
      <c r="BX99" s="132" t="s">
        <v>5</v>
      </c>
      <c r="CL99" s="132" t="s">
        <v>19</v>
      </c>
      <c r="CM99" s="132" t="s">
        <v>88</v>
      </c>
    </row>
    <row r="100" spans="1:90" s="4" customFormat="1" ht="23.25" customHeight="1">
      <c r="A100" s="120" t="s">
        <v>82</v>
      </c>
      <c r="B100" s="71"/>
      <c r="C100" s="134"/>
      <c r="D100" s="134"/>
      <c r="E100" s="135" t="s">
        <v>101</v>
      </c>
      <c r="F100" s="135"/>
      <c r="G100" s="135"/>
      <c r="H100" s="135"/>
      <c r="I100" s="135"/>
      <c r="J100" s="134"/>
      <c r="K100" s="135" t="s">
        <v>102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'SO 401_a - Veřejné osvětl...'!J32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103</v>
      </c>
      <c r="AR100" s="73"/>
      <c r="AS100" s="138">
        <v>0</v>
      </c>
      <c r="AT100" s="139">
        <f>ROUND(SUM(AV100:AW100),2)</f>
        <v>0</v>
      </c>
      <c r="AU100" s="140">
        <f>'SO 401_a - Veřejné osvětl...'!P124</f>
        <v>0</v>
      </c>
      <c r="AV100" s="139">
        <f>'SO 401_a - Veřejné osvětl...'!J35</f>
        <v>0</v>
      </c>
      <c r="AW100" s="139">
        <f>'SO 401_a - Veřejné osvětl...'!J36</f>
        <v>0</v>
      </c>
      <c r="AX100" s="139">
        <f>'SO 401_a - Veřejné osvětl...'!J37</f>
        <v>0</v>
      </c>
      <c r="AY100" s="139">
        <f>'SO 401_a - Veřejné osvětl...'!J38</f>
        <v>0</v>
      </c>
      <c r="AZ100" s="139">
        <f>'SO 401_a - Veřejné osvětl...'!F35</f>
        <v>0</v>
      </c>
      <c r="BA100" s="139">
        <f>'SO 401_a - Veřejné osvětl...'!F36</f>
        <v>0</v>
      </c>
      <c r="BB100" s="139">
        <f>'SO 401_a - Veřejné osvětl...'!F37</f>
        <v>0</v>
      </c>
      <c r="BC100" s="139">
        <f>'SO 401_a - Veřejné osvětl...'!F38</f>
        <v>0</v>
      </c>
      <c r="BD100" s="141">
        <f>'SO 401_a - Veřejné osvětl...'!F39</f>
        <v>0</v>
      </c>
      <c r="BE100" s="4"/>
      <c r="BT100" s="142" t="s">
        <v>88</v>
      </c>
      <c r="BV100" s="142" t="s">
        <v>80</v>
      </c>
      <c r="BW100" s="142" t="s">
        <v>104</v>
      </c>
      <c r="BX100" s="142" t="s">
        <v>100</v>
      </c>
      <c r="CL100" s="142" t="s">
        <v>1</v>
      </c>
    </row>
    <row r="101" spans="1:90" s="4" customFormat="1" ht="23.25" customHeight="1">
      <c r="A101" s="120" t="s">
        <v>82</v>
      </c>
      <c r="B101" s="71"/>
      <c r="C101" s="134"/>
      <c r="D101" s="134"/>
      <c r="E101" s="135" t="s">
        <v>105</v>
      </c>
      <c r="F101" s="135"/>
      <c r="G101" s="135"/>
      <c r="H101" s="135"/>
      <c r="I101" s="135"/>
      <c r="J101" s="134"/>
      <c r="K101" s="135" t="s">
        <v>106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'SO 401_b - Veřejné osvětl...'!J32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103</v>
      </c>
      <c r="AR101" s="73"/>
      <c r="AS101" s="138">
        <v>0</v>
      </c>
      <c r="AT101" s="139">
        <f>ROUND(SUM(AV101:AW101),2)</f>
        <v>0</v>
      </c>
      <c r="AU101" s="140">
        <f>'SO 401_b - Veřejné osvětl...'!P124</f>
        <v>0</v>
      </c>
      <c r="AV101" s="139">
        <f>'SO 401_b - Veřejné osvětl...'!J35</f>
        <v>0</v>
      </c>
      <c r="AW101" s="139">
        <f>'SO 401_b - Veřejné osvětl...'!J36</f>
        <v>0</v>
      </c>
      <c r="AX101" s="139">
        <f>'SO 401_b - Veřejné osvětl...'!J37</f>
        <v>0</v>
      </c>
      <c r="AY101" s="139">
        <f>'SO 401_b - Veřejné osvětl...'!J38</f>
        <v>0</v>
      </c>
      <c r="AZ101" s="139">
        <f>'SO 401_b - Veřejné osvětl...'!F35</f>
        <v>0</v>
      </c>
      <c r="BA101" s="139">
        <f>'SO 401_b - Veřejné osvětl...'!F36</f>
        <v>0</v>
      </c>
      <c r="BB101" s="139">
        <f>'SO 401_b - Veřejné osvětl...'!F37</f>
        <v>0</v>
      </c>
      <c r="BC101" s="139">
        <f>'SO 401_b - Veřejné osvětl...'!F38</f>
        <v>0</v>
      </c>
      <c r="BD101" s="141">
        <f>'SO 401_b - Veřejné osvětl...'!F39</f>
        <v>0</v>
      </c>
      <c r="BE101" s="4"/>
      <c r="BT101" s="142" t="s">
        <v>88</v>
      </c>
      <c r="BV101" s="142" t="s">
        <v>80</v>
      </c>
      <c r="BW101" s="142" t="s">
        <v>107</v>
      </c>
      <c r="BX101" s="142" t="s">
        <v>100</v>
      </c>
      <c r="CL101" s="142" t="s">
        <v>1</v>
      </c>
    </row>
    <row r="102" spans="1:91" s="7" customFormat="1" ht="16.5" customHeight="1">
      <c r="A102" s="7"/>
      <c r="B102" s="121"/>
      <c r="C102" s="122"/>
      <c r="D102" s="123" t="s">
        <v>108</v>
      </c>
      <c r="E102" s="123"/>
      <c r="F102" s="123"/>
      <c r="G102" s="123"/>
      <c r="H102" s="123"/>
      <c r="I102" s="124"/>
      <c r="J102" s="123" t="s">
        <v>109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33">
        <f>ROUND(SUM(AG103:AG105),2)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85</v>
      </c>
      <c r="AR102" s="127"/>
      <c r="AS102" s="128">
        <f>ROUND(SUM(AS103:AS105),2)</f>
        <v>0</v>
      </c>
      <c r="AT102" s="129">
        <f>ROUND(SUM(AV102:AW102),2)</f>
        <v>0</v>
      </c>
      <c r="AU102" s="130">
        <f>ROUND(SUM(AU103:AU105),5)</f>
        <v>0</v>
      </c>
      <c r="AV102" s="129">
        <f>ROUND(AZ102*L29,2)</f>
        <v>0</v>
      </c>
      <c r="AW102" s="129">
        <f>ROUND(BA102*L30,2)</f>
        <v>0</v>
      </c>
      <c r="AX102" s="129">
        <f>ROUND(BB102*L29,2)</f>
        <v>0</v>
      </c>
      <c r="AY102" s="129">
        <f>ROUND(BC102*L30,2)</f>
        <v>0</v>
      </c>
      <c r="AZ102" s="129">
        <f>ROUND(SUM(AZ103:AZ105),2)</f>
        <v>0</v>
      </c>
      <c r="BA102" s="129">
        <f>ROUND(SUM(BA103:BA105),2)</f>
        <v>0</v>
      </c>
      <c r="BB102" s="129">
        <f>ROUND(SUM(BB103:BB105),2)</f>
        <v>0</v>
      </c>
      <c r="BC102" s="129">
        <f>ROUND(SUM(BC103:BC105),2)</f>
        <v>0</v>
      </c>
      <c r="BD102" s="131">
        <f>ROUND(SUM(BD103:BD105),2)</f>
        <v>0</v>
      </c>
      <c r="BE102" s="7"/>
      <c r="BS102" s="132" t="s">
        <v>77</v>
      </c>
      <c r="BT102" s="132" t="s">
        <v>86</v>
      </c>
      <c r="BU102" s="132" t="s">
        <v>79</v>
      </c>
      <c r="BV102" s="132" t="s">
        <v>80</v>
      </c>
      <c r="BW102" s="132" t="s">
        <v>110</v>
      </c>
      <c r="BX102" s="132" t="s">
        <v>5</v>
      </c>
      <c r="CL102" s="132" t="s">
        <v>19</v>
      </c>
      <c r="CM102" s="132" t="s">
        <v>88</v>
      </c>
    </row>
    <row r="103" spans="1:90" s="4" customFormat="1" ht="23.25" customHeight="1">
      <c r="A103" s="120" t="s">
        <v>82</v>
      </c>
      <c r="B103" s="71"/>
      <c r="C103" s="134"/>
      <c r="D103" s="134"/>
      <c r="E103" s="135" t="s">
        <v>111</v>
      </c>
      <c r="F103" s="135"/>
      <c r="G103" s="135"/>
      <c r="H103" s="135"/>
      <c r="I103" s="135"/>
      <c r="J103" s="134"/>
      <c r="K103" s="135" t="s">
        <v>112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'SO 801_a - Sadové úpravy ...'!J32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103</v>
      </c>
      <c r="AR103" s="73"/>
      <c r="AS103" s="138">
        <v>0</v>
      </c>
      <c r="AT103" s="139">
        <f>ROUND(SUM(AV103:AW103),2)</f>
        <v>0</v>
      </c>
      <c r="AU103" s="140">
        <f>'SO 801_a - Sadové úpravy ...'!P123</f>
        <v>0</v>
      </c>
      <c r="AV103" s="139">
        <f>'SO 801_a - Sadové úpravy ...'!J35</f>
        <v>0</v>
      </c>
      <c r="AW103" s="139">
        <f>'SO 801_a - Sadové úpravy ...'!J36</f>
        <v>0</v>
      </c>
      <c r="AX103" s="139">
        <f>'SO 801_a - Sadové úpravy ...'!J37</f>
        <v>0</v>
      </c>
      <c r="AY103" s="139">
        <f>'SO 801_a - Sadové úpravy ...'!J38</f>
        <v>0</v>
      </c>
      <c r="AZ103" s="139">
        <f>'SO 801_a - Sadové úpravy ...'!F35</f>
        <v>0</v>
      </c>
      <c r="BA103" s="139">
        <f>'SO 801_a - Sadové úpravy ...'!F36</f>
        <v>0</v>
      </c>
      <c r="BB103" s="139">
        <f>'SO 801_a - Sadové úpravy ...'!F37</f>
        <v>0</v>
      </c>
      <c r="BC103" s="139">
        <f>'SO 801_a - Sadové úpravy ...'!F38</f>
        <v>0</v>
      </c>
      <c r="BD103" s="141">
        <f>'SO 801_a - Sadové úpravy ...'!F39</f>
        <v>0</v>
      </c>
      <c r="BE103" s="4"/>
      <c r="BT103" s="142" t="s">
        <v>88</v>
      </c>
      <c r="BV103" s="142" t="s">
        <v>80</v>
      </c>
      <c r="BW103" s="142" t="s">
        <v>113</v>
      </c>
      <c r="BX103" s="142" t="s">
        <v>110</v>
      </c>
      <c r="CL103" s="142" t="s">
        <v>19</v>
      </c>
    </row>
    <row r="104" spans="1:90" s="4" customFormat="1" ht="23.25" customHeight="1">
      <c r="A104" s="120" t="s">
        <v>82</v>
      </c>
      <c r="B104" s="71"/>
      <c r="C104" s="134"/>
      <c r="D104" s="134"/>
      <c r="E104" s="135" t="s">
        <v>114</v>
      </c>
      <c r="F104" s="135"/>
      <c r="G104" s="135"/>
      <c r="H104" s="135"/>
      <c r="I104" s="135"/>
      <c r="J104" s="134"/>
      <c r="K104" s="135" t="s">
        <v>115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'SO 801_b - Sadové úpravy ...'!J32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103</v>
      </c>
      <c r="AR104" s="73"/>
      <c r="AS104" s="138">
        <v>0</v>
      </c>
      <c r="AT104" s="139">
        <f>ROUND(SUM(AV104:AW104),2)</f>
        <v>0</v>
      </c>
      <c r="AU104" s="140">
        <f>'SO 801_b - Sadové úpravy ...'!P124</f>
        <v>0</v>
      </c>
      <c r="AV104" s="139">
        <f>'SO 801_b - Sadové úpravy ...'!J35</f>
        <v>0</v>
      </c>
      <c r="AW104" s="139">
        <f>'SO 801_b - Sadové úpravy ...'!J36</f>
        <v>0</v>
      </c>
      <c r="AX104" s="139">
        <f>'SO 801_b - Sadové úpravy ...'!J37</f>
        <v>0</v>
      </c>
      <c r="AY104" s="139">
        <f>'SO 801_b - Sadové úpravy ...'!J38</f>
        <v>0</v>
      </c>
      <c r="AZ104" s="139">
        <f>'SO 801_b - Sadové úpravy ...'!F35</f>
        <v>0</v>
      </c>
      <c r="BA104" s="139">
        <f>'SO 801_b - Sadové úpravy ...'!F36</f>
        <v>0</v>
      </c>
      <c r="BB104" s="139">
        <f>'SO 801_b - Sadové úpravy ...'!F37</f>
        <v>0</v>
      </c>
      <c r="BC104" s="139">
        <f>'SO 801_b - Sadové úpravy ...'!F38</f>
        <v>0</v>
      </c>
      <c r="BD104" s="141">
        <f>'SO 801_b - Sadové úpravy ...'!F39</f>
        <v>0</v>
      </c>
      <c r="BE104" s="4"/>
      <c r="BT104" s="142" t="s">
        <v>88</v>
      </c>
      <c r="BV104" s="142" t="s">
        <v>80</v>
      </c>
      <c r="BW104" s="142" t="s">
        <v>116</v>
      </c>
      <c r="BX104" s="142" t="s">
        <v>110</v>
      </c>
      <c r="CL104" s="142" t="s">
        <v>19</v>
      </c>
    </row>
    <row r="105" spans="1:90" s="4" customFormat="1" ht="23.25" customHeight="1">
      <c r="A105" s="120" t="s">
        <v>82</v>
      </c>
      <c r="B105" s="71"/>
      <c r="C105" s="134"/>
      <c r="D105" s="134"/>
      <c r="E105" s="135" t="s">
        <v>117</v>
      </c>
      <c r="F105" s="135"/>
      <c r="G105" s="135"/>
      <c r="H105" s="135"/>
      <c r="I105" s="135"/>
      <c r="J105" s="134"/>
      <c r="K105" s="135" t="s">
        <v>118</v>
      </c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'SO 801_b1 - Sadové úpravy...'!J32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103</v>
      </c>
      <c r="AR105" s="73"/>
      <c r="AS105" s="138">
        <v>0</v>
      </c>
      <c r="AT105" s="139">
        <f>ROUND(SUM(AV105:AW105),2)</f>
        <v>0</v>
      </c>
      <c r="AU105" s="140">
        <f>'SO 801_b1 - Sadové úpravy...'!P140</f>
        <v>0</v>
      </c>
      <c r="AV105" s="139">
        <f>'SO 801_b1 - Sadové úpravy...'!J35</f>
        <v>0</v>
      </c>
      <c r="AW105" s="139">
        <f>'SO 801_b1 - Sadové úpravy...'!J36</f>
        <v>0</v>
      </c>
      <c r="AX105" s="139">
        <f>'SO 801_b1 - Sadové úpravy...'!J37</f>
        <v>0</v>
      </c>
      <c r="AY105" s="139">
        <f>'SO 801_b1 - Sadové úpravy...'!J38</f>
        <v>0</v>
      </c>
      <c r="AZ105" s="139">
        <f>'SO 801_b1 - Sadové úpravy...'!F35</f>
        <v>0</v>
      </c>
      <c r="BA105" s="139">
        <f>'SO 801_b1 - Sadové úpravy...'!F36</f>
        <v>0</v>
      </c>
      <c r="BB105" s="139">
        <f>'SO 801_b1 - Sadové úpravy...'!F37</f>
        <v>0</v>
      </c>
      <c r="BC105" s="139">
        <f>'SO 801_b1 - Sadové úpravy...'!F38</f>
        <v>0</v>
      </c>
      <c r="BD105" s="141">
        <f>'SO 801_b1 - Sadové úpravy...'!F39</f>
        <v>0</v>
      </c>
      <c r="BE105" s="4"/>
      <c r="BT105" s="142" t="s">
        <v>88</v>
      </c>
      <c r="BV105" s="142" t="s">
        <v>80</v>
      </c>
      <c r="BW105" s="142" t="s">
        <v>119</v>
      </c>
      <c r="BX105" s="142" t="s">
        <v>110</v>
      </c>
      <c r="CL105" s="142" t="s">
        <v>1</v>
      </c>
    </row>
    <row r="106" spans="1:91" s="7" customFormat="1" ht="16.5" customHeight="1">
      <c r="A106" s="7"/>
      <c r="B106" s="121"/>
      <c r="C106" s="122"/>
      <c r="D106" s="123" t="s">
        <v>120</v>
      </c>
      <c r="E106" s="123"/>
      <c r="F106" s="123"/>
      <c r="G106" s="123"/>
      <c r="H106" s="123"/>
      <c r="I106" s="124"/>
      <c r="J106" s="123" t="s">
        <v>121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3">
        <f>ROUND(SUM(AG107:AG110),2)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85</v>
      </c>
      <c r="AR106" s="127"/>
      <c r="AS106" s="128">
        <f>ROUND(SUM(AS107:AS110),2)</f>
        <v>0</v>
      </c>
      <c r="AT106" s="129">
        <f>ROUND(SUM(AV106:AW106),2)</f>
        <v>0</v>
      </c>
      <c r="AU106" s="130">
        <f>ROUND(SUM(AU107:AU110),5)</f>
        <v>0</v>
      </c>
      <c r="AV106" s="129">
        <f>ROUND(AZ106*L29,2)</f>
        <v>0</v>
      </c>
      <c r="AW106" s="129">
        <f>ROUND(BA106*L30,2)</f>
        <v>0</v>
      </c>
      <c r="AX106" s="129">
        <f>ROUND(BB106*L29,2)</f>
        <v>0</v>
      </c>
      <c r="AY106" s="129">
        <f>ROUND(BC106*L30,2)</f>
        <v>0</v>
      </c>
      <c r="AZ106" s="129">
        <f>ROUND(SUM(AZ107:AZ110),2)</f>
        <v>0</v>
      </c>
      <c r="BA106" s="129">
        <f>ROUND(SUM(BA107:BA110),2)</f>
        <v>0</v>
      </c>
      <c r="BB106" s="129">
        <f>ROUND(SUM(BB107:BB110),2)</f>
        <v>0</v>
      </c>
      <c r="BC106" s="129">
        <f>ROUND(SUM(BC107:BC110),2)</f>
        <v>0</v>
      </c>
      <c r="BD106" s="131">
        <f>ROUND(SUM(BD107:BD110),2)</f>
        <v>0</v>
      </c>
      <c r="BE106" s="7"/>
      <c r="BS106" s="132" t="s">
        <v>77</v>
      </c>
      <c r="BT106" s="132" t="s">
        <v>86</v>
      </c>
      <c r="BU106" s="132" t="s">
        <v>79</v>
      </c>
      <c r="BV106" s="132" t="s">
        <v>80</v>
      </c>
      <c r="BW106" s="132" t="s">
        <v>122</v>
      </c>
      <c r="BX106" s="132" t="s">
        <v>5</v>
      </c>
      <c r="CL106" s="132" t="s">
        <v>19</v>
      </c>
      <c r="CM106" s="132" t="s">
        <v>88</v>
      </c>
    </row>
    <row r="107" spans="1:90" s="4" customFormat="1" ht="16.5" customHeight="1">
      <c r="A107" s="120" t="s">
        <v>82</v>
      </c>
      <c r="B107" s="71"/>
      <c r="C107" s="134"/>
      <c r="D107" s="134"/>
      <c r="E107" s="135" t="s">
        <v>123</v>
      </c>
      <c r="F107" s="135"/>
      <c r="G107" s="135"/>
      <c r="H107" s="135"/>
      <c r="I107" s="135"/>
      <c r="J107" s="134"/>
      <c r="K107" s="135" t="s">
        <v>124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'I.a - Etapa - DIO (invest...'!J32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103</v>
      </c>
      <c r="AR107" s="73"/>
      <c r="AS107" s="138">
        <v>0</v>
      </c>
      <c r="AT107" s="139">
        <f>ROUND(SUM(AV107:AW107),2)</f>
        <v>0</v>
      </c>
      <c r="AU107" s="140">
        <f>'I.a - Etapa - DIO (invest...'!P123</f>
        <v>0</v>
      </c>
      <c r="AV107" s="139">
        <f>'I.a - Etapa - DIO (invest...'!J35</f>
        <v>0</v>
      </c>
      <c r="AW107" s="139">
        <f>'I.a - Etapa - DIO (invest...'!J36</f>
        <v>0</v>
      </c>
      <c r="AX107" s="139">
        <f>'I.a - Etapa - DIO (invest...'!J37</f>
        <v>0</v>
      </c>
      <c r="AY107" s="139">
        <f>'I.a - Etapa - DIO (invest...'!J38</f>
        <v>0</v>
      </c>
      <c r="AZ107" s="139">
        <f>'I.a - Etapa - DIO (invest...'!F35</f>
        <v>0</v>
      </c>
      <c r="BA107" s="139">
        <f>'I.a - Etapa - DIO (invest...'!F36</f>
        <v>0</v>
      </c>
      <c r="BB107" s="139">
        <f>'I.a - Etapa - DIO (invest...'!F37</f>
        <v>0</v>
      </c>
      <c r="BC107" s="139">
        <f>'I.a - Etapa - DIO (invest...'!F38</f>
        <v>0</v>
      </c>
      <c r="BD107" s="141">
        <f>'I.a - Etapa - DIO (invest...'!F39</f>
        <v>0</v>
      </c>
      <c r="BE107" s="4"/>
      <c r="BT107" s="142" t="s">
        <v>88</v>
      </c>
      <c r="BV107" s="142" t="s">
        <v>80</v>
      </c>
      <c r="BW107" s="142" t="s">
        <v>125</v>
      </c>
      <c r="BX107" s="142" t="s">
        <v>122</v>
      </c>
      <c r="CL107" s="142" t="s">
        <v>19</v>
      </c>
    </row>
    <row r="108" spans="1:90" s="4" customFormat="1" ht="16.5" customHeight="1">
      <c r="A108" s="120" t="s">
        <v>82</v>
      </c>
      <c r="B108" s="71"/>
      <c r="C108" s="134"/>
      <c r="D108" s="134"/>
      <c r="E108" s="135" t="s">
        <v>126</v>
      </c>
      <c r="F108" s="135"/>
      <c r="G108" s="135"/>
      <c r="H108" s="135"/>
      <c r="I108" s="135"/>
      <c r="J108" s="134"/>
      <c r="K108" s="135" t="s">
        <v>127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'I.b - Etapa - DIO (invest...'!J32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103</v>
      </c>
      <c r="AR108" s="73"/>
      <c r="AS108" s="138">
        <v>0</v>
      </c>
      <c r="AT108" s="139">
        <f>ROUND(SUM(AV108:AW108),2)</f>
        <v>0</v>
      </c>
      <c r="AU108" s="140">
        <f>'I.b - Etapa - DIO (invest...'!P123</f>
        <v>0</v>
      </c>
      <c r="AV108" s="139">
        <f>'I.b - Etapa - DIO (invest...'!J35</f>
        <v>0</v>
      </c>
      <c r="AW108" s="139">
        <f>'I.b - Etapa - DIO (invest...'!J36</f>
        <v>0</v>
      </c>
      <c r="AX108" s="139">
        <f>'I.b - Etapa - DIO (invest...'!J37</f>
        <v>0</v>
      </c>
      <c r="AY108" s="139">
        <f>'I.b - Etapa - DIO (invest...'!J38</f>
        <v>0</v>
      </c>
      <c r="AZ108" s="139">
        <f>'I.b - Etapa - DIO (invest...'!F35</f>
        <v>0</v>
      </c>
      <c r="BA108" s="139">
        <f>'I.b - Etapa - DIO (invest...'!F36</f>
        <v>0</v>
      </c>
      <c r="BB108" s="139">
        <f>'I.b - Etapa - DIO (invest...'!F37</f>
        <v>0</v>
      </c>
      <c r="BC108" s="139">
        <f>'I.b - Etapa - DIO (invest...'!F38</f>
        <v>0</v>
      </c>
      <c r="BD108" s="141">
        <f>'I.b - Etapa - DIO (invest...'!F39</f>
        <v>0</v>
      </c>
      <c r="BE108" s="4"/>
      <c r="BT108" s="142" t="s">
        <v>88</v>
      </c>
      <c r="BV108" s="142" t="s">
        <v>80</v>
      </c>
      <c r="BW108" s="142" t="s">
        <v>128</v>
      </c>
      <c r="BX108" s="142" t="s">
        <v>122</v>
      </c>
      <c r="CL108" s="142" t="s">
        <v>19</v>
      </c>
    </row>
    <row r="109" spans="1:90" s="4" customFormat="1" ht="16.5" customHeight="1">
      <c r="A109" s="120" t="s">
        <v>82</v>
      </c>
      <c r="B109" s="71"/>
      <c r="C109" s="134"/>
      <c r="D109" s="134"/>
      <c r="E109" s="135" t="s">
        <v>129</v>
      </c>
      <c r="F109" s="135"/>
      <c r="G109" s="135"/>
      <c r="H109" s="135"/>
      <c r="I109" s="135"/>
      <c r="J109" s="134"/>
      <c r="K109" s="135" t="s">
        <v>127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'II. - Etapa - DIO (invest...'!J32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103</v>
      </c>
      <c r="AR109" s="73"/>
      <c r="AS109" s="138">
        <v>0</v>
      </c>
      <c r="AT109" s="139">
        <f>ROUND(SUM(AV109:AW109),2)</f>
        <v>0</v>
      </c>
      <c r="AU109" s="140">
        <f>'II. - Etapa - DIO (invest...'!P123</f>
        <v>0</v>
      </c>
      <c r="AV109" s="139">
        <f>'II. - Etapa - DIO (invest...'!J35</f>
        <v>0</v>
      </c>
      <c r="AW109" s="139">
        <f>'II. - Etapa - DIO (invest...'!J36</f>
        <v>0</v>
      </c>
      <c r="AX109" s="139">
        <f>'II. - Etapa - DIO (invest...'!J37</f>
        <v>0</v>
      </c>
      <c r="AY109" s="139">
        <f>'II. - Etapa - DIO (invest...'!J38</f>
        <v>0</v>
      </c>
      <c r="AZ109" s="139">
        <f>'II. - Etapa - DIO (invest...'!F35</f>
        <v>0</v>
      </c>
      <c r="BA109" s="139">
        <f>'II. - Etapa - DIO (invest...'!F36</f>
        <v>0</v>
      </c>
      <c r="BB109" s="139">
        <f>'II. - Etapa - DIO (invest...'!F37</f>
        <v>0</v>
      </c>
      <c r="BC109" s="139">
        <f>'II. - Etapa - DIO (invest...'!F38</f>
        <v>0</v>
      </c>
      <c r="BD109" s="141">
        <f>'II. - Etapa - DIO (invest...'!F39</f>
        <v>0</v>
      </c>
      <c r="BE109" s="4"/>
      <c r="BT109" s="142" t="s">
        <v>88</v>
      </c>
      <c r="BV109" s="142" t="s">
        <v>80</v>
      </c>
      <c r="BW109" s="142" t="s">
        <v>130</v>
      </c>
      <c r="BX109" s="142" t="s">
        <v>122</v>
      </c>
      <c r="CL109" s="142" t="s">
        <v>19</v>
      </c>
    </row>
    <row r="110" spans="1:90" s="4" customFormat="1" ht="16.5" customHeight="1">
      <c r="A110" s="120" t="s">
        <v>82</v>
      </c>
      <c r="B110" s="71"/>
      <c r="C110" s="134"/>
      <c r="D110" s="134"/>
      <c r="E110" s="135" t="s">
        <v>131</v>
      </c>
      <c r="F110" s="135"/>
      <c r="G110" s="135"/>
      <c r="H110" s="135"/>
      <c r="I110" s="135"/>
      <c r="J110" s="134"/>
      <c r="K110" s="135" t="s">
        <v>127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'III. - Etapa - DIO (inves...'!J32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103</v>
      </c>
      <c r="AR110" s="73"/>
      <c r="AS110" s="138">
        <v>0</v>
      </c>
      <c r="AT110" s="139">
        <f>ROUND(SUM(AV110:AW110),2)</f>
        <v>0</v>
      </c>
      <c r="AU110" s="140">
        <f>'III. - Etapa - DIO (inves...'!P123</f>
        <v>0</v>
      </c>
      <c r="AV110" s="139">
        <f>'III. - Etapa - DIO (inves...'!J35</f>
        <v>0</v>
      </c>
      <c r="AW110" s="139">
        <f>'III. - Etapa - DIO (inves...'!J36</f>
        <v>0</v>
      </c>
      <c r="AX110" s="139">
        <f>'III. - Etapa - DIO (inves...'!J37</f>
        <v>0</v>
      </c>
      <c r="AY110" s="139">
        <f>'III. - Etapa - DIO (inves...'!J38</f>
        <v>0</v>
      </c>
      <c r="AZ110" s="139">
        <f>'III. - Etapa - DIO (inves...'!F35</f>
        <v>0</v>
      </c>
      <c r="BA110" s="139">
        <f>'III. - Etapa - DIO (inves...'!F36</f>
        <v>0</v>
      </c>
      <c r="BB110" s="139">
        <f>'III. - Etapa - DIO (inves...'!F37</f>
        <v>0</v>
      </c>
      <c r="BC110" s="139">
        <f>'III. - Etapa - DIO (inves...'!F38</f>
        <v>0</v>
      </c>
      <c r="BD110" s="141">
        <f>'III. - Etapa - DIO (inves...'!F39</f>
        <v>0</v>
      </c>
      <c r="BE110" s="4"/>
      <c r="BT110" s="142" t="s">
        <v>88</v>
      </c>
      <c r="BV110" s="142" t="s">
        <v>80</v>
      </c>
      <c r="BW110" s="142" t="s">
        <v>132</v>
      </c>
      <c r="BX110" s="142" t="s">
        <v>122</v>
      </c>
      <c r="CL110" s="142" t="s">
        <v>19</v>
      </c>
    </row>
    <row r="111" spans="1:91" s="7" customFormat="1" ht="16.5" customHeight="1">
      <c r="A111" s="7"/>
      <c r="B111" s="121"/>
      <c r="C111" s="122"/>
      <c r="D111" s="123" t="s">
        <v>133</v>
      </c>
      <c r="E111" s="123"/>
      <c r="F111" s="123"/>
      <c r="G111" s="123"/>
      <c r="H111" s="123"/>
      <c r="I111" s="124"/>
      <c r="J111" s="123" t="s">
        <v>134</v>
      </c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33">
        <f>ROUND(SUM(AG112:AG113),2)</f>
        <v>0</v>
      </c>
      <c r="AH111" s="124"/>
      <c r="AI111" s="124"/>
      <c r="AJ111" s="124"/>
      <c r="AK111" s="124"/>
      <c r="AL111" s="124"/>
      <c r="AM111" s="124"/>
      <c r="AN111" s="125">
        <f>SUM(AG111,AT111)</f>
        <v>0</v>
      </c>
      <c r="AO111" s="124"/>
      <c r="AP111" s="124"/>
      <c r="AQ111" s="126" t="s">
        <v>135</v>
      </c>
      <c r="AR111" s="127"/>
      <c r="AS111" s="128">
        <f>ROUND(SUM(AS112:AS113),2)</f>
        <v>0</v>
      </c>
      <c r="AT111" s="129">
        <f>ROUND(SUM(AV111:AW111),2)</f>
        <v>0</v>
      </c>
      <c r="AU111" s="130">
        <f>ROUND(SUM(AU112:AU113),5)</f>
        <v>0</v>
      </c>
      <c r="AV111" s="129">
        <f>ROUND(AZ111*L29,2)</f>
        <v>0</v>
      </c>
      <c r="AW111" s="129">
        <f>ROUND(BA111*L30,2)</f>
        <v>0</v>
      </c>
      <c r="AX111" s="129">
        <f>ROUND(BB111*L29,2)</f>
        <v>0</v>
      </c>
      <c r="AY111" s="129">
        <f>ROUND(BC111*L30,2)</f>
        <v>0</v>
      </c>
      <c r="AZ111" s="129">
        <f>ROUND(SUM(AZ112:AZ113),2)</f>
        <v>0</v>
      </c>
      <c r="BA111" s="129">
        <f>ROUND(SUM(BA112:BA113),2)</f>
        <v>0</v>
      </c>
      <c r="BB111" s="129">
        <f>ROUND(SUM(BB112:BB113),2)</f>
        <v>0</v>
      </c>
      <c r="BC111" s="129">
        <f>ROUND(SUM(BC112:BC113),2)</f>
        <v>0</v>
      </c>
      <c r="BD111" s="131">
        <f>ROUND(SUM(BD112:BD113),2)</f>
        <v>0</v>
      </c>
      <c r="BE111" s="7"/>
      <c r="BS111" s="132" t="s">
        <v>77</v>
      </c>
      <c r="BT111" s="132" t="s">
        <v>86</v>
      </c>
      <c r="BU111" s="132" t="s">
        <v>79</v>
      </c>
      <c r="BV111" s="132" t="s">
        <v>80</v>
      </c>
      <c r="BW111" s="132" t="s">
        <v>136</v>
      </c>
      <c r="BX111" s="132" t="s">
        <v>5</v>
      </c>
      <c r="CL111" s="132" t="s">
        <v>19</v>
      </c>
      <c r="CM111" s="132" t="s">
        <v>88</v>
      </c>
    </row>
    <row r="112" spans="1:90" s="4" customFormat="1" ht="23.25" customHeight="1">
      <c r="A112" s="120" t="s">
        <v>82</v>
      </c>
      <c r="B112" s="71"/>
      <c r="C112" s="134"/>
      <c r="D112" s="134"/>
      <c r="E112" s="135" t="s">
        <v>137</v>
      </c>
      <c r="F112" s="135"/>
      <c r="G112" s="135"/>
      <c r="H112" s="135"/>
      <c r="I112" s="135"/>
      <c r="J112" s="134"/>
      <c r="K112" s="135" t="s">
        <v>138</v>
      </c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6">
        <f>'VRN_a - Vedlejší rozpočto...'!J32</f>
        <v>0</v>
      </c>
      <c r="AH112" s="134"/>
      <c r="AI112" s="134"/>
      <c r="AJ112" s="134"/>
      <c r="AK112" s="134"/>
      <c r="AL112" s="134"/>
      <c r="AM112" s="134"/>
      <c r="AN112" s="136">
        <f>SUM(AG112,AT112)</f>
        <v>0</v>
      </c>
      <c r="AO112" s="134"/>
      <c r="AP112" s="134"/>
      <c r="AQ112" s="137" t="s">
        <v>103</v>
      </c>
      <c r="AR112" s="73"/>
      <c r="AS112" s="138">
        <v>0</v>
      </c>
      <c r="AT112" s="139">
        <f>ROUND(SUM(AV112:AW112),2)</f>
        <v>0</v>
      </c>
      <c r="AU112" s="140">
        <f>'VRN_a - Vedlejší rozpočto...'!P125</f>
        <v>0</v>
      </c>
      <c r="AV112" s="139">
        <f>'VRN_a - Vedlejší rozpočto...'!J35</f>
        <v>0</v>
      </c>
      <c r="AW112" s="139">
        <f>'VRN_a - Vedlejší rozpočto...'!J36</f>
        <v>0</v>
      </c>
      <c r="AX112" s="139">
        <f>'VRN_a - Vedlejší rozpočto...'!J37</f>
        <v>0</v>
      </c>
      <c r="AY112" s="139">
        <f>'VRN_a - Vedlejší rozpočto...'!J38</f>
        <v>0</v>
      </c>
      <c r="AZ112" s="139">
        <f>'VRN_a - Vedlejší rozpočto...'!F35</f>
        <v>0</v>
      </c>
      <c r="BA112" s="139">
        <f>'VRN_a - Vedlejší rozpočto...'!F36</f>
        <v>0</v>
      </c>
      <c r="BB112" s="139">
        <f>'VRN_a - Vedlejší rozpočto...'!F37</f>
        <v>0</v>
      </c>
      <c r="BC112" s="139">
        <f>'VRN_a - Vedlejší rozpočto...'!F38</f>
        <v>0</v>
      </c>
      <c r="BD112" s="141">
        <f>'VRN_a - Vedlejší rozpočto...'!F39</f>
        <v>0</v>
      </c>
      <c r="BE112" s="4"/>
      <c r="BT112" s="142" t="s">
        <v>88</v>
      </c>
      <c r="BV112" s="142" t="s">
        <v>80</v>
      </c>
      <c r="BW112" s="142" t="s">
        <v>139</v>
      </c>
      <c r="BX112" s="142" t="s">
        <v>136</v>
      </c>
      <c r="CL112" s="142" t="s">
        <v>19</v>
      </c>
    </row>
    <row r="113" spans="1:90" s="4" customFormat="1" ht="23.25" customHeight="1">
      <c r="A113" s="120" t="s">
        <v>82</v>
      </c>
      <c r="B113" s="71"/>
      <c r="C113" s="134"/>
      <c r="D113" s="134"/>
      <c r="E113" s="135" t="s">
        <v>140</v>
      </c>
      <c r="F113" s="135"/>
      <c r="G113" s="135"/>
      <c r="H113" s="135"/>
      <c r="I113" s="135"/>
      <c r="J113" s="134"/>
      <c r="K113" s="135" t="s">
        <v>141</v>
      </c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6">
        <f>'VRN_b - Vedlejší rozpočto...'!J32</f>
        <v>0</v>
      </c>
      <c r="AH113" s="134"/>
      <c r="AI113" s="134"/>
      <c r="AJ113" s="134"/>
      <c r="AK113" s="134"/>
      <c r="AL113" s="134"/>
      <c r="AM113" s="134"/>
      <c r="AN113" s="136">
        <f>SUM(AG113,AT113)</f>
        <v>0</v>
      </c>
      <c r="AO113" s="134"/>
      <c r="AP113" s="134"/>
      <c r="AQ113" s="137" t="s">
        <v>103</v>
      </c>
      <c r="AR113" s="73"/>
      <c r="AS113" s="143">
        <v>0</v>
      </c>
      <c r="AT113" s="144">
        <f>ROUND(SUM(AV113:AW113),2)</f>
        <v>0</v>
      </c>
      <c r="AU113" s="145">
        <f>'VRN_b - Vedlejší rozpočto...'!P125</f>
        <v>0</v>
      </c>
      <c r="AV113" s="144">
        <f>'VRN_b - Vedlejší rozpočto...'!J35</f>
        <v>0</v>
      </c>
      <c r="AW113" s="144">
        <f>'VRN_b - Vedlejší rozpočto...'!J36</f>
        <v>0</v>
      </c>
      <c r="AX113" s="144">
        <f>'VRN_b - Vedlejší rozpočto...'!J37</f>
        <v>0</v>
      </c>
      <c r="AY113" s="144">
        <f>'VRN_b - Vedlejší rozpočto...'!J38</f>
        <v>0</v>
      </c>
      <c r="AZ113" s="144">
        <f>'VRN_b - Vedlejší rozpočto...'!F35</f>
        <v>0</v>
      </c>
      <c r="BA113" s="144">
        <f>'VRN_b - Vedlejší rozpočto...'!F36</f>
        <v>0</v>
      </c>
      <c r="BB113" s="144">
        <f>'VRN_b - Vedlejší rozpočto...'!F37</f>
        <v>0</v>
      </c>
      <c r="BC113" s="144">
        <f>'VRN_b - Vedlejší rozpočto...'!F38</f>
        <v>0</v>
      </c>
      <c r="BD113" s="146">
        <f>'VRN_b - Vedlejší rozpočto...'!F39</f>
        <v>0</v>
      </c>
      <c r="BE113" s="4"/>
      <c r="BT113" s="142" t="s">
        <v>88</v>
      </c>
      <c r="BV113" s="142" t="s">
        <v>80</v>
      </c>
      <c r="BW113" s="142" t="s">
        <v>142</v>
      </c>
      <c r="BX113" s="142" t="s">
        <v>136</v>
      </c>
      <c r="CL113" s="142" t="s">
        <v>19</v>
      </c>
    </row>
    <row r="114" spans="1:57" s="2" customFormat="1" ht="30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5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45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</sheetData>
  <sheetProtection password="CC35" sheet="1" objects="1" scenarios="1" formatColumns="0" formatRows="0"/>
  <mergeCells count="114">
    <mergeCell ref="C92:G92"/>
    <mergeCell ref="D102:H102"/>
    <mergeCell ref="D99:H99"/>
    <mergeCell ref="D98:H98"/>
    <mergeCell ref="D97:H97"/>
    <mergeCell ref="D95:H95"/>
    <mergeCell ref="D96:H96"/>
    <mergeCell ref="E104:I104"/>
    <mergeCell ref="E103:I103"/>
    <mergeCell ref="E101:I101"/>
    <mergeCell ref="E100:I100"/>
    <mergeCell ref="I92:AF92"/>
    <mergeCell ref="J102:AF102"/>
    <mergeCell ref="J99:AF99"/>
    <mergeCell ref="J97:AF97"/>
    <mergeCell ref="J96:AF96"/>
    <mergeCell ref="J98:AF98"/>
    <mergeCell ref="J95:AF95"/>
    <mergeCell ref="K100:AF100"/>
    <mergeCell ref="K103:AF103"/>
    <mergeCell ref="K104:AF104"/>
    <mergeCell ref="K101:AF101"/>
    <mergeCell ref="L85:AJ85"/>
    <mergeCell ref="E105:I105"/>
    <mergeCell ref="K105:AF105"/>
    <mergeCell ref="D106:H106"/>
    <mergeCell ref="J106:AF106"/>
    <mergeCell ref="E107:I107"/>
    <mergeCell ref="K107:AF107"/>
    <mergeCell ref="E108:I108"/>
    <mergeCell ref="K108:AF108"/>
    <mergeCell ref="E109:I109"/>
    <mergeCell ref="K109:AF109"/>
    <mergeCell ref="E110:I110"/>
    <mergeCell ref="K110:AF110"/>
    <mergeCell ref="D111:H111"/>
    <mergeCell ref="J111:AF111"/>
    <mergeCell ref="E112:I112"/>
    <mergeCell ref="K112:AF112"/>
    <mergeCell ref="E113:I113"/>
    <mergeCell ref="K113:AF113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1:AM101"/>
    <mergeCell ref="AG96:AM96"/>
    <mergeCell ref="AG100:AM100"/>
    <mergeCell ref="AG99:AM99"/>
    <mergeCell ref="AG92:AM92"/>
    <mergeCell ref="AG98:AM98"/>
    <mergeCell ref="AG97:AM97"/>
    <mergeCell ref="AG95:AM95"/>
    <mergeCell ref="AG104:AM104"/>
    <mergeCell ref="AG103:AM103"/>
    <mergeCell ref="AG102:AM102"/>
    <mergeCell ref="AM87:AN87"/>
    <mergeCell ref="AM90:AP90"/>
    <mergeCell ref="AM89:AP89"/>
    <mergeCell ref="AN103:AP103"/>
    <mergeCell ref="AN104:AP104"/>
    <mergeCell ref="AN100:AP100"/>
    <mergeCell ref="AN101:AP101"/>
    <mergeCell ref="AN92:AP92"/>
    <mergeCell ref="AN99:AP99"/>
    <mergeCell ref="AN98:AP98"/>
    <mergeCell ref="AN95:AP95"/>
    <mergeCell ref="AN97:AP97"/>
    <mergeCell ref="AN102:AP102"/>
    <mergeCell ref="AN96:AP96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G94:AM94"/>
    <mergeCell ref="AN94:AP94"/>
  </mergeCells>
  <hyperlinks>
    <hyperlink ref="A95" location="'SO 101 - Ia. ETAPA - Opat...'!C2" display="/"/>
    <hyperlink ref="A96" location="'SO 102 - Ib. ETAPA - Ploc...'!C2" display="/"/>
    <hyperlink ref="A97" location="'SO 103 - II. ETAPA - Zápa...'!C2" display="/"/>
    <hyperlink ref="A98" location="'SO 104 - III. ETAPA - Pře...'!C2" display="/"/>
    <hyperlink ref="A100" location="'SO 401_a - Veřejné osvětl...'!C2" display="/"/>
    <hyperlink ref="A101" location="'SO 401_b - Veřejné osvětl...'!C2" display="/"/>
    <hyperlink ref="A103" location="'SO 801_a - Sadové úpravy ...'!C2" display="/"/>
    <hyperlink ref="A104" location="'SO 801_b - Sadové úpravy ...'!C2" display="/"/>
    <hyperlink ref="A105" location="'SO 801_b1 - Sadové úpravy...'!C2" display="/"/>
    <hyperlink ref="A107" location="'I.a - Etapa - DIO (invest...'!C2" display="/"/>
    <hyperlink ref="A108" location="'I.b - Etapa - DIO (invest...'!C2" display="/"/>
    <hyperlink ref="A109" location="'II. - Etapa - DIO (invest...'!C2" display="/"/>
    <hyperlink ref="A110" location="'III. - Etapa - DIO (inves...'!C2" display="/"/>
    <hyperlink ref="A112" location="'VRN_a - Vedlejší rozpočto...'!C2" display="/"/>
    <hyperlink ref="A113" location="'VRN_b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1957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2333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ROUND(J140,2)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ROUND((SUM(BE140:BE876)),2)</f>
        <v>0</v>
      </c>
      <c r="G35" s="39"/>
      <c r="H35" s="39"/>
      <c r="I35" s="165">
        <v>0.21</v>
      </c>
      <c r="J35" s="164">
        <f>ROUND(((SUM(BE140:BE876))*I35),2)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ROUND((SUM(BF140:BF876)),2)</f>
        <v>0</v>
      </c>
      <c r="G36" s="39"/>
      <c r="H36" s="39"/>
      <c r="I36" s="165">
        <v>0.15</v>
      </c>
      <c r="J36" s="164">
        <f>ROUND(((SUM(BF140:BF876))*I36),2)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ROUND((SUM(BG140:BG876)),2)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ROUND((SUM(BH140:BH876)),2)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ROUND((SUM(BI140:BI876)),2)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1957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801_b1 - Sadové úpravy - následná péče (investor Kralupy n. Vl.)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J140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2334</v>
      </c>
      <c r="E99" s="192"/>
      <c r="F99" s="192"/>
      <c r="G99" s="192"/>
      <c r="H99" s="192"/>
      <c r="I99" s="192"/>
      <c r="J99" s="193">
        <f>J141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2335</v>
      </c>
      <c r="E100" s="197"/>
      <c r="F100" s="197"/>
      <c r="G100" s="197"/>
      <c r="H100" s="197"/>
      <c r="I100" s="197"/>
      <c r="J100" s="198">
        <f>J142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2336</v>
      </c>
      <c r="E101" s="197"/>
      <c r="F101" s="197"/>
      <c r="G101" s="197"/>
      <c r="H101" s="197"/>
      <c r="I101" s="197"/>
      <c r="J101" s="198">
        <f>J179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2337</v>
      </c>
      <c r="E102" s="197"/>
      <c r="F102" s="197"/>
      <c r="G102" s="197"/>
      <c r="H102" s="197"/>
      <c r="I102" s="197"/>
      <c r="J102" s="198">
        <f>J218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2338</v>
      </c>
      <c r="E103" s="192"/>
      <c r="F103" s="192"/>
      <c r="G103" s="192"/>
      <c r="H103" s="192"/>
      <c r="I103" s="192"/>
      <c r="J103" s="193">
        <f>J265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4"/>
      <c r="D104" s="196" t="s">
        <v>2339</v>
      </c>
      <c r="E104" s="197"/>
      <c r="F104" s="197"/>
      <c r="G104" s="197"/>
      <c r="H104" s="197"/>
      <c r="I104" s="197"/>
      <c r="J104" s="198">
        <f>J266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2340</v>
      </c>
      <c r="E105" s="197"/>
      <c r="F105" s="197"/>
      <c r="G105" s="197"/>
      <c r="H105" s="197"/>
      <c r="I105" s="197"/>
      <c r="J105" s="198">
        <f>J309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2341</v>
      </c>
      <c r="E106" s="197"/>
      <c r="F106" s="197"/>
      <c r="G106" s="197"/>
      <c r="H106" s="197"/>
      <c r="I106" s="197"/>
      <c r="J106" s="198">
        <f>J364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2342</v>
      </c>
      <c r="E107" s="192"/>
      <c r="F107" s="192"/>
      <c r="G107" s="192"/>
      <c r="H107" s="192"/>
      <c r="I107" s="192"/>
      <c r="J107" s="193">
        <f>J411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2343</v>
      </c>
      <c r="E108" s="197"/>
      <c r="F108" s="197"/>
      <c r="G108" s="197"/>
      <c r="H108" s="197"/>
      <c r="I108" s="197"/>
      <c r="J108" s="198">
        <f>J412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2344</v>
      </c>
      <c r="E109" s="197"/>
      <c r="F109" s="197"/>
      <c r="G109" s="197"/>
      <c r="H109" s="197"/>
      <c r="I109" s="197"/>
      <c r="J109" s="198">
        <f>J463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2345</v>
      </c>
      <c r="E110" s="197"/>
      <c r="F110" s="197"/>
      <c r="G110" s="197"/>
      <c r="H110" s="197"/>
      <c r="I110" s="197"/>
      <c r="J110" s="198">
        <f>J516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9"/>
      <c r="C111" s="190"/>
      <c r="D111" s="191" t="s">
        <v>2346</v>
      </c>
      <c r="E111" s="192"/>
      <c r="F111" s="192"/>
      <c r="G111" s="192"/>
      <c r="H111" s="192"/>
      <c r="I111" s="192"/>
      <c r="J111" s="193">
        <f>J569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95"/>
      <c r="C112" s="134"/>
      <c r="D112" s="196" t="s">
        <v>2347</v>
      </c>
      <c r="E112" s="197"/>
      <c r="F112" s="197"/>
      <c r="G112" s="197"/>
      <c r="H112" s="197"/>
      <c r="I112" s="197"/>
      <c r="J112" s="198">
        <f>J570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2348</v>
      </c>
      <c r="E113" s="197"/>
      <c r="F113" s="197"/>
      <c r="G113" s="197"/>
      <c r="H113" s="197"/>
      <c r="I113" s="197"/>
      <c r="J113" s="198">
        <f>J613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2349</v>
      </c>
      <c r="E114" s="197"/>
      <c r="F114" s="197"/>
      <c r="G114" s="197"/>
      <c r="H114" s="197"/>
      <c r="I114" s="197"/>
      <c r="J114" s="198">
        <f>J668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89"/>
      <c r="C115" s="190"/>
      <c r="D115" s="191" t="s">
        <v>2350</v>
      </c>
      <c r="E115" s="192"/>
      <c r="F115" s="192"/>
      <c r="G115" s="192"/>
      <c r="H115" s="192"/>
      <c r="I115" s="192"/>
      <c r="J115" s="193">
        <f>J715</f>
        <v>0</v>
      </c>
      <c r="K115" s="190"/>
      <c r="L115" s="194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95"/>
      <c r="C116" s="134"/>
      <c r="D116" s="196" t="s">
        <v>2351</v>
      </c>
      <c r="E116" s="197"/>
      <c r="F116" s="197"/>
      <c r="G116" s="197"/>
      <c r="H116" s="197"/>
      <c r="I116" s="197"/>
      <c r="J116" s="198">
        <f>J716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2352</v>
      </c>
      <c r="E117" s="197"/>
      <c r="F117" s="197"/>
      <c r="G117" s="197"/>
      <c r="H117" s="197"/>
      <c r="I117" s="197"/>
      <c r="J117" s="198">
        <f>J767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2353</v>
      </c>
      <c r="E118" s="197"/>
      <c r="F118" s="197"/>
      <c r="G118" s="197"/>
      <c r="H118" s="197"/>
      <c r="I118" s="197"/>
      <c r="J118" s="198">
        <f>J822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161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184" t="str">
        <f>E7</f>
        <v>Okružní křižovatka sil. II/101 ulic Mostní s Třídou Legií a ulicí Třebízského</v>
      </c>
      <c r="F128" s="33"/>
      <c r="G128" s="33"/>
      <c r="H128" s="33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2:12" s="1" customFormat="1" ht="12" customHeight="1">
      <c r="B129" s="22"/>
      <c r="C129" s="33" t="s">
        <v>144</v>
      </c>
      <c r="D129" s="23"/>
      <c r="E129" s="23"/>
      <c r="F129" s="23"/>
      <c r="G129" s="23"/>
      <c r="H129" s="23"/>
      <c r="I129" s="23"/>
      <c r="J129" s="23"/>
      <c r="K129" s="23"/>
      <c r="L129" s="21"/>
    </row>
    <row r="130" spans="1:31" s="2" customFormat="1" ht="16.5" customHeight="1">
      <c r="A130" s="39"/>
      <c r="B130" s="40"/>
      <c r="C130" s="41"/>
      <c r="D130" s="41"/>
      <c r="E130" s="184" t="s">
        <v>1957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1773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E11</f>
        <v>SO 801_b1 - Sadové úpravy - následná péče (investor Kralupy n. Vl.)</v>
      </c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22</v>
      </c>
      <c r="D134" s="41"/>
      <c r="E134" s="41"/>
      <c r="F134" s="28" t="str">
        <f>F14</f>
        <v>Kralupy nad Vltavou</v>
      </c>
      <c r="G134" s="41"/>
      <c r="H134" s="41"/>
      <c r="I134" s="33" t="s">
        <v>24</v>
      </c>
      <c r="J134" s="80" t="str">
        <f>IF(J14="","",J14)</f>
        <v>24. 10. 2023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5.65" customHeight="1">
      <c r="A136" s="39"/>
      <c r="B136" s="40"/>
      <c r="C136" s="33" t="s">
        <v>26</v>
      </c>
      <c r="D136" s="41"/>
      <c r="E136" s="41"/>
      <c r="F136" s="28" t="str">
        <f>E17</f>
        <v xml:space="preserve"> </v>
      </c>
      <c r="G136" s="41"/>
      <c r="H136" s="41"/>
      <c r="I136" s="33" t="s">
        <v>32</v>
      </c>
      <c r="J136" s="37" t="str">
        <f>E23</f>
        <v>Ing. Petr Novotný, Ph.D.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30</v>
      </c>
      <c r="D137" s="41"/>
      <c r="E137" s="41"/>
      <c r="F137" s="28" t="str">
        <f>IF(E20="","",E20)</f>
        <v>Vyplň údaj</v>
      </c>
      <c r="G137" s="41"/>
      <c r="H137" s="41"/>
      <c r="I137" s="33" t="s">
        <v>35</v>
      </c>
      <c r="J137" s="37" t="str">
        <f>E26</f>
        <v xml:space="preserve"> 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200"/>
      <c r="B139" s="201"/>
      <c r="C139" s="202" t="s">
        <v>162</v>
      </c>
      <c r="D139" s="203" t="s">
        <v>63</v>
      </c>
      <c r="E139" s="203" t="s">
        <v>59</v>
      </c>
      <c r="F139" s="203" t="s">
        <v>60</v>
      </c>
      <c r="G139" s="203" t="s">
        <v>163</v>
      </c>
      <c r="H139" s="203" t="s">
        <v>164</v>
      </c>
      <c r="I139" s="203" t="s">
        <v>165</v>
      </c>
      <c r="J139" s="203" t="s">
        <v>148</v>
      </c>
      <c r="K139" s="204" t="s">
        <v>166</v>
      </c>
      <c r="L139" s="205"/>
      <c r="M139" s="101" t="s">
        <v>1</v>
      </c>
      <c r="N139" s="102" t="s">
        <v>42</v>
      </c>
      <c r="O139" s="102" t="s">
        <v>167</v>
      </c>
      <c r="P139" s="102" t="s">
        <v>168</v>
      </c>
      <c r="Q139" s="102" t="s">
        <v>169</v>
      </c>
      <c r="R139" s="102" t="s">
        <v>170</v>
      </c>
      <c r="S139" s="102" t="s">
        <v>171</v>
      </c>
      <c r="T139" s="103" t="s">
        <v>172</v>
      </c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</row>
    <row r="140" spans="1:63" s="2" customFormat="1" ht="22.8" customHeight="1">
      <c r="A140" s="39"/>
      <c r="B140" s="40"/>
      <c r="C140" s="108" t="s">
        <v>173</v>
      </c>
      <c r="D140" s="41"/>
      <c r="E140" s="41"/>
      <c r="F140" s="41"/>
      <c r="G140" s="41"/>
      <c r="H140" s="41"/>
      <c r="I140" s="41"/>
      <c r="J140" s="206">
        <f>BK140</f>
        <v>0</v>
      </c>
      <c r="K140" s="41"/>
      <c r="L140" s="45"/>
      <c r="M140" s="104"/>
      <c r="N140" s="207"/>
      <c r="O140" s="105"/>
      <c r="P140" s="208">
        <f>P141+P265+P411+P569+P715</f>
        <v>0</v>
      </c>
      <c r="Q140" s="105"/>
      <c r="R140" s="208">
        <f>R141+R265+R411+R569+R715</f>
        <v>0</v>
      </c>
      <c r="S140" s="105"/>
      <c r="T140" s="209">
        <f>T141+T265+T411+T569+T715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77</v>
      </c>
      <c r="AU140" s="18" t="s">
        <v>150</v>
      </c>
      <c r="BK140" s="210">
        <f>BK141+BK265+BK411+BK569+BK715</f>
        <v>0</v>
      </c>
    </row>
    <row r="141" spans="1:63" s="12" customFormat="1" ht="25.9" customHeight="1">
      <c r="A141" s="12"/>
      <c r="B141" s="211"/>
      <c r="C141" s="212"/>
      <c r="D141" s="213" t="s">
        <v>77</v>
      </c>
      <c r="E141" s="214" t="s">
        <v>2354</v>
      </c>
      <c r="F141" s="214" t="s">
        <v>2354</v>
      </c>
      <c r="G141" s="212"/>
      <c r="H141" s="212"/>
      <c r="I141" s="215"/>
      <c r="J141" s="216">
        <f>BK141</f>
        <v>0</v>
      </c>
      <c r="K141" s="212"/>
      <c r="L141" s="217"/>
      <c r="M141" s="218"/>
      <c r="N141" s="219"/>
      <c r="O141" s="219"/>
      <c r="P141" s="220">
        <f>P142+P179+P218</f>
        <v>0</v>
      </c>
      <c r="Q141" s="219"/>
      <c r="R141" s="220">
        <f>R142+R179+R218</f>
        <v>0</v>
      </c>
      <c r="S141" s="219"/>
      <c r="T141" s="221">
        <f>T142+T179+T218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86</v>
      </c>
      <c r="AT141" s="223" t="s">
        <v>77</v>
      </c>
      <c r="AU141" s="223" t="s">
        <v>78</v>
      </c>
      <c r="AY141" s="222" t="s">
        <v>176</v>
      </c>
      <c r="BK141" s="224">
        <f>BK142+BK179+BK218</f>
        <v>0</v>
      </c>
    </row>
    <row r="142" spans="1:63" s="12" customFormat="1" ht="22.8" customHeight="1">
      <c r="A142" s="12"/>
      <c r="B142" s="211"/>
      <c r="C142" s="212"/>
      <c r="D142" s="213" t="s">
        <v>77</v>
      </c>
      <c r="E142" s="225" t="s">
        <v>2355</v>
      </c>
      <c r="F142" s="225" t="s">
        <v>2356</v>
      </c>
      <c r="G142" s="212"/>
      <c r="H142" s="212"/>
      <c r="I142" s="215"/>
      <c r="J142" s="226">
        <f>BK142</f>
        <v>0</v>
      </c>
      <c r="K142" s="212"/>
      <c r="L142" s="217"/>
      <c r="M142" s="218"/>
      <c r="N142" s="219"/>
      <c r="O142" s="219"/>
      <c r="P142" s="220">
        <f>SUM(P143:P178)</f>
        <v>0</v>
      </c>
      <c r="Q142" s="219"/>
      <c r="R142" s="220">
        <f>SUM(R143:R178)</f>
        <v>0</v>
      </c>
      <c r="S142" s="219"/>
      <c r="T142" s="221">
        <f>SUM(T143:T178)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86</v>
      </c>
      <c r="AT142" s="223" t="s">
        <v>77</v>
      </c>
      <c r="AU142" s="223" t="s">
        <v>86</v>
      </c>
      <c r="AY142" s="222" t="s">
        <v>176</v>
      </c>
      <c r="BK142" s="224">
        <f>SUM(BK143:BK178)</f>
        <v>0</v>
      </c>
    </row>
    <row r="143" spans="1:65" s="2" customFormat="1" ht="16.5" customHeight="1">
      <c r="A143" s="39"/>
      <c r="B143" s="40"/>
      <c r="C143" s="227" t="s">
        <v>86</v>
      </c>
      <c r="D143" s="227" t="s">
        <v>178</v>
      </c>
      <c r="E143" s="228" t="s">
        <v>2357</v>
      </c>
      <c r="F143" s="229" t="s">
        <v>2358</v>
      </c>
      <c r="G143" s="230" t="s">
        <v>296</v>
      </c>
      <c r="H143" s="231">
        <v>52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43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183</v>
      </c>
      <c r="AT143" s="238" t="s">
        <v>178</v>
      </c>
      <c r="AU143" s="238" t="s">
        <v>88</v>
      </c>
      <c r="AY143" s="18" t="s">
        <v>176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86</v>
      </c>
      <c r="BK143" s="239">
        <f>ROUND(I143*H143,2)</f>
        <v>0</v>
      </c>
      <c r="BL143" s="18" t="s">
        <v>183</v>
      </c>
      <c r="BM143" s="238" t="s">
        <v>88</v>
      </c>
    </row>
    <row r="144" spans="1:47" s="2" customFormat="1" ht="12">
      <c r="A144" s="39"/>
      <c r="B144" s="40"/>
      <c r="C144" s="41"/>
      <c r="D144" s="240" t="s">
        <v>185</v>
      </c>
      <c r="E144" s="41"/>
      <c r="F144" s="241" t="s">
        <v>2358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185</v>
      </c>
      <c r="AU144" s="18" t="s">
        <v>88</v>
      </c>
    </row>
    <row r="145" spans="1:51" s="13" customFormat="1" ht="12">
      <c r="A145" s="13"/>
      <c r="B145" s="245"/>
      <c r="C145" s="246"/>
      <c r="D145" s="240" t="s">
        <v>187</v>
      </c>
      <c r="E145" s="247" t="s">
        <v>1</v>
      </c>
      <c r="F145" s="248" t="s">
        <v>2359</v>
      </c>
      <c r="G145" s="246"/>
      <c r="H145" s="249">
        <v>52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187</v>
      </c>
      <c r="AU145" s="255" t="s">
        <v>88</v>
      </c>
      <c r="AV145" s="13" t="s">
        <v>88</v>
      </c>
      <c r="AW145" s="13" t="s">
        <v>34</v>
      </c>
      <c r="AX145" s="13" t="s">
        <v>78</v>
      </c>
      <c r="AY145" s="255" t="s">
        <v>176</v>
      </c>
    </row>
    <row r="146" spans="1:51" s="14" customFormat="1" ht="12">
      <c r="A146" s="14"/>
      <c r="B146" s="256"/>
      <c r="C146" s="257"/>
      <c r="D146" s="240" t="s">
        <v>187</v>
      </c>
      <c r="E146" s="258" t="s">
        <v>1</v>
      </c>
      <c r="F146" s="259" t="s">
        <v>189</v>
      </c>
      <c r="G146" s="257"/>
      <c r="H146" s="260">
        <v>52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6" t="s">
        <v>187</v>
      </c>
      <c r="AU146" s="266" t="s">
        <v>88</v>
      </c>
      <c r="AV146" s="14" t="s">
        <v>183</v>
      </c>
      <c r="AW146" s="14" t="s">
        <v>34</v>
      </c>
      <c r="AX146" s="14" t="s">
        <v>86</v>
      </c>
      <c r="AY146" s="266" t="s">
        <v>176</v>
      </c>
    </row>
    <row r="147" spans="1:65" s="2" customFormat="1" ht="16.5" customHeight="1">
      <c r="A147" s="39"/>
      <c r="B147" s="40"/>
      <c r="C147" s="227" t="s">
        <v>88</v>
      </c>
      <c r="D147" s="227" t="s">
        <v>178</v>
      </c>
      <c r="E147" s="228" t="s">
        <v>2360</v>
      </c>
      <c r="F147" s="229" t="s">
        <v>2361</v>
      </c>
      <c r="G147" s="230" t="s">
        <v>1058</v>
      </c>
      <c r="H147" s="231">
        <v>0.12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43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183</v>
      </c>
      <c r="AT147" s="238" t="s">
        <v>178</v>
      </c>
      <c r="AU147" s="238" t="s">
        <v>88</v>
      </c>
      <c r="AY147" s="18" t="s">
        <v>176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86</v>
      </c>
      <c r="BK147" s="239">
        <f>ROUND(I147*H147,2)</f>
        <v>0</v>
      </c>
      <c r="BL147" s="18" t="s">
        <v>183</v>
      </c>
      <c r="BM147" s="238" t="s">
        <v>183</v>
      </c>
    </row>
    <row r="148" spans="1:47" s="2" customFormat="1" ht="12">
      <c r="A148" s="39"/>
      <c r="B148" s="40"/>
      <c r="C148" s="41"/>
      <c r="D148" s="240" t="s">
        <v>185</v>
      </c>
      <c r="E148" s="41"/>
      <c r="F148" s="241" t="s">
        <v>2361</v>
      </c>
      <c r="G148" s="41"/>
      <c r="H148" s="41"/>
      <c r="I148" s="242"/>
      <c r="J148" s="41"/>
      <c r="K148" s="41"/>
      <c r="L148" s="45"/>
      <c r="M148" s="243"/>
      <c r="N148" s="24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185</v>
      </c>
      <c r="AU148" s="18" t="s">
        <v>88</v>
      </c>
    </row>
    <row r="149" spans="1:51" s="13" customFormat="1" ht="12">
      <c r="A149" s="13"/>
      <c r="B149" s="245"/>
      <c r="C149" s="246"/>
      <c r="D149" s="240" t="s">
        <v>187</v>
      </c>
      <c r="E149" s="247" t="s">
        <v>1</v>
      </c>
      <c r="F149" s="248" t="s">
        <v>2362</v>
      </c>
      <c r="G149" s="246"/>
      <c r="H149" s="249">
        <v>0.12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187</v>
      </c>
      <c r="AU149" s="255" t="s">
        <v>88</v>
      </c>
      <c r="AV149" s="13" t="s">
        <v>88</v>
      </c>
      <c r="AW149" s="13" t="s">
        <v>34</v>
      </c>
      <c r="AX149" s="13" t="s">
        <v>78</v>
      </c>
      <c r="AY149" s="255" t="s">
        <v>176</v>
      </c>
    </row>
    <row r="150" spans="1:51" s="14" customFormat="1" ht="12">
      <c r="A150" s="14"/>
      <c r="B150" s="256"/>
      <c r="C150" s="257"/>
      <c r="D150" s="240" t="s">
        <v>187</v>
      </c>
      <c r="E150" s="258" t="s">
        <v>1</v>
      </c>
      <c r="F150" s="259" t="s">
        <v>189</v>
      </c>
      <c r="G150" s="257"/>
      <c r="H150" s="260">
        <v>0.12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187</v>
      </c>
      <c r="AU150" s="266" t="s">
        <v>88</v>
      </c>
      <c r="AV150" s="14" t="s">
        <v>183</v>
      </c>
      <c r="AW150" s="14" t="s">
        <v>34</v>
      </c>
      <c r="AX150" s="14" t="s">
        <v>86</v>
      </c>
      <c r="AY150" s="266" t="s">
        <v>176</v>
      </c>
    </row>
    <row r="151" spans="1:65" s="2" customFormat="1" ht="16.5" customHeight="1">
      <c r="A151" s="39"/>
      <c r="B151" s="40"/>
      <c r="C151" s="278" t="s">
        <v>198</v>
      </c>
      <c r="D151" s="278" t="s">
        <v>247</v>
      </c>
      <c r="E151" s="279" t="s">
        <v>2003</v>
      </c>
      <c r="F151" s="280" t="s">
        <v>2363</v>
      </c>
      <c r="G151" s="281" t="s">
        <v>1058</v>
      </c>
      <c r="H151" s="282">
        <v>0.4</v>
      </c>
      <c r="I151" s="283"/>
      <c r="J151" s="284">
        <f>ROUND(I151*H151,2)</f>
        <v>0</v>
      </c>
      <c r="K151" s="280" t="s">
        <v>1</v>
      </c>
      <c r="L151" s="285"/>
      <c r="M151" s="286" t="s">
        <v>1</v>
      </c>
      <c r="N151" s="287" t="s">
        <v>43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227</v>
      </c>
      <c r="AT151" s="238" t="s">
        <v>247</v>
      </c>
      <c r="AU151" s="238" t="s">
        <v>88</v>
      </c>
      <c r="AY151" s="18" t="s">
        <v>176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86</v>
      </c>
      <c r="BK151" s="239">
        <f>ROUND(I151*H151,2)</f>
        <v>0</v>
      </c>
      <c r="BL151" s="18" t="s">
        <v>183</v>
      </c>
      <c r="BM151" s="238" t="s">
        <v>215</v>
      </c>
    </row>
    <row r="152" spans="1:47" s="2" customFormat="1" ht="12">
      <c r="A152" s="39"/>
      <c r="B152" s="40"/>
      <c r="C152" s="41"/>
      <c r="D152" s="240" t="s">
        <v>185</v>
      </c>
      <c r="E152" s="41"/>
      <c r="F152" s="241" t="s">
        <v>2363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185</v>
      </c>
      <c r="AU152" s="18" t="s">
        <v>88</v>
      </c>
    </row>
    <row r="153" spans="1:65" s="2" customFormat="1" ht="16.5" customHeight="1">
      <c r="A153" s="39"/>
      <c r="B153" s="40"/>
      <c r="C153" s="227" t="s">
        <v>183</v>
      </c>
      <c r="D153" s="227" t="s">
        <v>178</v>
      </c>
      <c r="E153" s="228" t="s">
        <v>2364</v>
      </c>
      <c r="F153" s="229" t="s">
        <v>2365</v>
      </c>
      <c r="G153" s="230" t="s">
        <v>1785</v>
      </c>
      <c r="H153" s="231">
        <v>26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43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183</v>
      </c>
      <c r="AT153" s="238" t="s">
        <v>178</v>
      </c>
      <c r="AU153" s="238" t="s">
        <v>88</v>
      </c>
      <c r="AY153" s="18" t="s">
        <v>176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86</v>
      </c>
      <c r="BK153" s="239">
        <f>ROUND(I153*H153,2)</f>
        <v>0</v>
      </c>
      <c r="BL153" s="18" t="s">
        <v>183</v>
      </c>
      <c r="BM153" s="238" t="s">
        <v>227</v>
      </c>
    </row>
    <row r="154" spans="1:47" s="2" customFormat="1" ht="12">
      <c r="A154" s="39"/>
      <c r="B154" s="40"/>
      <c r="C154" s="41"/>
      <c r="D154" s="240" t="s">
        <v>185</v>
      </c>
      <c r="E154" s="41"/>
      <c r="F154" s="241" t="s">
        <v>2365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185</v>
      </c>
      <c r="AU154" s="18" t="s">
        <v>88</v>
      </c>
    </row>
    <row r="155" spans="1:51" s="13" customFormat="1" ht="12">
      <c r="A155" s="13"/>
      <c r="B155" s="245"/>
      <c r="C155" s="246"/>
      <c r="D155" s="240" t="s">
        <v>187</v>
      </c>
      <c r="E155" s="247" t="s">
        <v>1</v>
      </c>
      <c r="F155" s="248" t="s">
        <v>2366</v>
      </c>
      <c r="G155" s="246"/>
      <c r="H155" s="249">
        <v>26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187</v>
      </c>
      <c r="AU155" s="255" t="s">
        <v>88</v>
      </c>
      <c r="AV155" s="13" t="s">
        <v>88</v>
      </c>
      <c r="AW155" s="13" t="s">
        <v>34</v>
      </c>
      <c r="AX155" s="13" t="s">
        <v>78</v>
      </c>
      <c r="AY155" s="255" t="s">
        <v>176</v>
      </c>
    </row>
    <row r="156" spans="1:51" s="14" customFormat="1" ht="12">
      <c r="A156" s="14"/>
      <c r="B156" s="256"/>
      <c r="C156" s="257"/>
      <c r="D156" s="240" t="s">
        <v>187</v>
      </c>
      <c r="E156" s="258" t="s">
        <v>1</v>
      </c>
      <c r="F156" s="259" t="s">
        <v>189</v>
      </c>
      <c r="G156" s="257"/>
      <c r="H156" s="260">
        <v>26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6" t="s">
        <v>187</v>
      </c>
      <c r="AU156" s="266" t="s">
        <v>88</v>
      </c>
      <c r="AV156" s="14" t="s">
        <v>183</v>
      </c>
      <c r="AW156" s="14" t="s">
        <v>34</v>
      </c>
      <c r="AX156" s="14" t="s">
        <v>86</v>
      </c>
      <c r="AY156" s="266" t="s">
        <v>176</v>
      </c>
    </row>
    <row r="157" spans="1:65" s="2" customFormat="1" ht="16.5" customHeight="1">
      <c r="A157" s="39"/>
      <c r="B157" s="40"/>
      <c r="C157" s="227" t="s">
        <v>209</v>
      </c>
      <c r="D157" s="227" t="s">
        <v>178</v>
      </c>
      <c r="E157" s="228" t="s">
        <v>2015</v>
      </c>
      <c r="F157" s="229" t="s">
        <v>2367</v>
      </c>
      <c r="G157" s="230" t="s">
        <v>1785</v>
      </c>
      <c r="H157" s="231">
        <v>34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43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183</v>
      </c>
      <c r="AT157" s="238" t="s">
        <v>178</v>
      </c>
      <c r="AU157" s="238" t="s">
        <v>88</v>
      </c>
      <c r="AY157" s="18" t="s">
        <v>176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86</v>
      </c>
      <c r="BK157" s="239">
        <f>ROUND(I157*H157,2)</f>
        <v>0</v>
      </c>
      <c r="BL157" s="18" t="s">
        <v>183</v>
      </c>
      <c r="BM157" s="238" t="s">
        <v>241</v>
      </c>
    </row>
    <row r="158" spans="1:47" s="2" customFormat="1" ht="12">
      <c r="A158" s="39"/>
      <c r="B158" s="40"/>
      <c r="C158" s="41"/>
      <c r="D158" s="240" t="s">
        <v>185</v>
      </c>
      <c r="E158" s="41"/>
      <c r="F158" s="241" t="s">
        <v>2367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185</v>
      </c>
      <c r="AU158" s="18" t="s">
        <v>88</v>
      </c>
    </row>
    <row r="159" spans="1:51" s="13" customFormat="1" ht="12">
      <c r="A159" s="13"/>
      <c r="B159" s="245"/>
      <c r="C159" s="246"/>
      <c r="D159" s="240" t="s">
        <v>187</v>
      </c>
      <c r="E159" s="247" t="s">
        <v>1</v>
      </c>
      <c r="F159" s="248" t="s">
        <v>2368</v>
      </c>
      <c r="G159" s="246"/>
      <c r="H159" s="249">
        <v>34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187</v>
      </c>
      <c r="AU159" s="255" t="s">
        <v>88</v>
      </c>
      <c r="AV159" s="13" t="s">
        <v>88</v>
      </c>
      <c r="AW159" s="13" t="s">
        <v>34</v>
      </c>
      <c r="AX159" s="13" t="s">
        <v>78</v>
      </c>
      <c r="AY159" s="255" t="s">
        <v>176</v>
      </c>
    </row>
    <row r="160" spans="1:51" s="14" customFormat="1" ht="12">
      <c r="A160" s="14"/>
      <c r="B160" s="256"/>
      <c r="C160" s="257"/>
      <c r="D160" s="240" t="s">
        <v>187</v>
      </c>
      <c r="E160" s="258" t="s">
        <v>1</v>
      </c>
      <c r="F160" s="259" t="s">
        <v>189</v>
      </c>
      <c r="G160" s="257"/>
      <c r="H160" s="260">
        <v>34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6" t="s">
        <v>187</v>
      </c>
      <c r="AU160" s="266" t="s">
        <v>88</v>
      </c>
      <c r="AV160" s="14" t="s">
        <v>183</v>
      </c>
      <c r="AW160" s="14" t="s">
        <v>34</v>
      </c>
      <c r="AX160" s="14" t="s">
        <v>86</v>
      </c>
      <c r="AY160" s="266" t="s">
        <v>176</v>
      </c>
    </row>
    <row r="161" spans="1:65" s="2" customFormat="1" ht="16.5" customHeight="1">
      <c r="A161" s="39"/>
      <c r="B161" s="40"/>
      <c r="C161" s="227" t="s">
        <v>215</v>
      </c>
      <c r="D161" s="227" t="s">
        <v>178</v>
      </c>
      <c r="E161" s="228" t="s">
        <v>2369</v>
      </c>
      <c r="F161" s="229" t="s">
        <v>2370</v>
      </c>
      <c r="G161" s="230" t="s">
        <v>181</v>
      </c>
      <c r="H161" s="231">
        <v>32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43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183</v>
      </c>
      <c r="AT161" s="238" t="s">
        <v>178</v>
      </c>
      <c r="AU161" s="238" t="s">
        <v>88</v>
      </c>
      <c r="AY161" s="18" t="s">
        <v>176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86</v>
      </c>
      <c r="BK161" s="239">
        <f>ROUND(I161*H161,2)</f>
        <v>0</v>
      </c>
      <c r="BL161" s="18" t="s">
        <v>183</v>
      </c>
      <c r="BM161" s="238" t="s">
        <v>254</v>
      </c>
    </row>
    <row r="162" spans="1:47" s="2" customFormat="1" ht="12">
      <c r="A162" s="39"/>
      <c r="B162" s="40"/>
      <c r="C162" s="41"/>
      <c r="D162" s="240" t="s">
        <v>185</v>
      </c>
      <c r="E162" s="41"/>
      <c r="F162" s="241" t="s">
        <v>2370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185</v>
      </c>
      <c r="AU162" s="18" t="s">
        <v>88</v>
      </c>
    </row>
    <row r="163" spans="1:51" s="13" customFormat="1" ht="12">
      <c r="A163" s="13"/>
      <c r="B163" s="245"/>
      <c r="C163" s="246"/>
      <c r="D163" s="240" t="s">
        <v>187</v>
      </c>
      <c r="E163" s="247" t="s">
        <v>1</v>
      </c>
      <c r="F163" s="248" t="s">
        <v>2371</v>
      </c>
      <c r="G163" s="246"/>
      <c r="H163" s="249">
        <v>32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187</v>
      </c>
      <c r="AU163" s="255" t="s">
        <v>88</v>
      </c>
      <c r="AV163" s="13" t="s">
        <v>88</v>
      </c>
      <c r="AW163" s="13" t="s">
        <v>34</v>
      </c>
      <c r="AX163" s="13" t="s">
        <v>78</v>
      </c>
      <c r="AY163" s="255" t="s">
        <v>176</v>
      </c>
    </row>
    <row r="164" spans="1:51" s="14" customFormat="1" ht="12">
      <c r="A164" s="14"/>
      <c r="B164" s="256"/>
      <c r="C164" s="257"/>
      <c r="D164" s="240" t="s">
        <v>187</v>
      </c>
      <c r="E164" s="258" t="s">
        <v>1</v>
      </c>
      <c r="F164" s="259" t="s">
        <v>189</v>
      </c>
      <c r="G164" s="257"/>
      <c r="H164" s="260">
        <v>32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187</v>
      </c>
      <c r="AU164" s="266" t="s">
        <v>88</v>
      </c>
      <c r="AV164" s="14" t="s">
        <v>183</v>
      </c>
      <c r="AW164" s="14" t="s">
        <v>34</v>
      </c>
      <c r="AX164" s="14" t="s">
        <v>86</v>
      </c>
      <c r="AY164" s="266" t="s">
        <v>176</v>
      </c>
    </row>
    <row r="165" spans="1:65" s="2" customFormat="1" ht="16.5" customHeight="1">
      <c r="A165" s="39"/>
      <c r="B165" s="40"/>
      <c r="C165" s="227" t="s">
        <v>221</v>
      </c>
      <c r="D165" s="227" t="s">
        <v>178</v>
      </c>
      <c r="E165" s="228" t="s">
        <v>2132</v>
      </c>
      <c r="F165" s="229" t="s">
        <v>2133</v>
      </c>
      <c r="G165" s="230" t="s">
        <v>181</v>
      </c>
      <c r="H165" s="231">
        <v>40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43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183</v>
      </c>
      <c r="AT165" s="238" t="s">
        <v>178</v>
      </c>
      <c r="AU165" s="238" t="s">
        <v>88</v>
      </c>
      <c r="AY165" s="18" t="s">
        <v>176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86</v>
      </c>
      <c r="BK165" s="239">
        <f>ROUND(I165*H165,2)</f>
        <v>0</v>
      </c>
      <c r="BL165" s="18" t="s">
        <v>183</v>
      </c>
      <c r="BM165" s="238" t="s">
        <v>270</v>
      </c>
    </row>
    <row r="166" spans="1:47" s="2" customFormat="1" ht="12">
      <c r="A166" s="39"/>
      <c r="B166" s="40"/>
      <c r="C166" s="41"/>
      <c r="D166" s="240" t="s">
        <v>185</v>
      </c>
      <c r="E166" s="41"/>
      <c r="F166" s="241" t="s">
        <v>2133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185</v>
      </c>
      <c r="AU166" s="18" t="s">
        <v>88</v>
      </c>
    </row>
    <row r="167" spans="1:51" s="13" customFormat="1" ht="12">
      <c r="A167" s="13"/>
      <c r="B167" s="245"/>
      <c r="C167" s="246"/>
      <c r="D167" s="240" t="s">
        <v>187</v>
      </c>
      <c r="E167" s="247" t="s">
        <v>1</v>
      </c>
      <c r="F167" s="248" t="s">
        <v>2372</v>
      </c>
      <c r="G167" s="246"/>
      <c r="H167" s="249">
        <v>40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187</v>
      </c>
      <c r="AU167" s="255" t="s">
        <v>88</v>
      </c>
      <c r="AV167" s="13" t="s">
        <v>88</v>
      </c>
      <c r="AW167" s="13" t="s">
        <v>34</v>
      </c>
      <c r="AX167" s="13" t="s">
        <v>78</v>
      </c>
      <c r="AY167" s="255" t="s">
        <v>176</v>
      </c>
    </row>
    <row r="168" spans="1:51" s="14" customFormat="1" ht="12">
      <c r="A168" s="14"/>
      <c r="B168" s="256"/>
      <c r="C168" s="257"/>
      <c r="D168" s="240" t="s">
        <v>187</v>
      </c>
      <c r="E168" s="258" t="s">
        <v>1</v>
      </c>
      <c r="F168" s="259" t="s">
        <v>189</v>
      </c>
      <c r="G168" s="257"/>
      <c r="H168" s="260">
        <v>40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187</v>
      </c>
      <c r="AU168" s="266" t="s">
        <v>88</v>
      </c>
      <c r="AV168" s="14" t="s">
        <v>183</v>
      </c>
      <c r="AW168" s="14" t="s">
        <v>34</v>
      </c>
      <c r="AX168" s="14" t="s">
        <v>86</v>
      </c>
      <c r="AY168" s="266" t="s">
        <v>176</v>
      </c>
    </row>
    <row r="169" spans="1:65" s="2" customFormat="1" ht="16.5" customHeight="1">
      <c r="A169" s="39"/>
      <c r="B169" s="40"/>
      <c r="C169" s="278" t="s">
        <v>227</v>
      </c>
      <c r="D169" s="278" t="s">
        <v>247</v>
      </c>
      <c r="E169" s="279" t="s">
        <v>2051</v>
      </c>
      <c r="F169" s="280" t="s">
        <v>2373</v>
      </c>
      <c r="G169" s="281" t="s">
        <v>181</v>
      </c>
      <c r="H169" s="282">
        <v>40</v>
      </c>
      <c r="I169" s="283"/>
      <c r="J169" s="284">
        <f>ROUND(I169*H169,2)</f>
        <v>0</v>
      </c>
      <c r="K169" s="280" t="s">
        <v>1</v>
      </c>
      <c r="L169" s="285"/>
      <c r="M169" s="286" t="s">
        <v>1</v>
      </c>
      <c r="N169" s="287" t="s">
        <v>43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227</v>
      </c>
      <c r="AT169" s="238" t="s">
        <v>247</v>
      </c>
      <c r="AU169" s="238" t="s">
        <v>88</v>
      </c>
      <c r="AY169" s="18" t="s">
        <v>176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86</v>
      </c>
      <c r="BK169" s="239">
        <f>ROUND(I169*H169,2)</f>
        <v>0</v>
      </c>
      <c r="BL169" s="18" t="s">
        <v>183</v>
      </c>
      <c r="BM169" s="238" t="s">
        <v>281</v>
      </c>
    </row>
    <row r="170" spans="1:47" s="2" customFormat="1" ht="12">
      <c r="A170" s="39"/>
      <c r="B170" s="40"/>
      <c r="C170" s="41"/>
      <c r="D170" s="240" t="s">
        <v>185</v>
      </c>
      <c r="E170" s="41"/>
      <c r="F170" s="241" t="s">
        <v>2373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185</v>
      </c>
      <c r="AU170" s="18" t="s">
        <v>88</v>
      </c>
    </row>
    <row r="171" spans="1:51" s="13" customFormat="1" ht="12">
      <c r="A171" s="13"/>
      <c r="B171" s="245"/>
      <c r="C171" s="246"/>
      <c r="D171" s="240" t="s">
        <v>187</v>
      </c>
      <c r="E171" s="247" t="s">
        <v>1</v>
      </c>
      <c r="F171" s="248" t="s">
        <v>2372</v>
      </c>
      <c r="G171" s="246"/>
      <c r="H171" s="249">
        <v>40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187</v>
      </c>
      <c r="AU171" s="255" t="s">
        <v>88</v>
      </c>
      <c r="AV171" s="13" t="s">
        <v>88</v>
      </c>
      <c r="AW171" s="13" t="s">
        <v>34</v>
      </c>
      <c r="AX171" s="13" t="s">
        <v>78</v>
      </c>
      <c r="AY171" s="255" t="s">
        <v>176</v>
      </c>
    </row>
    <row r="172" spans="1:51" s="14" customFormat="1" ht="12">
      <c r="A172" s="14"/>
      <c r="B172" s="256"/>
      <c r="C172" s="257"/>
      <c r="D172" s="240" t="s">
        <v>187</v>
      </c>
      <c r="E172" s="258" t="s">
        <v>1</v>
      </c>
      <c r="F172" s="259" t="s">
        <v>189</v>
      </c>
      <c r="G172" s="257"/>
      <c r="H172" s="260">
        <v>40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6" t="s">
        <v>187</v>
      </c>
      <c r="AU172" s="266" t="s">
        <v>88</v>
      </c>
      <c r="AV172" s="14" t="s">
        <v>183</v>
      </c>
      <c r="AW172" s="14" t="s">
        <v>34</v>
      </c>
      <c r="AX172" s="14" t="s">
        <v>86</v>
      </c>
      <c r="AY172" s="266" t="s">
        <v>176</v>
      </c>
    </row>
    <row r="173" spans="1:65" s="2" customFormat="1" ht="37.8" customHeight="1">
      <c r="A173" s="39"/>
      <c r="B173" s="40"/>
      <c r="C173" s="227" t="s">
        <v>235</v>
      </c>
      <c r="D173" s="227" t="s">
        <v>178</v>
      </c>
      <c r="E173" s="228" t="s">
        <v>2018</v>
      </c>
      <c r="F173" s="229" t="s">
        <v>2374</v>
      </c>
      <c r="G173" s="230" t="s">
        <v>2020</v>
      </c>
      <c r="H173" s="231">
        <v>1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43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183</v>
      </c>
      <c r="AT173" s="238" t="s">
        <v>178</v>
      </c>
      <c r="AU173" s="238" t="s">
        <v>88</v>
      </c>
      <c r="AY173" s="18" t="s">
        <v>176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86</v>
      </c>
      <c r="BK173" s="239">
        <f>ROUND(I173*H173,2)</f>
        <v>0</v>
      </c>
      <c r="BL173" s="18" t="s">
        <v>183</v>
      </c>
      <c r="BM173" s="238" t="s">
        <v>293</v>
      </c>
    </row>
    <row r="174" spans="1:47" s="2" customFormat="1" ht="12">
      <c r="A174" s="39"/>
      <c r="B174" s="40"/>
      <c r="C174" s="41"/>
      <c r="D174" s="240" t="s">
        <v>185</v>
      </c>
      <c r="E174" s="41"/>
      <c r="F174" s="241" t="s">
        <v>2375</v>
      </c>
      <c r="G174" s="41"/>
      <c r="H174" s="41"/>
      <c r="I174" s="242"/>
      <c r="J174" s="41"/>
      <c r="K174" s="41"/>
      <c r="L174" s="45"/>
      <c r="M174" s="243"/>
      <c r="N174" s="244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185</v>
      </c>
      <c r="AU174" s="18" t="s">
        <v>88</v>
      </c>
    </row>
    <row r="175" spans="1:65" s="2" customFormat="1" ht="16.5" customHeight="1">
      <c r="A175" s="39"/>
      <c r="B175" s="40"/>
      <c r="C175" s="227" t="s">
        <v>241</v>
      </c>
      <c r="D175" s="227" t="s">
        <v>178</v>
      </c>
      <c r="E175" s="228" t="s">
        <v>2314</v>
      </c>
      <c r="F175" s="229" t="s">
        <v>2376</v>
      </c>
      <c r="G175" s="230" t="s">
        <v>250</v>
      </c>
      <c r="H175" s="231">
        <v>0.1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43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183</v>
      </c>
      <c r="AT175" s="238" t="s">
        <v>178</v>
      </c>
      <c r="AU175" s="238" t="s">
        <v>88</v>
      </c>
      <c r="AY175" s="18" t="s">
        <v>176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86</v>
      </c>
      <c r="BK175" s="239">
        <f>ROUND(I175*H175,2)</f>
        <v>0</v>
      </c>
      <c r="BL175" s="18" t="s">
        <v>183</v>
      </c>
      <c r="BM175" s="238" t="s">
        <v>316</v>
      </c>
    </row>
    <row r="176" spans="1:47" s="2" customFormat="1" ht="12">
      <c r="A176" s="39"/>
      <c r="B176" s="40"/>
      <c r="C176" s="41"/>
      <c r="D176" s="240" t="s">
        <v>185</v>
      </c>
      <c r="E176" s="41"/>
      <c r="F176" s="241" t="s">
        <v>2376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185</v>
      </c>
      <c r="AU176" s="18" t="s">
        <v>88</v>
      </c>
    </row>
    <row r="177" spans="1:65" s="2" customFormat="1" ht="16.5" customHeight="1">
      <c r="A177" s="39"/>
      <c r="B177" s="40"/>
      <c r="C177" s="227" t="s">
        <v>246</v>
      </c>
      <c r="D177" s="227" t="s">
        <v>178</v>
      </c>
      <c r="E177" s="228" t="s">
        <v>2009</v>
      </c>
      <c r="F177" s="229" t="s">
        <v>2377</v>
      </c>
      <c r="G177" s="230" t="s">
        <v>250</v>
      </c>
      <c r="H177" s="231">
        <v>0.1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43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183</v>
      </c>
      <c r="AT177" s="238" t="s">
        <v>178</v>
      </c>
      <c r="AU177" s="238" t="s">
        <v>88</v>
      </c>
      <c r="AY177" s="18" t="s">
        <v>176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86</v>
      </c>
      <c r="BK177" s="239">
        <f>ROUND(I177*H177,2)</f>
        <v>0</v>
      </c>
      <c r="BL177" s="18" t="s">
        <v>183</v>
      </c>
      <c r="BM177" s="238" t="s">
        <v>328</v>
      </c>
    </row>
    <row r="178" spans="1:47" s="2" customFormat="1" ht="12">
      <c r="A178" s="39"/>
      <c r="B178" s="40"/>
      <c r="C178" s="41"/>
      <c r="D178" s="240" t="s">
        <v>185</v>
      </c>
      <c r="E178" s="41"/>
      <c r="F178" s="241" t="s">
        <v>2377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185</v>
      </c>
      <c r="AU178" s="18" t="s">
        <v>88</v>
      </c>
    </row>
    <row r="179" spans="1:63" s="12" customFormat="1" ht="22.8" customHeight="1">
      <c r="A179" s="12"/>
      <c r="B179" s="211"/>
      <c r="C179" s="212"/>
      <c r="D179" s="213" t="s">
        <v>77</v>
      </c>
      <c r="E179" s="225" t="s">
        <v>2378</v>
      </c>
      <c r="F179" s="225" t="s">
        <v>2379</v>
      </c>
      <c r="G179" s="212"/>
      <c r="H179" s="212"/>
      <c r="I179" s="215"/>
      <c r="J179" s="226">
        <f>BK179</f>
        <v>0</v>
      </c>
      <c r="K179" s="212"/>
      <c r="L179" s="217"/>
      <c r="M179" s="218"/>
      <c r="N179" s="219"/>
      <c r="O179" s="219"/>
      <c r="P179" s="220">
        <f>SUM(P180:P217)</f>
        <v>0</v>
      </c>
      <c r="Q179" s="219"/>
      <c r="R179" s="220">
        <f>SUM(R180:R217)</f>
        <v>0</v>
      </c>
      <c r="S179" s="219"/>
      <c r="T179" s="221">
        <f>SUM(T180:T217)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2" t="s">
        <v>86</v>
      </c>
      <c r="AT179" s="223" t="s">
        <v>77</v>
      </c>
      <c r="AU179" s="223" t="s">
        <v>86</v>
      </c>
      <c r="AY179" s="222" t="s">
        <v>176</v>
      </c>
      <c r="BK179" s="224">
        <f>SUM(BK180:BK217)</f>
        <v>0</v>
      </c>
    </row>
    <row r="180" spans="1:65" s="2" customFormat="1" ht="24.15" customHeight="1">
      <c r="A180" s="39"/>
      <c r="B180" s="40"/>
      <c r="C180" s="227" t="s">
        <v>254</v>
      </c>
      <c r="D180" s="227" t="s">
        <v>178</v>
      </c>
      <c r="E180" s="228" t="s">
        <v>2380</v>
      </c>
      <c r="F180" s="229" t="s">
        <v>2381</v>
      </c>
      <c r="G180" s="230" t="s">
        <v>296</v>
      </c>
      <c r="H180" s="231">
        <v>1130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43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183</v>
      </c>
      <c r="AT180" s="238" t="s">
        <v>178</v>
      </c>
      <c r="AU180" s="238" t="s">
        <v>88</v>
      </c>
      <c r="AY180" s="18" t="s">
        <v>176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86</v>
      </c>
      <c r="BK180" s="239">
        <f>ROUND(I180*H180,2)</f>
        <v>0</v>
      </c>
      <c r="BL180" s="18" t="s">
        <v>183</v>
      </c>
      <c r="BM180" s="238" t="s">
        <v>342</v>
      </c>
    </row>
    <row r="181" spans="1:47" s="2" customFormat="1" ht="12">
      <c r="A181" s="39"/>
      <c r="B181" s="40"/>
      <c r="C181" s="41"/>
      <c r="D181" s="240" t="s">
        <v>185</v>
      </c>
      <c r="E181" s="41"/>
      <c r="F181" s="241" t="s">
        <v>2381</v>
      </c>
      <c r="G181" s="41"/>
      <c r="H181" s="41"/>
      <c r="I181" s="242"/>
      <c r="J181" s="41"/>
      <c r="K181" s="41"/>
      <c r="L181" s="45"/>
      <c r="M181" s="243"/>
      <c r="N181" s="24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185</v>
      </c>
      <c r="AU181" s="18" t="s">
        <v>88</v>
      </c>
    </row>
    <row r="182" spans="1:51" s="13" customFormat="1" ht="12">
      <c r="A182" s="13"/>
      <c r="B182" s="245"/>
      <c r="C182" s="246"/>
      <c r="D182" s="240" t="s">
        <v>187</v>
      </c>
      <c r="E182" s="247" t="s">
        <v>1</v>
      </c>
      <c r="F182" s="248" t="s">
        <v>2382</v>
      </c>
      <c r="G182" s="246"/>
      <c r="H182" s="249">
        <v>1130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187</v>
      </c>
      <c r="AU182" s="255" t="s">
        <v>88</v>
      </c>
      <c r="AV182" s="13" t="s">
        <v>88</v>
      </c>
      <c r="AW182" s="13" t="s">
        <v>34</v>
      </c>
      <c r="AX182" s="13" t="s">
        <v>78</v>
      </c>
      <c r="AY182" s="255" t="s">
        <v>176</v>
      </c>
    </row>
    <row r="183" spans="1:51" s="14" customFormat="1" ht="12">
      <c r="A183" s="14"/>
      <c r="B183" s="256"/>
      <c r="C183" s="257"/>
      <c r="D183" s="240" t="s">
        <v>187</v>
      </c>
      <c r="E183" s="258" t="s">
        <v>1</v>
      </c>
      <c r="F183" s="259" t="s">
        <v>189</v>
      </c>
      <c r="G183" s="257"/>
      <c r="H183" s="260">
        <v>1130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6" t="s">
        <v>187</v>
      </c>
      <c r="AU183" s="266" t="s">
        <v>88</v>
      </c>
      <c r="AV183" s="14" t="s">
        <v>183</v>
      </c>
      <c r="AW183" s="14" t="s">
        <v>34</v>
      </c>
      <c r="AX183" s="14" t="s">
        <v>86</v>
      </c>
      <c r="AY183" s="266" t="s">
        <v>176</v>
      </c>
    </row>
    <row r="184" spans="1:65" s="2" customFormat="1" ht="24.15" customHeight="1">
      <c r="A184" s="39"/>
      <c r="B184" s="40"/>
      <c r="C184" s="227" t="s">
        <v>261</v>
      </c>
      <c r="D184" s="227" t="s">
        <v>178</v>
      </c>
      <c r="E184" s="228" t="s">
        <v>2383</v>
      </c>
      <c r="F184" s="229" t="s">
        <v>2384</v>
      </c>
      <c r="G184" s="230" t="s">
        <v>296</v>
      </c>
      <c r="H184" s="231">
        <v>226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43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183</v>
      </c>
      <c r="AT184" s="238" t="s">
        <v>178</v>
      </c>
      <c r="AU184" s="238" t="s">
        <v>88</v>
      </c>
      <c r="AY184" s="18" t="s">
        <v>176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86</v>
      </c>
      <c r="BK184" s="239">
        <f>ROUND(I184*H184,2)</f>
        <v>0</v>
      </c>
      <c r="BL184" s="18" t="s">
        <v>183</v>
      </c>
      <c r="BM184" s="238" t="s">
        <v>355</v>
      </c>
    </row>
    <row r="185" spans="1:47" s="2" customFormat="1" ht="12">
      <c r="A185" s="39"/>
      <c r="B185" s="40"/>
      <c r="C185" s="41"/>
      <c r="D185" s="240" t="s">
        <v>185</v>
      </c>
      <c r="E185" s="41"/>
      <c r="F185" s="241" t="s">
        <v>2384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185</v>
      </c>
      <c r="AU185" s="18" t="s">
        <v>88</v>
      </c>
    </row>
    <row r="186" spans="1:65" s="2" customFormat="1" ht="24.15" customHeight="1">
      <c r="A186" s="39"/>
      <c r="B186" s="40"/>
      <c r="C186" s="227" t="s">
        <v>270</v>
      </c>
      <c r="D186" s="227" t="s">
        <v>178</v>
      </c>
      <c r="E186" s="228" t="s">
        <v>1070</v>
      </c>
      <c r="F186" s="229" t="s">
        <v>2385</v>
      </c>
      <c r="G186" s="230" t="s">
        <v>181</v>
      </c>
      <c r="H186" s="231">
        <v>22.6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43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183</v>
      </c>
      <c r="AT186" s="238" t="s">
        <v>178</v>
      </c>
      <c r="AU186" s="238" t="s">
        <v>88</v>
      </c>
      <c r="AY186" s="18" t="s">
        <v>176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86</v>
      </c>
      <c r="BK186" s="239">
        <f>ROUND(I186*H186,2)</f>
        <v>0</v>
      </c>
      <c r="BL186" s="18" t="s">
        <v>183</v>
      </c>
      <c r="BM186" s="238" t="s">
        <v>368</v>
      </c>
    </row>
    <row r="187" spans="1:47" s="2" customFormat="1" ht="12">
      <c r="A187" s="39"/>
      <c r="B187" s="40"/>
      <c r="C187" s="41"/>
      <c r="D187" s="240" t="s">
        <v>185</v>
      </c>
      <c r="E187" s="41"/>
      <c r="F187" s="241" t="s">
        <v>2385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185</v>
      </c>
      <c r="AU187" s="18" t="s">
        <v>88</v>
      </c>
    </row>
    <row r="188" spans="1:51" s="13" customFormat="1" ht="12">
      <c r="A188" s="13"/>
      <c r="B188" s="245"/>
      <c r="C188" s="246"/>
      <c r="D188" s="240" t="s">
        <v>187</v>
      </c>
      <c r="E188" s="247" t="s">
        <v>1</v>
      </c>
      <c r="F188" s="248" t="s">
        <v>2386</v>
      </c>
      <c r="G188" s="246"/>
      <c r="H188" s="249">
        <v>22.6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187</v>
      </c>
      <c r="AU188" s="255" t="s">
        <v>88</v>
      </c>
      <c r="AV188" s="13" t="s">
        <v>88</v>
      </c>
      <c r="AW188" s="13" t="s">
        <v>34</v>
      </c>
      <c r="AX188" s="13" t="s">
        <v>78</v>
      </c>
      <c r="AY188" s="255" t="s">
        <v>176</v>
      </c>
    </row>
    <row r="189" spans="1:51" s="14" customFormat="1" ht="12">
      <c r="A189" s="14"/>
      <c r="B189" s="256"/>
      <c r="C189" s="257"/>
      <c r="D189" s="240" t="s">
        <v>187</v>
      </c>
      <c r="E189" s="258" t="s">
        <v>1</v>
      </c>
      <c r="F189" s="259" t="s">
        <v>189</v>
      </c>
      <c r="G189" s="257"/>
      <c r="H189" s="260">
        <v>22.6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6" t="s">
        <v>187</v>
      </c>
      <c r="AU189" s="266" t="s">
        <v>88</v>
      </c>
      <c r="AV189" s="14" t="s">
        <v>183</v>
      </c>
      <c r="AW189" s="14" t="s">
        <v>34</v>
      </c>
      <c r="AX189" s="14" t="s">
        <v>86</v>
      </c>
      <c r="AY189" s="266" t="s">
        <v>176</v>
      </c>
    </row>
    <row r="190" spans="1:65" s="2" customFormat="1" ht="16.5" customHeight="1">
      <c r="A190" s="39"/>
      <c r="B190" s="40"/>
      <c r="C190" s="227" t="s">
        <v>8</v>
      </c>
      <c r="D190" s="227" t="s">
        <v>178</v>
      </c>
      <c r="E190" s="228" t="s">
        <v>2387</v>
      </c>
      <c r="F190" s="229" t="s">
        <v>2388</v>
      </c>
      <c r="G190" s="230" t="s">
        <v>181</v>
      </c>
      <c r="H190" s="231">
        <v>22.6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43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183</v>
      </c>
      <c r="AT190" s="238" t="s">
        <v>178</v>
      </c>
      <c r="AU190" s="238" t="s">
        <v>88</v>
      </c>
      <c r="AY190" s="18" t="s">
        <v>176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86</v>
      </c>
      <c r="BK190" s="239">
        <f>ROUND(I190*H190,2)</f>
        <v>0</v>
      </c>
      <c r="BL190" s="18" t="s">
        <v>183</v>
      </c>
      <c r="BM190" s="238" t="s">
        <v>381</v>
      </c>
    </row>
    <row r="191" spans="1:47" s="2" customFormat="1" ht="12">
      <c r="A191" s="39"/>
      <c r="B191" s="40"/>
      <c r="C191" s="41"/>
      <c r="D191" s="240" t="s">
        <v>185</v>
      </c>
      <c r="E191" s="41"/>
      <c r="F191" s="241" t="s">
        <v>2388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185</v>
      </c>
      <c r="AU191" s="18" t="s">
        <v>88</v>
      </c>
    </row>
    <row r="192" spans="1:51" s="13" customFormat="1" ht="12">
      <c r="A192" s="13"/>
      <c r="B192" s="245"/>
      <c r="C192" s="246"/>
      <c r="D192" s="240" t="s">
        <v>187</v>
      </c>
      <c r="E192" s="247" t="s">
        <v>1</v>
      </c>
      <c r="F192" s="248" t="s">
        <v>2386</v>
      </c>
      <c r="G192" s="246"/>
      <c r="H192" s="249">
        <v>22.6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187</v>
      </c>
      <c r="AU192" s="255" t="s">
        <v>88</v>
      </c>
      <c r="AV192" s="13" t="s">
        <v>88</v>
      </c>
      <c r="AW192" s="13" t="s">
        <v>34</v>
      </c>
      <c r="AX192" s="13" t="s">
        <v>78</v>
      </c>
      <c r="AY192" s="255" t="s">
        <v>176</v>
      </c>
    </row>
    <row r="193" spans="1:51" s="14" customFormat="1" ht="12">
      <c r="A193" s="14"/>
      <c r="B193" s="256"/>
      <c r="C193" s="257"/>
      <c r="D193" s="240" t="s">
        <v>187</v>
      </c>
      <c r="E193" s="258" t="s">
        <v>1</v>
      </c>
      <c r="F193" s="259" t="s">
        <v>189</v>
      </c>
      <c r="G193" s="257"/>
      <c r="H193" s="260">
        <v>22.6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187</v>
      </c>
      <c r="AU193" s="266" t="s">
        <v>88</v>
      </c>
      <c r="AV193" s="14" t="s">
        <v>183</v>
      </c>
      <c r="AW193" s="14" t="s">
        <v>34</v>
      </c>
      <c r="AX193" s="14" t="s">
        <v>86</v>
      </c>
      <c r="AY193" s="266" t="s">
        <v>176</v>
      </c>
    </row>
    <row r="194" spans="1:65" s="2" customFormat="1" ht="16.5" customHeight="1">
      <c r="A194" s="39"/>
      <c r="B194" s="40"/>
      <c r="C194" s="278" t="s">
        <v>281</v>
      </c>
      <c r="D194" s="278" t="s">
        <v>247</v>
      </c>
      <c r="E194" s="279" t="s">
        <v>2051</v>
      </c>
      <c r="F194" s="280" t="s">
        <v>2373</v>
      </c>
      <c r="G194" s="281" t="s">
        <v>181</v>
      </c>
      <c r="H194" s="282">
        <v>22.6</v>
      </c>
      <c r="I194" s="283"/>
      <c r="J194" s="284">
        <f>ROUND(I194*H194,2)</f>
        <v>0</v>
      </c>
      <c r="K194" s="280" t="s">
        <v>1</v>
      </c>
      <c r="L194" s="285"/>
      <c r="M194" s="286" t="s">
        <v>1</v>
      </c>
      <c r="N194" s="287" t="s">
        <v>43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227</v>
      </c>
      <c r="AT194" s="238" t="s">
        <v>247</v>
      </c>
      <c r="AU194" s="238" t="s">
        <v>88</v>
      </c>
      <c r="AY194" s="18" t="s">
        <v>176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86</v>
      </c>
      <c r="BK194" s="239">
        <f>ROUND(I194*H194,2)</f>
        <v>0</v>
      </c>
      <c r="BL194" s="18" t="s">
        <v>183</v>
      </c>
      <c r="BM194" s="238" t="s">
        <v>393</v>
      </c>
    </row>
    <row r="195" spans="1:47" s="2" customFormat="1" ht="12">
      <c r="A195" s="39"/>
      <c r="B195" s="40"/>
      <c r="C195" s="41"/>
      <c r="D195" s="240" t="s">
        <v>185</v>
      </c>
      <c r="E195" s="41"/>
      <c r="F195" s="241" t="s">
        <v>2373</v>
      </c>
      <c r="G195" s="41"/>
      <c r="H195" s="41"/>
      <c r="I195" s="242"/>
      <c r="J195" s="41"/>
      <c r="K195" s="41"/>
      <c r="L195" s="45"/>
      <c r="M195" s="243"/>
      <c r="N195" s="24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185</v>
      </c>
      <c r="AU195" s="18" t="s">
        <v>88</v>
      </c>
    </row>
    <row r="196" spans="1:51" s="13" customFormat="1" ht="12">
      <c r="A196" s="13"/>
      <c r="B196" s="245"/>
      <c r="C196" s="246"/>
      <c r="D196" s="240" t="s">
        <v>187</v>
      </c>
      <c r="E196" s="247" t="s">
        <v>1</v>
      </c>
      <c r="F196" s="248" t="s">
        <v>2386</v>
      </c>
      <c r="G196" s="246"/>
      <c r="H196" s="249">
        <v>22.6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187</v>
      </c>
      <c r="AU196" s="255" t="s">
        <v>88</v>
      </c>
      <c r="AV196" s="13" t="s">
        <v>88</v>
      </c>
      <c r="AW196" s="13" t="s">
        <v>34</v>
      </c>
      <c r="AX196" s="13" t="s">
        <v>78</v>
      </c>
      <c r="AY196" s="255" t="s">
        <v>176</v>
      </c>
    </row>
    <row r="197" spans="1:51" s="14" customFormat="1" ht="12">
      <c r="A197" s="14"/>
      <c r="B197" s="256"/>
      <c r="C197" s="257"/>
      <c r="D197" s="240" t="s">
        <v>187</v>
      </c>
      <c r="E197" s="258" t="s">
        <v>1</v>
      </c>
      <c r="F197" s="259" t="s">
        <v>189</v>
      </c>
      <c r="G197" s="257"/>
      <c r="H197" s="260">
        <v>22.6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6" t="s">
        <v>187</v>
      </c>
      <c r="AU197" s="266" t="s">
        <v>88</v>
      </c>
      <c r="AV197" s="14" t="s">
        <v>183</v>
      </c>
      <c r="AW197" s="14" t="s">
        <v>34</v>
      </c>
      <c r="AX197" s="14" t="s">
        <v>86</v>
      </c>
      <c r="AY197" s="266" t="s">
        <v>176</v>
      </c>
    </row>
    <row r="198" spans="1:65" s="2" customFormat="1" ht="16.5" customHeight="1">
      <c r="A198" s="39"/>
      <c r="B198" s="40"/>
      <c r="C198" s="227" t="s">
        <v>287</v>
      </c>
      <c r="D198" s="227" t="s">
        <v>178</v>
      </c>
      <c r="E198" s="228" t="s">
        <v>2109</v>
      </c>
      <c r="F198" s="229" t="s">
        <v>2389</v>
      </c>
      <c r="G198" s="230" t="s">
        <v>296</v>
      </c>
      <c r="H198" s="231">
        <v>226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43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183</v>
      </c>
      <c r="AT198" s="238" t="s">
        <v>178</v>
      </c>
      <c r="AU198" s="238" t="s">
        <v>88</v>
      </c>
      <c r="AY198" s="18" t="s">
        <v>176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86</v>
      </c>
      <c r="BK198" s="239">
        <f>ROUND(I198*H198,2)</f>
        <v>0</v>
      </c>
      <c r="BL198" s="18" t="s">
        <v>183</v>
      </c>
      <c r="BM198" s="238" t="s">
        <v>407</v>
      </c>
    </row>
    <row r="199" spans="1:47" s="2" customFormat="1" ht="12">
      <c r="A199" s="39"/>
      <c r="B199" s="40"/>
      <c r="C199" s="41"/>
      <c r="D199" s="240" t="s">
        <v>185</v>
      </c>
      <c r="E199" s="41"/>
      <c r="F199" s="241" t="s">
        <v>2389</v>
      </c>
      <c r="G199" s="41"/>
      <c r="H199" s="41"/>
      <c r="I199" s="242"/>
      <c r="J199" s="41"/>
      <c r="K199" s="41"/>
      <c r="L199" s="45"/>
      <c r="M199" s="243"/>
      <c r="N199" s="244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185</v>
      </c>
      <c r="AU199" s="18" t="s">
        <v>88</v>
      </c>
    </row>
    <row r="200" spans="1:65" s="2" customFormat="1" ht="16.5" customHeight="1">
      <c r="A200" s="39"/>
      <c r="B200" s="40"/>
      <c r="C200" s="278" t="s">
        <v>293</v>
      </c>
      <c r="D200" s="278" t="s">
        <v>247</v>
      </c>
      <c r="E200" s="279" t="s">
        <v>2037</v>
      </c>
      <c r="F200" s="280" t="s">
        <v>2390</v>
      </c>
      <c r="G200" s="281" t="s">
        <v>250</v>
      </c>
      <c r="H200" s="282">
        <v>6.8</v>
      </c>
      <c r="I200" s="283"/>
      <c r="J200" s="284">
        <f>ROUND(I200*H200,2)</f>
        <v>0</v>
      </c>
      <c r="K200" s="280" t="s">
        <v>1</v>
      </c>
      <c r="L200" s="285"/>
      <c r="M200" s="286" t="s">
        <v>1</v>
      </c>
      <c r="N200" s="287" t="s">
        <v>43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227</v>
      </c>
      <c r="AT200" s="238" t="s">
        <v>247</v>
      </c>
      <c r="AU200" s="238" t="s">
        <v>88</v>
      </c>
      <c r="AY200" s="18" t="s">
        <v>176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86</v>
      </c>
      <c r="BK200" s="239">
        <f>ROUND(I200*H200,2)</f>
        <v>0</v>
      </c>
      <c r="BL200" s="18" t="s">
        <v>183</v>
      </c>
      <c r="BM200" s="238" t="s">
        <v>423</v>
      </c>
    </row>
    <row r="201" spans="1:47" s="2" customFormat="1" ht="12">
      <c r="A201" s="39"/>
      <c r="B201" s="40"/>
      <c r="C201" s="41"/>
      <c r="D201" s="240" t="s">
        <v>185</v>
      </c>
      <c r="E201" s="41"/>
      <c r="F201" s="241" t="s">
        <v>2390</v>
      </c>
      <c r="G201" s="41"/>
      <c r="H201" s="41"/>
      <c r="I201" s="242"/>
      <c r="J201" s="41"/>
      <c r="K201" s="41"/>
      <c r="L201" s="45"/>
      <c r="M201" s="243"/>
      <c r="N201" s="244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185</v>
      </c>
      <c r="AU201" s="18" t="s">
        <v>88</v>
      </c>
    </row>
    <row r="202" spans="1:65" s="2" customFormat="1" ht="16.5" customHeight="1">
      <c r="A202" s="39"/>
      <c r="B202" s="40"/>
      <c r="C202" s="227" t="s">
        <v>301</v>
      </c>
      <c r="D202" s="227" t="s">
        <v>178</v>
      </c>
      <c r="E202" s="228" t="s">
        <v>2391</v>
      </c>
      <c r="F202" s="229" t="s">
        <v>2392</v>
      </c>
      <c r="G202" s="230" t="s">
        <v>1785</v>
      </c>
      <c r="H202" s="231">
        <v>170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43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183</v>
      </c>
      <c r="AT202" s="238" t="s">
        <v>178</v>
      </c>
      <c r="AU202" s="238" t="s">
        <v>88</v>
      </c>
      <c r="AY202" s="18" t="s">
        <v>176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86</v>
      </c>
      <c r="BK202" s="239">
        <f>ROUND(I202*H202,2)</f>
        <v>0</v>
      </c>
      <c r="BL202" s="18" t="s">
        <v>183</v>
      </c>
      <c r="BM202" s="238" t="s">
        <v>433</v>
      </c>
    </row>
    <row r="203" spans="1:47" s="2" customFormat="1" ht="12">
      <c r="A203" s="39"/>
      <c r="B203" s="40"/>
      <c r="C203" s="41"/>
      <c r="D203" s="240" t="s">
        <v>185</v>
      </c>
      <c r="E203" s="41"/>
      <c r="F203" s="241" t="s">
        <v>2392</v>
      </c>
      <c r="G203" s="41"/>
      <c r="H203" s="41"/>
      <c r="I203" s="242"/>
      <c r="J203" s="41"/>
      <c r="K203" s="41"/>
      <c r="L203" s="45"/>
      <c r="M203" s="243"/>
      <c r="N203" s="24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185</v>
      </c>
      <c r="AU203" s="18" t="s">
        <v>88</v>
      </c>
    </row>
    <row r="204" spans="1:65" s="2" customFormat="1" ht="16.5" customHeight="1">
      <c r="A204" s="39"/>
      <c r="B204" s="40"/>
      <c r="C204" s="278" t="s">
        <v>316</v>
      </c>
      <c r="D204" s="278" t="s">
        <v>247</v>
      </c>
      <c r="E204" s="279" t="s">
        <v>2044</v>
      </c>
      <c r="F204" s="280" t="s">
        <v>2393</v>
      </c>
      <c r="G204" s="281" t="s">
        <v>1785</v>
      </c>
      <c r="H204" s="282">
        <v>170</v>
      </c>
      <c r="I204" s="283"/>
      <c r="J204" s="284">
        <f>ROUND(I204*H204,2)</f>
        <v>0</v>
      </c>
      <c r="K204" s="280" t="s">
        <v>1</v>
      </c>
      <c r="L204" s="285"/>
      <c r="M204" s="286" t="s">
        <v>1</v>
      </c>
      <c r="N204" s="287" t="s">
        <v>43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227</v>
      </c>
      <c r="AT204" s="238" t="s">
        <v>247</v>
      </c>
      <c r="AU204" s="238" t="s">
        <v>88</v>
      </c>
      <c r="AY204" s="18" t="s">
        <v>176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86</v>
      </c>
      <c r="BK204" s="239">
        <f>ROUND(I204*H204,2)</f>
        <v>0</v>
      </c>
      <c r="BL204" s="18" t="s">
        <v>183</v>
      </c>
      <c r="BM204" s="238" t="s">
        <v>445</v>
      </c>
    </row>
    <row r="205" spans="1:47" s="2" customFormat="1" ht="12">
      <c r="A205" s="39"/>
      <c r="B205" s="40"/>
      <c r="C205" s="41"/>
      <c r="D205" s="240" t="s">
        <v>185</v>
      </c>
      <c r="E205" s="41"/>
      <c r="F205" s="241" t="s">
        <v>2393</v>
      </c>
      <c r="G205" s="41"/>
      <c r="H205" s="41"/>
      <c r="I205" s="242"/>
      <c r="J205" s="41"/>
      <c r="K205" s="41"/>
      <c r="L205" s="45"/>
      <c r="M205" s="243"/>
      <c r="N205" s="244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185</v>
      </c>
      <c r="AU205" s="18" t="s">
        <v>88</v>
      </c>
    </row>
    <row r="206" spans="1:65" s="2" customFormat="1" ht="16.5" customHeight="1">
      <c r="A206" s="39"/>
      <c r="B206" s="40"/>
      <c r="C206" s="227" t="s">
        <v>7</v>
      </c>
      <c r="D206" s="227" t="s">
        <v>178</v>
      </c>
      <c r="E206" s="228" t="s">
        <v>2394</v>
      </c>
      <c r="F206" s="229" t="s">
        <v>2395</v>
      </c>
      <c r="G206" s="230" t="s">
        <v>2396</v>
      </c>
      <c r="H206" s="231">
        <v>26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43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183</v>
      </c>
      <c r="AT206" s="238" t="s">
        <v>178</v>
      </c>
      <c r="AU206" s="238" t="s">
        <v>88</v>
      </c>
      <c r="AY206" s="18" t="s">
        <v>176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86</v>
      </c>
      <c r="BK206" s="239">
        <f>ROUND(I206*H206,2)</f>
        <v>0</v>
      </c>
      <c r="BL206" s="18" t="s">
        <v>183</v>
      </c>
      <c r="BM206" s="238" t="s">
        <v>459</v>
      </c>
    </row>
    <row r="207" spans="1:47" s="2" customFormat="1" ht="12">
      <c r="A207" s="39"/>
      <c r="B207" s="40"/>
      <c r="C207" s="41"/>
      <c r="D207" s="240" t="s">
        <v>185</v>
      </c>
      <c r="E207" s="41"/>
      <c r="F207" s="241" t="s">
        <v>2395</v>
      </c>
      <c r="G207" s="41"/>
      <c r="H207" s="41"/>
      <c r="I207" s="242"/>
      <c r="J207" s="41"/>
      <c r="K207" s="41"/>
      <c r="L207" s="45"/>
      <c r="M207" s="243"/>
      <c r="N207" s="24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185</v>
      </c>
      <c r="AU207" s="18" t="s">
        <v>88</v>
      </c>
    </row>
    <row r="208" spans="1:51" s="13" customFormat="1" ht="12">
      <c r="A208" s="13"/>
      <c r="B208" s="245"/>
      <c r="C208" s="246"/>
      <c r="D208" s="240" t="s">
        <v>187</v>
      </c>
      <c r="E208" s="247" t="s">
        <v>1</v>
      </c>
      <c r="F208" s="248" t="s">
        <v>2397</v>
      </c>
      <c r="G208" s="246"/>
      <c r="H208" s="249">
        <v>26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187</v>
      </c>
      <c r="AU208" s="255" t="s">
        <v>88</v>
      </c>
      <c r="AV208" s="13" t="s">
        <v>88</v>
      </c>
      <c r="AW208" s="13" t="s">
        <v>34</v>
      </c>
      <c r="AX208" s="13" t="s">
        <v>78</v>
      </c>
      <c r="AY208" s="255" t="s">
        <v>176</v>
      </c>
    </row>
    <row r="209" spans="1:51" s="14" customFormat="1" ht="12">
      <c r="A209" s="14"/>
      <c r="B209" s="256"/>
      <c r="C209" s="257"/>
      <c r="D209" s="240" t="s">
        <v>187</v>
      </c>
      <c r="E209" s="258" t="s">
        <v>1</v>
      </c>
      <c r="F209" s="259" t="s">
        <v>189</v>
      </c>
      <c r="G209" s="257"/>
      <c r="H209" s="260">
        <v>26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6" t="s">
        <v>187</v>
      </c>
      <c r="AU209" s="266" t="s">
        <v>88</v>
      </c>
      <c r="AV209" s="14" t="s">
        <v>183</v>
      </c>
      <c r="AW209" s="14" t="s">
        <v>34</v>
      </c>
      <c r="AX209" s="14" t="s">
        <v>86</v>
      </c>
      <c r="AY209" s="266" t="s">
        <v>176</v>
      </c>
    </row>
    <row r="210" spans="1:65" s="2" customFormat="1" ht="16.5" customHeight="1">
      <c r="A210" s="39"/>
      <c r="B210" s="40"/>
      <c r="C210" s="227" t="s">
        <v>328</v>
      </c>
      <c r="D210" s="227" t="s">
        <v>178</v>
      </c>
      <c r="E210" s="228" t="s">
        <v>2398</v>
      </c>
      <c r="F210" s="229" t="s">
        <v>2399</v>
      </c>
      <c r="G210" s="230" t="s">
        <v>250</v>
      </c>
      <c r="H210" s="231">
        <v>0.52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43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183</v>
      </c>
      <c r="AT210" s="238" t="s">
        <v>178</v>
      </c>
      <c r="AU210" s="238" t="s">
        <v>88</v>
      </c>
      <c r="AY210" s="18" t="s">
        <v>176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86</v>
      </c>
      <c r="BK210" s="239">
        <f>ROUND(I210*H210,2)</f>
        <v>0</v>
      </c>
      <c r="BL210" s="18" t="s">
        <v>183</v>
      </c>
      <c r="BM210" s="238" t="s">
        <v>473</v>
      </c>
    </row>
    <row r="211" spans="1:47" s="2" customFormat="1" ht="12">
      <c r="A211" s="39"/>
      <c r="B211" s="40"/>
      <c r="C211" s="41"/>
      <c r="D211" s="240" t="s">
        <v>185</v>
      </c>
      <c r="E211" s="41"/>
      <c r="F211" s="241" t="s">
        <v>2399</v>
      </c>
      <c r="G211" s="41"/>
      <c r="H211" s="41"/>
      <c r="I211" s="242"/>
      <c r="J211" s="41"/>
      <c r="K211" s="41"/>
      <c r="L211" s="45"/>
      <c r="M211" s="243"/>
      <c r="N211" s="24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185</v>
      </c>
      <c r="AU211" s="18" t="s">
        <v>88</v>
      </c>
    </row>
    <row r="212" spans="1:51" s="13" customFormat="1" ht="12">
      <c r="A212" s="13"/>
      <c r="B212" s="245"/>
      <c r="C212" s="246"/>
      <c r="D212" s="240" t="s">
        <v>187</v>
      </c>
      <c r="E212" s="247" t="s">
        <v>1</v>
      </c>
      <c r="F212" s="248" t="s">
        <v>2400</v>
      </c>
      <c r="G212" s="246"/>
      <c r="H212" s="249">
        <v>0.52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187</v>
      </c>
      <c r="AU212" s="255" t="s">
        <v>88</v>
      </c>
      <c r="AV212" s="13" t="s">
        <v>88</v>
      </c>
      <c r="AW212" s="13" t="s">
        <v>34</v>
      </c>
      <c r="AX212" s="13" t="s">
        <v>78</v>
      </c>
      <c r="AY212" s="255" t="s">
        <v>176</v>
      </c>
    </row>
    <row r="213" spans="1:51" s="14" customFormat="1" ht="12">
      <c r="A213" s="14"/>
      <c r="B213" s="256"/>
      <c r="C213" s="257"/>
      <c r="D213" s="240" t="s">
        <v>187</v>
      </c>
      <c r="E213" s="258" t="s">
        <v>1</v>
      </c>
      <c r="F213" s="259" t="s">
        <v>189</v>
      </c>
      <c r="G213" s="257"/>
      <c r="H213" s="260">
        <v>0.52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187</v>
      </c>
      <c r="AU213" s="266" t="s">
        <v>88</v>
      </c>
      <c r="AV213" s="14" t="s">
        <v>183</v>
      </c>
      <c r="AW213" s="14" t="s">
        <v>34</v>
      </c>
      <c r="AX213" s="14" t="s">
        <v>86</v>
      </c>
      <c r="AY213" s="266" t="s">
        <v>176</v>
      </c>
    </row>
    <row r="214" spans="1:65" s="2" customFormat="1" ht="16.5" customHeight="1">
      <c r="A214" s="39"/>
      <c r="B214" s="40"/>
      <c r="C214" s="227" t="s">
        <v>336</v>
      </c>
      <c r="D214" s="227" t="s">
        <v>178</v>
      </c>
      <c r="E214" s="228" t="s">
        <v>2401</v>
      </c>
      <c r="F214" s="229" t="s">
        <v>2402</v>
      </c>
      <c r="G214" s="230" t="s">
        <v>250</v>
      </c>
      <c r="H214" s="231">
        <v>7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43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183</v>
      </c>
      <c r="AT214" s="238" t="s">
        <v>178</v>
      </c>
      <c r="AU214" s="238" t="s">
        <v>88</v>
      </c>
      <c r="AY214" s="18" t="s">
        <v>176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86</v>
      </c>
      <c r="BK214" s="239">
        <f>ROUND(I214*H214,2)</f>
        <v>0</v>
      </c>
      <c r="BL214" s="18" t="s">
        <v>183</v>
      </c>
      <c r="BM214" s="238" t="s">
        <v>485</v>
      </c>
    </row>
    <row r="215" spans="1:47" s="2" customFormat="1" ht="12">
      <c r="A215" s="39"/>
      <c r="B215" s="40"/>
      <c r="C215" s="41"/>
      <c r="D215" s="240" t="s">
        <v>185</v>
      </c>
      <c r="E215" s="41"/>
      <c r="F215" s="241" t="s">
        <v>2402</v>
      </c>
      <c r="G215" s="41"/>
      <c r="H215" s="41"/>
      <c r="I215" s="242"/>
      <c r="J215" s="41"/>
      <c r="K215" s="41"/>
      <c r="L215" s="45"/>
      <c r="M215" s="243"/>
      <c r="N215" s="24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185</v>
      </c>
      <c r="AU215" s="18" t="s">
        <v>88</v>
      </c>
    </row>
    <row r="216" spans="1:65" s="2" customFormat="1" ht="16.5" customHeight="1">
      <c r="A216" s="39"/>
      <c r="B216" s="40"/>
      <c r="C216" s="227" t="s">
        <v>342</v>
      </c>
      <c r="D216" s="227" t="s">
        <v>178</v>
      </c>
      <c r="E216" s="228" t="s">
        <v>2314</v>
      </c>
      <c r="F216" s="229" t="s">
        <v>2376</v>
      </c>
      <c r="G216" s="230" t="s">
        <v>250</v>
      </c>
      <c r="H216" s="231">
        <v>0.2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43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183</v>
      </c>
      <c r="AT216" s="238" t="s">
        <v>178</v>
      </c>
      <c r="AU216" s="238" t="s">
        <v>88</v>
      </c>
      <c r="AY216" s="18" t="s">
        <v>176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86</v>
      </c>
      <c r="BK216" s="239">
        <f>ROUND(I216*H216,2)</f>
        <v>0</v>
      </c>
      <c r="BL216" s="18" t="s">
        <v>183</v>
      </c>
      <c r="BM216" s="238" t="s">
        <v>494</v>
      </c>
    </row>
    <row r="217" spans="1:47" s="2" customFormat="1" ht="12">
      <c r="A217" s="39"/>
      <c r="B217" s="40"/>
      <c r="C217" s="41"/>
      <c r="D217" s="240" t="s">
        <v>185</v>
      </c>
      <c r="E217" s="41"/>
      <c r="F217" s="241" t="s">
        <v>2376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185</v>
      </c>
      <c r="AU217" s="18" t="s">
        <v>88</v>
      </c>
    </row>
    <row r="218" spans="1:63" s="12" customFormat="1" ht="22.8" customHeight="1">
      <c r="A218" s="12"/>
      <c r="B218" s="211"/>
      <c r="C218" s="212"/>
      <c r="D218" s="213" t="s">
        <v>77</v>
      </c>
      <c r="E218" s="225" t="s">
        <v>1779</v>
      </c>
      <c r="F218" s="225" t="s">
        <v>2403</v>
      </c>
      <c r="G218" s="212"/>
      <c r="H218" s="212"/>
      <c r="I218" s="215"/>
      <c r="J218" s="226">
        <f>BK218</f>
        <v>0</v>
      </c>
      <c r="K218" s="212"/>
      <c r="L218" s="217"/>
      <c r="M218" s="218"/>
      <c r="N218" s="219"/>
      <c r="O218" s="219"/>
      <c r="P218" s="220">
        <f>SUM(P219:P264)</f>
        <v>0</v>
      </c>
      <c r="Q218" s="219"/>
      <c r="R218" s="220">
        <f>SUM(R219:R264)</f>
        <v>0</v>
      </c>
      <c r="S218" s="219"/>
      <c r="T218" s="221">
        <f>SUM(T219:T264)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2" t="s">
        <v>86</v>
      </c>
      <c r="AT218" s="223" t="s">
        <v>77</v>
      </c>
      <c r="AU218" s="223" t="s">
        <v>86</v>
      </c>
      <c r="AY218" s="222" t="s">
        <v>176</v>
      </c>
      <c r="BK218" s="224">
        <f>SUM(BK219:BK264)</f>
        <v>0</v>
      </c>
    </row>
    <row r="219" spans="1:65" s="2" customFormat="1" ht="21.75" customHeight="1">
      <c r="A219" s="39"/>
      <c r="B219" s="40"/>
      <c r="C219" s="227" t="s">
        <v>348</v>
      </c>
      <c r="D219" s="227" t="s">
        <v>178</v>
      </c>
      <c r="E219" s="228" t="s">
        <v>2404</v>
      </c>
      <c r="F219" s="229" t="s">
        <v>2405</v>
      </c>
      <c r="G219" s="230" t="s">
        <v>296</v>
      </c>
      <c r="H219" s="231">
        <v>471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43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183</v>
      </c>
      <c r="AT219" s="238" t="s">
        <v>178</v>
      </c>
      <c r="AU219" s="238" t="s">
        <v>88</v>
      </c>
      <c r="AY219" s="18" t="s">
        <v>176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86</v>
      </c>
      <c r="BK219" s="239">
        <f>ROUND(I219*H219,2)</f>
        <v>0</v>
      </c>
      <c r="BL219" s="18" t="s">
        <v>183</v>
      </c>
      <c r="BM219" s="238" t="s">
        <v>503</v>
      </c>
    </row>
    <row r="220" spans="1:47" s="2" customFormat="1" ht="12">
      <c r="A220" s="39"/>
      <c r="B220" s="40"/>
      <c r="C220" s="41"/>
      <c r="D220" s="240" t="s">
        <v>185</v>
      </c>
      <c r="E220" s="41"/>
      <c r="F220" s="241" t="s">
        <v>2405</v>
      </c>
      <c r="G220" s="41"/>
      <c r="H220" s="41"/>
      <c r="I220" s="242"/>
      <c r="J220" s="41"/>
      <c r="K220" s="41"/>
      <c r="L220" s="45"/>
      <c r="M220" s="243"/>
      <c r="N220" s="24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185</v>
      </c>
      <c r="AU220" s="18" t="s">
        <v>88</v>
      </c>
    </row>
    <row r="221" spans="1:51" s="13" customFormat="1" ht="12">
      <c r="A221" s="13"/>
      <c r="B221" s="245"/>
      <c r="C221" s="246"/>
      <c r="D221" s="240" t="s">
        <v>187</v>
      </c>
      <c r="E221" s="247" t="s">
        <v>1</v>
      </c>
      <c r="F221" s="248" t="s">
        <v>2406</v>
      </c>
      <c r="G221" s="246"/>
      <c r="H221" s="249">
        <v>471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5" t="s">
        <v>187</v>
      </c>
      <c r="AU221" s="255" t="s">
        <v>88</v>
      </c>
      <c r="AV221" s="13" t="s">
        <v>88</v>
      </c>
      <c r="AW221" s="13" t="s">
        <v>34</v>
      </c>
      <c r="AX221" s="13" t="s">
        <v>78</v>
      </c>
      <c r="AY221" s="255" t="s">
        <v>176</v>
      </c>
    </row>
    <row r="222" spans="1:51" s="14" customFormat="1" ht="12">
      <c r="A222" s="14"/>
      <c r="B222" s="256"/>
      <c r="C222" s="257"/>
      <c r="D222" s="240" t="s">
        <v>187</v>
      </c>
      <c r="E222" s="258" t="s">
        <v>1</v>
      </c>
      <c r="F222" s="259" t="s">
        <v>189</v>
      </c>
      <c r="G222" s="257"/>
      <c r="H222" s="260">
        <v>471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6" t="s">
        <v>187</v>
      </c>
      <c r="AU222" s="266" t="s">
        <v>88</v>
      </c>
      <c r="AV222" s="14" t="s">
        <v>183</v>
      </c>
      <c r="AW222" s="14" t="s">
        <v>34</v>
      </c>
      <c r="AX222" s="14" t="s">
        <v>86</v>
      </c>
      <c r="AY222" s="266" t="s">
        <v>176</v>
      </c>
    </row>
    <row r="223" spans="1:65" s="2" customFormat="1" ht="16.5" customHeight="1">
      <c r="A223" s="39"/>
      <c r="B223" s="40"/>
      <c r="C223" s="227" t="s">
        <v>355</v>
      </c>
      <c r="D223" s="227" t="s">
        <v>178</v>
      </c>
      <c r="E223" s="228" t="s">
        <v>2407</v>
      </c>
      <c r="F223" s="229" t="s">
        <v>2408</v>
      </c>
      <c r="G223" s="230" t="s">
        <v>1785</v>
      </c>
      <c r="H223" s="231">
        <v>209.4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43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183</v>
      </c>
      <c r="AT223" s="238" t="s">
        <v>178</v>
      </c>
      <c r="AU223" s="238" t="s">
        <v>88</v>
      </c>
      <c r="AY223" s="18" t="s">
        <v>176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86</v>
      </c>
      <c r="BK223" s="239">
        <f>ROUND(I223*H223,2)</f>
        <v>0</v>
      </c>
      <c r="BL223" s="18" t="s">
        <v>183</v>
      </c>
      <c r="BM223" s="238" t="s">
        <v>513</v>
      </c>
    </row>
    <row r="224" spans="1:47" s="2" customFormat="1" ht="12">
      <c r="A224" s="39"/>
      <c r="B224" s="40"/>
      <c r="C224" s="41"/>
      <c r="D224" s="240" t="s">
        <v>185</v>
      </c>
      <c r="E224" s="41"/>
      <c r="F224" s="241" t="s">
        <v>2408</v>
      </c>
      <c r="G224" s="41"/>
      <c r="H224" s="41"/>
      <c r="I224" s="242"/>
      <c r="J224" s="41"/>
      <c r="K224" s="41"/>
      <c r="L224" s="45"/>
      <c r="M224" s="243"/>
      <c r="N224" s="24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185</v>
      </c>
      <c r="AU224" s="18" t="s">
        <v>88</v>
      </c>
    </row>
    <row r="225" spans="1:51" s="13" customFormat="1" ht="12">
      <c r="A225" s="13"/>
      <c r="B225" s="245"/>
      <c r="C225" s="246"/>
      <c r="D225" s="240" t="s">
        <v>187</v>
      </c>
      <c r="E225" s="247" t="s">
        <v>1</v>
      </c>
      <c r="F225" s="248" t="s">
        <v>2409</v>
      </c>
      <c r="G225" s="246"/>
      <c r="H225" s="249">
        <v>209.4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5" t="s">
        <v>187</v>
      </c>
      <c r="AU225" s="255" t="s">
        <v>88</v>
      </c>
      <c r="AV225" s="13" t="s">
        <v>88</v>
      </c>
      <c r="AW225" s="13" t="s">
        <v>34</v>
      </c>
      <c r="AX225" s="13" t="s">
        <v>78</v>
      </c>
      <c r="AY225" s="255" t="s">
        <v>176</v>
      </c>
    </row>
    <row r="226" spans="1:51" s="14" customFormat="1" ht="12">
      <c r="A226" s="14"/>
      <c r="B226" s="256"/>
      <c r="C226" s="257"/>
      <c r="D226" s="240" t="s">
        <v>187</v>
      </c>
      <c r="E226" s="258" t="s">
        <v>1</v>
      </c>
      <c r="F226" s="259" t="s">
        <v>189</v>
      </c>
      <c r="G226" s="257"/>
      <c r="H226" s="260">
        <v>209.4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6" t="s">
        <v>187</v>
      </c>
      <c r="AU226" s="266" t="s">
        <v>88</v>
      </c>
      <c r="AV226" s="14" t="s">
        <v>183</v>
      </c>
      <c r="AW226" s="14" t="s">
        <v>34</v>
      </c>
      <c r="AX226" s="14" t="s">
        <v>86</v>
      </c>
      <c r="AY226" s="266" t="s">
        <v>176</v>
      </c>
    </row>
    <row r="227" spans="1:65" s="2" customFormat="1" ht="16.5" customHeight="1">
      <c r="A227" s="39"/>
      <c r="B227" s="40"/>
      <c r="C227" s="227" t="s">
        <v>362</v>
      </c>
      <c r="D227" s="227" t="s">
        <v>178</v>
      </c>
      <c r="E227" s="228" t="s">
        <v>2041</v>
      </c>
      <c r="F227" s="229" t="s">
        <v>2410</v>
      </c>
      <c r="G227" s="230" t="s">
        <v>250</v>
      </c>
      <c r="H227" s="231">
        <v>0.002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43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183</v>
      </c>
      <c r="AT227" s="238" t="s">
        <v>178</v>
      </c>
      <c r="AU227" s="238" t="s">
        <v>88</v>
      </c>
      <c r="AY227" s="18" t="s">
        <v>176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86</v>
      </c>
      <c r="BK227" s="239">
        <f>ROUND(I227*H227,2)</f>
        <v>0</v>
      </c>
      <c r="BL227" s="18" t="s">
        <v>183</v>
      </c>
      <c r="BM227" s="238" t="s">
        <v>522</v>
      </c>
    </row>
    <row r="228" spans="1:47" s="2" customFormat="1" ht="12">
      <c r="A228" s="39"/>
      <c r="B228" s="40"/>
      <c r="C228" s="41"/>
      <c r="D228" s="240" t="s">
        <v>185</v>
      </c>
      <c r="E228" s="41"/>
      <c r="F228" s="241" t="s">
        <v>2410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185</v>
      </c>
      <c r="AU228" s="18" t="s">
        <v>88</v>
      </c>
    </row>
    <row r="229" spans="1:51" s="13" customFormat="1" ht="12">
      <c r="A229" s="13"/>
      <c r="B229" s="245"/>
      <c r="C229" s="246"/>
      <c r="D229" s="240" t="s">
        <v>187</v>
      </c>
      <c r="E229" s="247" t="s">
        <v>1</v>
      </c>
      <c r="F229" s="248" t="s">
        <v>2411</v>
      </c>
      <c r="G229" s="246"/>
      <c r="H229" s="249">
        <v>0.002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187</v>
      </c>
      <c r="AU229" s="255" t="s">
        <v>88</v>
      </c>
      <c r="AV229" s="13" t="s">
        <v>88</v>
      </c>
      <c r="AW229" s="13" t="s">
        <v>34</v>
      </c>
      <c r="AX229" s="13" t="s">
        <v>78</v>
      </c>
      <c r="AY229" s="255" t="s">
        <v>176</v>
      </c>
    </row>
    <row r="230" spans="1:51" s="14" customFormat="1" ht="12">
      <c r="A230" s="14"/>
      <c r="B230" s="256"/>
      <c r="C230" s="257"/>
      <c r="D230" s="240" t="s">
        <v>187</v>
      </c>
      <c r="E230" s="258" t="s">
        <v>1</v>
      </c>
      <c r="F230" s="259" t="s">
        <v>189</v>
      </c>
      <c r="G230" s="257"/>
      <c r="H230" s="260">
        <v>0.002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6" t="s">
        <v>187</v>
      </c>
      <c r="AU230" s="266" t="s">
        <v>88</v>
      </c>
      <c r="AV230" s="14" t="s">
        <v>183</v>
      </c>
      <c r="AW230" s="14" t="s">
        <v>34</v>
      </c>
      <c r="AX230" s="14" t="s">
        <v>86</v>
      </c>
      <c r="AY230" s="266" t="s">
        <v>176</v>
      </c>
    </row>
    <row r="231" spans="1:65" s="2" customFormat="1" ht="16.5" customHeight="1">
      <c r="A231" s="39"/>
      <c r="B231" s="40"/>
      <c r="C231" s="227" t="s">
        <v>368</v>
      </c>
      <c r="D231" s="227" t="s">
        <v>178</v>
      </c>
      <c r="E231" s="228" t="s">
        <v>2412</v>
      </c>
      <c r="F231" s="229" t="s">
        <v>2413</v>
      </c>
      <c r="G231" s="230" t="s">
        <v>296</v>
      </c>
      <c r="H231" s="231">
        <v>471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43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183</v>
      </c>
      <c r="AT231" s="238" t="s">
        <v>178</v>
      </c>
      <c r="AU231" s="238" t="s">
        <v>88</v>
      </c>
      <c r="AY231" s="18" t="s">
        <v>176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86</v>
      </c>
      <c r="BK231" s="239">
        <f>ROUND(I231*H231,2)</f>
        <v>0</v>
      </c>
      <c r="BL231" s="18" t="s">
        <v>183</v>
      </c>
      <c r="BM231" s="238" t="s">
        <v>532</v>
      </c>
    </row>
    <row r="232" spans="1:47" s="2" customFormat="1" ht="12">
      <c r="A232" s="39"/>
      <c r="B232" s="40"/>
      <c r="C232" s="41"/>
      <c r="D232" s="240" t="s">
        <v>185</v>
      </c>
      <c r="E232" s="41"/>
      <c r="F232" s="241" t="s">
        <v>2413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185</v>
      </c>
      <c r="AU232" s="18" t="s">
        <v>88</v>
      </c>
    </row>
    <row r="233" spans="1:51" s="13" customFormat="1" ht="12">
      <c r="A233" s="13"/>
      <c r="B233" s="245"/>
      <c r="C233" s="246"/>
      <c r="D233" s="240" t="s">
        <v>187</v>
      </c>
      <c r="E233" s="247" t="s">
        <v>1</v>
      </c>
      <c r="F233" s="248" t="s">
        <v>2406</v>
      </c>
      <c r="G233" s="246"/>
      <c r="H233" s="249">
        <v>471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5" t="s">
        <v>187</v>
      </c>
      <c r="AU233" s="255" t="s">
        <v>88</v>
      </c>
      <c r="AV233" s="13" t="s">
        <v>88</v>
      </c>
      <c r="AW233" s="13" t="s">
        <v>34</v>
      </c>
      <c r="AX233" s="13" t="s">
        <v>78</v>
      </c>
      <c r="AY233" s="255" t="s">
        <v>176</v>
      </c>
    </row>
    <row r="234" spans="1:51" s="14" customFormat="1" ht="12">
      <c r="A234" s="14"/>
      <c r="B234" s="256"/>
      <c r="C234" s="257"/>
      <c r="D234" s="240" t="s">
        <v>187</v>
      </c>
      <c r="E234" s="258" t="s">
        <v>1</v>
      </c>
      <c r="F234" s="259" t="s">
        <v>189</v>
      </c>
      <c r="G234" s="257"/>
      <c r="H234" s="260">
        <v>471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6" t="s">
        <v>187</v>
      </c>
      <c r="AU234" s="266" t="s">
        <v>88</v>
      </c>
      <c r="AV234" s="14" t="s">
        <v>183</v>
      </c>
      <c r="AW234" s="14" t="s">
        <v>34</v>
      </c>
      <c r="AX234" s="14" t="s">
        <v>86</v>
      </c>
      <c r="AY234" s="266" t="s">
        <v>176</v>
      </c>
    </row>
    <row r="235" spans="1:65" s="2" customFormat="1" ht="16.5" customHeight="1">
      <c r="A235" s="39"/>
      <c r="B235" s="40"/>
      <c r="C235" s="227" t="s">
        <v>374</v>
      </c>
      <c r="D235" s="227" t="s">
        <v>178</v>
      </c>
      <c r="E235" s="228" t="s">
        <v>2414</v>
      </c>
      <c r="F235" s="229" t="s">
        <v>2415</v>
      </c>
      <c r="G235" s="230" t="s">
        <v>181</v>
      </c>
      <c r="H235" s="231">
        <v>64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43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183</v>
      </c>
      <c r="AT235" s="238" t="s">
        <v>178</v>
      </c>
      <c r="AU235" s="238" t="s">
        <v>88</v>
      </c>
      <c r="AY235" s="18" t="s">
        <v>176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86</v>
      </c>
      <c r="BK235" s="239">
        <f>ROUND(I235*H235,2)</f>
        <v>0</v>
      </c>
      <c r="BL235" s="18" t="s">
        <v>183</v>
      </c>
      <c r="BM235" s="238" t="s">
        <v>543</v>
      </c>
    </row>
    <row r="236" spans="1:47" s="2" customFormat="1" ht="12">
      <c r="A236" s="39"/>
      <c r="B236" s="40"/>
      <c r="C236" s="41"/>
      <c r="D236" s="240" t="s">
        <v>185</v>
      </c>
      <c r="E236" s="41"/>
      <c r="F236" s="241" t="s">
        <v>2415</v>
      </c>
      <c r="G236" s="41"/>
      <c r="H236" s="41"/>
      <c r="I236" s="242"/>
      <c r="J236" s="41"/>
      <c r="K236" s="41"/>
      <c r="L236" s="45"/>
      <c r="M236" s="243"/>
      <c r="N236" s="244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185</v>
      </c>
      <c r="AU236" s="18" t="s">
        <v>88</v>
      </c>
    </row>
    <row r="237" spans="1:51" s="13" customFormat="1" ht="12">
      <c r="A237" s="13"/>
      <c r="B237" s="245"/>
      <c r="C237" s="246"/>
      <c r="D237" s="240" t="s">
        <v>187</v>
      </c>
      <c r="E237" s="247" t="s">
        <v>1</v>
      </c>
      <c r="F237" s="248" t="s">
        <v>2416</v>
      </c>
      <c r="G237" s="246"/>
      <c r="H237" s="249">
        <v>64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5" t="s">
        <v>187</v>
      </c>
      <c r="AU237" s="255" t="s">
        <v>88</v>
      </c>
      <c r="AV237" s="13" t="s">
        <v>88</v>
      </c>
      <c r="AW237" s="13" t="s">
        <v>34</v>
      </c>
      <c r="AX237" s="13" t="s">
        <v>78</v>
      </c>
      <c r="AY237" s="255" t="s">
        <v>176</v>
      </c>
    </row>
    <row r="238" spans="1:51" s="14" customFormat="1" ht="12">
      <c r="A238" s="14"/>
      <c r="B238" s="256"/>
      <c r="C238" s="257"/>
      <c r="D238" s="240" t="s">
        <v>187</v>
      </c>
      <c r="E238" s="258" t="s">
        <v>1</v>
      </c>
      <c r="F238" s="259" t="s">
        <v>189</v>
      </c>
      <c r="G238" s="257"/>
      <c r="H238" s="260">
        <v>64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6" t="s">
        <v>187</v>
      </c>
      <c r="AU238" s="266" t="s">
        <v>88</v>
      </c>
      <c r="AV238" s="14" t="s">
        <v>183</v>
      </c>
      <c r="AW238" s="14" t="s">
        <v>34</v>
      </c>
      <c r="AX238" s="14" t="s">
        <v>86</v>
      </c>
      <c r="AY238" s="266" t="s">
        <v>176</v>
      </c>
    </row>
    <row r="239" spans="1:65" s="2" customFormat="1" ht="16.5" customHeight="1">
      <c r="A239" s="39"/>
      <c r="B239" s="40"/>
      <c r="C239" s="227" t="s">
        <v>381</v>
      </c>
      <c r="D239" s="227" t="s">
        <v>178</v>
      </c>
      <c r="E239" s="228" t="s">
        <v>2132</v>
      </c>
      <c r="F239" s="229" t="s">
        <v>2133</v>
      </c>
      <c r="G239" s="230" t="s">
        <v>181</v>
      </c>
      <c r="H239" s="231">
        <v>64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43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183</v>
      </c>
      <c r="AT239" s="238" t="s">
        <v>178</v>
      </c>
      <c r="AU239" s="238" t="s">
        <v>88</v>
      </c>
      <c r="AY239" s="18" t="s">
        <v>176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86</v>
      </c>
      <c r="BK239" s="239">
        <f>ROUND(I239*H239,2)</f>
        <v>0</v>
      </c>
      <c r="BL239" s="18" t="s">
        <v>183</v>
      </c>
      <c r="BM239" s="238" t="s">
        <v>554</v>
      </c>
    </row>
    <row r="240" spans="1:47" s="2" customFormat="1" ht="12">
      <c r="A240" s="39"/>
      <c r="B240" s="40"/>
      <c r="C240" s="41"/>
      <c r="D240" s="240" t="s">
        <v>185</v>
      </c>
      <c r="E240" s="41"/>
      <c r="F240" s="241" t="s">
        <v>2133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185</v>
      </c>
      <c r="AU240" s="18" t="s">
        <v>88</v>
      </c>
    </row>
    <row r="241" spans="1:51" s="13" customFormat="1" ht="12">
      <c r="A241" s="13"/>
      <c r="B241" s="245"/>
      <c r="C241" s="246"/>
      <c r="D241" s="240" t="s">
        <v>187</v>
      </c>
      <c r="E241" s="247" t="s">
        <v>1</v>
      </c>
      <c r="F241" s="248" t="s">
        <v>2416</v>
      </c>
      <c r="G241" s="246"/>
      <c r="H241" s="249">
        <v>64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187</v>
      </c>
      <c r="AU241" s="255" t="s">
        <v>88</v>
      </c>
      <c r="AV241" s="13" t="s">
        <v>88</v>
      </c>
      <c r="AW241" s="13" t="s">
        <v>34</v>
      </c>
      <c r="AX241" s="13" t="s">
        <v>78</v>
      </c>
      <c r="AY241" s="255" t="s">
        <v>176</v>
      </c>
    </row>
    <row r="242" spans="1:51" s="14" customFormat="1" ht="12">
      <c r="A242" s="14"/>
      <c r="B242" s="256"/>
      <c r="C242" s="257"/>
      <c r="D242" s="240" t="s">
        <v>187</v>
      </c>
      <c r="E242" s="258" t="s">
        <v>1</v>
      </c>
      <c r="F242" s="259" t="s">
        <v>189</v>
      </c>
      <c r="G242" s="257"/>
      <c r="H242" s="260">
        <v>64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6" t="s">
        <v>187</v>
      </c>
      <c r="AU242" s="266" t="s">
        <v>88</v>
      </c>
      <c r="AV242" s="14" t="s">
        <v>183</v>
      </c>
      <c r="AW242" s="14" t="s">
        <v>34</v>
      </c>
      <c r="AX242" s="14" t="s">
        <v>86</v>
      </c>
      <c r="AY242" s="266" t="s">
        <v>176</v>
      </c>
    </row>
    <row r="243" spans="1:65" s="2" customFormat="1" ht="24.15" customHeight="1">
      <c r="A243" s="39"/>
      <c r="B243" s="40"/>
      <c r="C243" s="227" t="s">
        <v>387</v>
      </c>
      <c r="D243" s="227" t="s">
        <v>178</v>
      </c>
      <c r="E243" s="228" t="s">
        <v>2317</v>
      </c>
      <c r="F243" s="229" t="s">
        <v>2417</v>
      </c>
      <c r="G243" s="230" t="s">
        <v>1800</v>
      </c>
      <c r="H243" s="231">
        <v>20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43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183</v>
      </c>
      <c r="AT243" s="238" t="s">
        <v>178</v>
      </c>
      <c r="AU243" s="238" t="s">
        <v>88</v>
      </c>
      <c r="AY243" s="18" t="s">
        <v>176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86</v>
      </c>
      <c r="BK243" s="239">
        <f>ROUND(I243*H243,2)</f>
        <v>0</v>
      </c>
      <c r="BL243" s="18" t="s">
        <v>183</v>
      </c>
      <c r="BM243" s="238" t="s">
        <v>564</v>
      </c>
    </row>
    <row r="244" spans="1:47" s="2" customFormat="1" ht="12">
      <c r="A244" s="39"/>
      <c r="B244" s="40"/>
      <c r="C244" s="41"/>
      <c r="D244" s="240" t="s">
        <v>185</v>
      </c>
      <c r="E244" s="41"/>
      <c r="F244" s="241" t="s">
        <v>2417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185</v>
      </c>
      <c r="AU244" s="18" t="s">
        <v>88</v>
      </c>
    </row>
    <row r="245" spans="1:65" s="2" customFormat="1" ht="16.5" customHeight="1">
      <c r="A245" s="39"/>
      <c r="B245" s="40"/>
      <c r="C245" s="278" t="s">
        <v>393</v>
      </c>
      <c r="D245" s="278" t="s">
        <v>247</v>
      </c>
      <c r="E245" s="279" t="s">
        <v>2081</v>
      </c>
      <c r="F245" s="280" t="s">
        <v>2418</v>
      </c>
      <c r="G245" s="281" t="s">
        <v>181</v>
      </c>
      <c r="H245" s="282">
        <v>64</v>
      </c>
      <c r="I245" s="283"/>
      <c r="J245" s="284">
        <f>ROUND(I245*H245,2)</f>
        <v>0</v>
      </c>
      <c r="K245" s="280" t="s">
        <v>1</v>
      </c>
      <c r="L245" s="285"/>
      <c r="M245" s="286" t="s">
        <v>1</v>
      </c>
      <c r="N245" s="287" t="s">
        <v>43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227</v>
      </c>
      <c r="AT245" s="238" t="s">
        <v>247</v>
      </c>
      <c r="AU245" s="238" t="s">
        <v>88</v>
      </c>
      <c r="AY245" s="18" t="s">
        <v>176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86</v>
      </c>
      <c r="BK245" s="239">
        <f>ROUND(I245*H245,2)</f>
        <v>0</v>
      </c>
      <c r="BL245" s="18" t="s">
        <v>183</v>
      </c>
      <c r="BM245" s="238" t="s">
        <v>575</v>
      </c>
    </row>
    <row r="246" spans="1:47" s="2" customFormat="1" ht="12">
      <c r="A246" s="39"/>
      <c r="B246" s="40"/>
      <c r="C246" s="41"/>
      <c r="D246" s="240" t="s">
        <v>185</v>
      </c>
      <c r="E246" s="41"/>
      <c r="F246" s="241" t="s">
        <v>2418</v>
      </c>
      <c r="G246" s="41"/>
      <c r="H246" s="41"/>
      <c r="I246" s="242"/>
      <c r="J246" s="41"/>
      <c r="K246" s="41"/>
      <c r="L246" s="45"/>
      <c r="M246" s="243"/>
      <c r="N246" s="244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185</v>
      </c>
      <c r="AU246" s="18" t="s">
        <v>88</v>
      </c>
    </row>
    <row r="247" spans="1:51" s="13" customFormat="1" ht="12">
      <c r="A247" s="13"/>
      <c r="B247" s="245"/>
      <c r="C247" s="246"/>
      <c r="D247" s="240" t="s">
        <v>187</v>
      </c>
      <c r="E247" s="247" t="s">
        <v>1</v>
      </c>
      <c r="F247" s="248" t="s">
        <v>2416</v>
      </c>
      <c r="G247" s="246"/>
      <c r="H247" s="249">
        <v>64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5" t="s">
        <v>187</v>
      </c>
      <c r="AU247" s="255" t="s">
        <v>88</v>
      </c>
      <c r="AV247" s="13" t="s">
        <v>88</v>
      </c>
      <c r="AW247" s="13" t="s">
        <v>34</v>
      </c>
      <c r="AX247" s="13" t="s">
        <v>78</v>
      </c>
      <c r="AY247" s="255" t="s">
        <v>176</v>
      </c>
    </row>
    <row r="248" spans="1:51" s="14" customFormat="1" ht="12">
      <c r="A248" s="14"/>
      <c r="B248" s="256"/>
      <c r="C248" s="257"/>
      <c r="D248" s="240" t="s">
        <v>187</v>
      </c>
      <c r="E248" s="258" t="s">
        <v>1</v>
      </c>
      <c r="F248" s="259" t="s">
        <v>189</v>
      </c>
      <c r="G248" s="257"/>
      <c r="H248" s="260">
        <v>64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6" t="s">
        <v>187</v>
      </c>
      <c r="AU248" s="266" t="s">
        <v>88</v>
      </c>
      <c r="AV248" s="14" t="s">
        <v>183</v>
      </c>
      <c r="AW248" s="14" t="s">
        <v>34</v>
      </c>
      <c r="AX248" s="14" t="s">
        <v>86</v>
      </c>
      <c r="AY248" s="266" t="s">
        <v>176</v>
      </c>
    </row>
    <row r="249" spans="1:65" s="2" customFormat="1" ht="16.5" customHeight="1">
      <c r="A249" s="39"/>
      <c r="B249" s="40"/>
      <c r="C249" s="278" t="s">
        <v>399</v>
      </c>
      <c r="D249" s="278" t="s">
        <v>247</v>
      </c>
      <c r="E249" s="279" t="s">
        <v>2087</v>
      </c>
      <c r="F249" s="280" t="s">
        <v>2419</v>
      </c>
      <c r="G249" s="281" t="s">
        <v>1058</v>
      </c>
      <c r="H249" s="282">
        <v>1.41</v>
      </c>
      <c r="I249" s="283"/>
      <c r="J249" s="284">
        <f>ROUND(I249*H249,2)</f>
        <v>0</v>
      </c>
      <c r="K249" s="280" t="s">
        <v>1</v>
      </c>
      <c r="L249" s="285"/>
      <c r="M249" s="286" t="s">
        <v>1</v>
      </c>
      <c r="N249" s="287" t="s">
        <v>43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227</v>
      </c>
      <c r="AT249" s="238" t="s">
        <v>247</v>
      </c>
      <c r="AU249" s="238" t="s">
        <v>88</v>
      </c>
      <c r="AY249" s="18" t="s">
        <v>176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86</v>
      </c>
      <c r="BK249" s="239">
        <f>ROUND(I249*H249,2)</f>
        <v>0</v>
      </c>
      <c r="BL249" s="18" t="s">
        <v>183</v>
      </c>
      <c r="BM249" s="238" t="s">
        <v>586</v>
      </c>
    </row>
    <row r="250" spans="1:47" s="2" customFormat="1" ht="12">
      <c r="A250" s="39"/>
      <c r="B250" s="40"/>
      <c r="C250" s="41"/>
      <c r="D250" s="240" t="s">
        <v>185</v>
      </c>
      <c r="E250" s="41"/>
      <c r="F250" s="241" t="s">
        <v>2419</v>
      </c>
      <c r="G250" s="41"/>
      <c r="H250" s="41"/>
      <c r="I250" s="242"/>
      <c r="J250" s="41"/>
      <c r="K250" s="41"/>
      <c r="L250" s="45"/>
      <c r="M250" s="243"/>
      <c r="N250" s="244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185</v>
      </c>
      <c r="AU250" s="18" t="s">
        <v>88</v>
      </c>
    </row>
    <row r="251" spans="1:51" s="13" customFormat="1" ht="12">
      <c r="A251" s="13"/>
      <c r="B251" s="245"/>
      <c r="C251" s="246"/>
      <c r="D251" s="240" t="s">
        <v>187</v>
      </c>
      <c r="E251" s="247" t="s">
        <v>1</v>
      </c>
      <c r="F251" s="248" t="s">
        <v>2420</v>
      </c>
      <c r="G251" s="246"/>
      <c r="H251" s="249">
        <v>1.41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5" t="s">
        <v>187</v>
      </c>
      <c r="AU251" s="255" t="s">
        <v>88</v>
      </c>
      <c r="AV251" s="13" t="s">
        <v>88</v>
      </c>
      <c r="AW251" s="13" t="s">
        <v>34</v>
      </c>
      <c r="AX251" s="13" t="s">
        <v>78</v>
      </c>
      <c r="AY251" s="255" t="s">
        <v>176</v>
      </c>
    </row>
    <row r="252" spans="1:51" s="14" customFormat="1" ht="12">
      <c r="A252" s="14"/>
      <c r="B252" s="256"/>
      <c r="C252" s="257"/>
      <c r="D252" s="240" t="s">
        <v>187</v>
      </c>
      <c r="E252" s="258" t="s">
        <v>1</v>
      </c>
      <c r="F252" s="259" t="s">
        <v>189</v>
      </c>
      <c r="G252" s="257"/>
      <c r="H252" s="260">
        <v>1.41</v>
      </c>
      <c r="I252" s="261"/>
      <c r="J252" s="257"/>
      <c r="K252" s="257"/>
      <c r="L252" s="262"/>
      <c r="M252" s="263"/>
      <c r="N252" s="264"/>
      <c r="O252" s="264"/>
      <c r="P252" s="264"/>
      <c r="Q252" s="264"/>
      <c r="R252" s="264"/>
      <c r="S252" s="264"/>
      <c r="T252" s="26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6" t="s">
        <v>187</v>
      </c>
      <c r="AU252" s="266" t="s">
        <v>88</v>
      </c>
      <c r="AV252" s="14" t="s">
        <v>183</v>
      </c>
      <c r="AW252" s="14" t="s">
        <v>34</v>
      </c>
      <c r="AX252" s="14" t="s">
        <v>86</v>
      </c>
      <c r="AY252" s="266" t="s">
        <v>176</v>
      </c>
    </row>
    <row r="253" spans="1:65" s="2" customFormat="1" ht="16.5" customHeight="1">
      <c r="A253" s="39"/>
      <c r="B253" s="40"/>
      <c r="C253" s="227" t="s">
        <v>407</v>
      </c>
      <c r="D253" s="227" t="s">
        <v>178</v>
      </c>
      <c r="E253" s="228" t="s">
        <v>2394</v>
      </c>
      <c r="F253" s="229" t="s">
        <v>2395</v>
      </c>
      <c r="G253" s="230" t="s">
        <v>2396</v>
      </c>
      <c r="H253" s="231">
        <v>26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43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183</v>
      </c>
      <c r="AT253" s="238" t="s">
        <v>178</v>
      </c>
      <c r="AU253" s="238" t="s">
        <v>88</v>
      </c>
      <c r="AY253" s="18" t="s">
        <v>176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86</v>
      </c>
      <c r="BK253" s="239">
        <f>ROUND(I253*H253,2)</f>
        <v>0</v>
      </c>
      <c r="BL253" s="18" t="s">
        <v>183</v>
      </c>
      <c r="BM253" s="238" t="s">
        <v>596</v>
      </c>
    </row>
    <row r="254" spans="1:47" s="2" customFormat="1" ht="12">
      <c r="A254" s="39"/>
      <c r="B254" s="40"/>
      <c r="C254" s="41"/>
      <c r="D254" s="240" t="s">
        <v>185</v>
      </c>
      <c r="E254" s="41"/>
      <c r="F254" s="241" t="s">
        <v>2395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185</v>
      </c>
      <c r="AU254" s="18" t="s">
        <v>88</v>
      </c>
    </row>
    <row r="255" spans="1:51" s="13" customFormat="1" ht="12">
      <c r="A255" s="13"/>
      <c r="B255" s="245"/>
      <c r="C255" s="246"/>
      <c r="D255" s="240" t="s">
        <v>187</v>
      </c>
      <c r="E255" s="247" t="s">
        <v>1</v>
      </c>
      <c r="F255" s="248" t="s">
        <v>2397</v>
      </c>
      <c r="G255" s="246"/>
      <c r="H255" s="249">
        <v>26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5" t="s">
        <v>187</v>
      </c>
      <c r="AU255" s="255" t="s">
        <v>88</v>
      </c>
      <c r="AV255" s="13" t="s">
        <v>88</v>
      </c>
      <c r="AW255" s="13" t="s">
        <v>34</v>
      </c>
      <c r="AX255" s="13" t="s">
        <v>78</v>
      </c>
      <c r="AY255" s="255" t="s">
        <v>176</v>
      </c>
    </row>
    <row r="256" spans="1:51" s="14" customFormat="1" ht="12">
      <c r="A256" s="14"/>
      <c r="B256" s="256"/>
      <c r="C256" s="257"/>
      <c r="D256" s="240" t="s">
        <v>187</v>
      </c>
      <c r="E256" s="258" t="s">
        <v>1</v>
      </c>
      <c r="F256" s="259" t="s">
        <v>189</v>
      </c>
      <c r="G256" s="257"/>
      <c r="H256" s="260">
        <v>26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6" t="s">
        <v>187</v>
      </c>
      <c r="AU256" s="266" t="s">
        <v>88</v>
      </c>
      <c r="AV256" s="14" t="s">
        <v>183</v>
      </c>
      <c r="AW256" s="14" t="s">
        <v>34</v>
      </c>
      <c r="AX256" s="14" t="s">
        <v>86</v>
      </c>
      <c r="AY256" s="266" t="s">
        <v>176</v>
      </c>
    </row>
    <row r="257" spans="1:65" s="2" customFormat="1" ht="16.5" customHeight="1">
      <c r="A257" s="39"/>
      <c r="B257" s="40"/>
      <c r="C257" s="227" t="s">
        <v>413</v>
      </c>
      <c r="D257" s="227" t="s">
        <v>178</v>
      </c>
      <c r="E257" s="228" t="s">
        <v>2398</v>
      </c>
      <c r="F257" s="229" t="s">
        <v>2399</v>
      </c>
      <c r="G257" s="230" t="s">
        <v>250</v>
      </c>
      <c r="H257" s="231">
        <v>0.52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43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183</v>
      </c>
      <c r="AT257" s="238" t="s">
        <v>178</v>
      </c>
      <c r="AU257" s="238" t="s">
        <v>88</v>
      </c>
      <c r="AY257" s="18" t="s">
        <v>176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86</v>
      </c>
      <c r="BK257" s="239">
        <f>ROUND(I257*H257,2)</f>
        <v>0</v>
      </c>
      <c r="BL257" s="18" t="s">
        <v>183</v>
      </c>
      <c r="BM257" s="238" t="s">
        <v>608</v>
      </c>
    </row>
    <row r="258" spans="1:47" s="2" customFormat="1" ht="12">
      <c r="A258" s="39"/>
      <c r="B258" s="40"/>
      <c r="C258" s="41"/>
      <c r="D258" s="240" t="s">
        <v>185</v>
      </c>
      <c r="E258" s="41"/>
      <c r="F258" s="241" t="s">
        <v>2399</v>
      </c>
      <c r="G258" s="41"/>
      <c r="H258" s="41"/>
      <c r="I258" s="242"/>
      <c r="J258" s="41"/>
      <c r="K258" s="41"/>
      <c r="L258" s="45"/>
      <c r="M258" s="243"/>
      <c r="N258" s="244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185</v>
      </c>
      <c r="AU258" s="18" t="s">
        <v>88</v>
      </c>
    </row>
    <row r="259" spans="1:51" s="13" customFormat="1" ht="12">
      <c r="A259" s="13"/>
      <c r="B259" s="245"/>
      <c r="C259" s="246"/>
      <c r="D259" s="240" t="s">
        <v>187</v>
      </c>
      <c r="E259" s="247" t="s">
        <v>1</v>
      </c>
      <c r="F259" s="248" t="s">
        <v>2400</v>
      </c>
      <c r="G259" s="246"/>
      <c r="H259" s="249">
        <v>0.52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5" t="s">
        <v>187</v>
      </c>
      <c r="AU259" s="255" t="s">
        <v>88</v>
      </c>
      <c r="AV259" s="13" t="s">
        <v>88</v>
      </c>
      <c r="AW259" s="13" t="s">
        <v>34</v>
      </c>
      <c r="AX259" s="13" t="s">
        <v>78</v>
      </c>
      <c r="AY259" s="255" t="s">
        <v>176</v>
      </c>
    </row>
    <row r="260" spans="1:51" s="14" customFormat="1" ht="12">
      <c r="A260" s="14"/>
      <c r="B260" s="256"/>
      <c r="C260" s="257"/>
      <c r="D260" s="240" t="s">
        <v>187</v>
      </c>
      <c r="E260" s="258" t="s">
        <v>1</v>
      </c>
      <c r="F260" s="259" t="s">
        <v>189</v>
      </c>
      <c r="G260" s="257"/>
      <c r="H260" s="260">
        <v>0.52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6" t="s">
        <v>187</v>
      </c>
      <c r="AU260" s="266" t="s">
        <v>88</v>
      </c>
      <c r="AV260" s="14" t="s">
        <v>183</v>
      </c>
      <c r="AW260" s="14" t="s">
        <v>34</v>
      </c>
      <c r="AX260" s="14" t="s">
        <v>86</v>
      </c>
      <c r="AY260" s="266" t="s">
        <v>176</v>
      </c>
    </row>
    <row r="261" spans="1:65" s="2" customFormat="1" ht="16.5" customHeight="1">
      <c r="A261" s="39"/>
      <c r="B261" s="40"/>
      <c r="C261" s="227" t="s">
        <v>423</v>
      </c>
      <c r="D261" s="227" t="s">
        <v>178</v>
      </c>
      <c r="E261" s="228" t="s">
        <v>2314</v>
      </c>
      <c r="F261" s="229" t="s">
        <v>2376</v>
      </c>
      <c r="G261" s="230" t="s">
        <v>250</v>
      </c>
      <c r="H261" s="231">
        <v>0.2</v>
      </c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43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183</v>
      </c>
      <c r="AT261" s="238" t="s">
        <v>178</v>
      </c>
      <c r="AU261" s="238" t="s">
        <v>88</v>
      </c>
      <c r="AY261" s="18" t="s">
        <v>176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86</v>
      </c>
      <c r="BK261" s="239">
        <f>ROUND(I261*H261,2)</f>
        <v>0</v>
      </c>
      <c r="BL261" s="18" t="s">
        <v>183</v>
      </c>
      <c r="BM261" s="238" t="s">
        <v>616</v>
      </c>
    </row>
    <row r="262" spans="1:47" s="2" customFormat="1" ht="12">
      <c r="A262" s="39"/>
      <c r="B262" s="40"/>
      <c r="C262" s="41"/>
      <c r="D262" s="240" t="s">
        <v>185</v>
      </c>
      <c r="E262" s="41"/>
      <c r="F262" s="241" t="s">
        <v>2376</v>
      </c>
      <c r="G262" s="41"/>
      <c r="H262" s="41"/>
      <c r="I262" s="242"/>
      <c r="J262" s="41"/>
      <c r="K262" s="41"/>
      <c r="L262" s="45"/>
      <c r="M262" s="243"/>
      <c r="N262" s="244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185</v>
      </c>
      <c r="AU262" s="18" t="s">
        <v>88</v>
      </c>
    </row>
    <row r="263" spans="1:65" s="2" customFormat="1" ht="16.5" customHeight="1">
      <c r="A263" s="39"/>
      <c r="B263" s="40"/>
      <c r="C263" s="227" t="s">
        <v>428</v>
      </c>
      <c r="D263" s="227" t="s">
        <v>178</v>
      </c>
      <c r="E263" s="228" t="s">
        <v>2009</v>
      </c>
      <c r="F263" s="229" t="s">
        <v>2377</v>
      </c>
      <c r="G263" s="230" t="s">
        <v>250</v>
      </c>
      <c r="H263" s="231">
        <v>0.2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43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183</v>
      </c>
      <c r="AT263" s="238" t="s">
        <v>178</v>
      </c>
      <c r="AU263" s="238" t="s">
        <v>88</v>
      </c>
      <c r="AY263" s="18" t="s">
        <v>176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86</v>
      </c>
      <c r="BK263" s="239">
        <f>ROUND(I263*H263,2)</f>
        <v>0</v>
      </c>
      <c r="BL263" s="18" t="s">
        <v>183</v>
      </c>
      <c r="BM263" s="238" t="s">
        <v>626</v>
      </c>
    </row>
    <row r="264" spans="1:47" s="2" customFormat="1" ht="12">
      <c r="A264" s="39"/>
      <c r="B264" s="40"/>
      <c r="C264" s="41"/>
      <c r="D264" s="240" t="s">
        <v>185</v>
      </c>
      <c r="E264" s="41"/>
      <c r="F264" s="241" t="s">
        <v>2377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185</v>
      </c>
      <c r="AU264" s="18" t="s">
        <v>88</v>
      </c>
    </row>
    <row r="265" spans="1:63" s="12" customFormat="1" ht="25.9" customHeight="1">
      <c r="A265" s="12"/>
      <c r="B265" s="211"/>
      <c r="C265" s="212"/>
      <c r="D265" s="213" t="s">
        <v>77</v>
      </c>
      <c r="E265" s="214" t="s">
        <v>2421</v>
      </c>
      <c r="F265" s="214" t="s">
        <v>2421</v>
      </c>
      <c r="G265" s="212"/>
      <c r="H265" s="212"/>
      <c r="I265" s="215"/>
      <c r="J265" s="216">
        <f>BK265</f>
        <v>0</v>
      </c>
      <c r="K265" s="212"/>
      <c r="L265" s="217"/>
      <c r="M265" s="218"/>
      <c r="N265" s="219"/>
      <c r="O265" s="219"/>
      <c r="P265" s="220">
        <f>P266+P309+P364</f>
        <v>0</v>
      </c>
      <c r="Q265" s="219"/>
      <c r="R265" s="220">
        <f>R266+R309+R364</f>
        <v>0</v>
      </c>
      <c r="S265" s="219"/>
      <c r="T265" s="221">
        <f>T266+T309+T364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2" t="s">
        <v>86</v>
      </c>
      <c r="AT265" s="223" t="s">
        <v>77</v>
      </c>
      <c r="AU265" s="223" t="s">
        <v>78</v>
      </c>
      <c r="AY265" s="222" t="s">
        <v>176</v>
      </c>
      <c r="BK265" s="224">
        <f>BK266+BK309+BK364</f>
        <v>0</v>
      </c>
    </row>
    <row r="266" spans="1:63" s="12" customFormat="1" ht="22.8" customHeight="1">
      <c r="A266" s="12"/>
      <c r="B266" s="211"/>
      <c r="C266" s="212"/>
      <c r="D266" s="213" t="s">
        <v>77</v>
      </c>
      <c r="E266" s="225" t="s">
        <v>1781</v>
      </c>
      <c r="F266" s="225" t="s">
        <v>2422</v>
      </c>
      <c r="G266" s="212"/>
      <c r="H266" s="212"/>
      <c r="I266" s="215"/>
      <c r="J266" s="226">
        <f>BK266</f>
        <v>0</v>
      </c>
      <c r="K266" s="212"/>
      <c r="L266" s="217"/>
      <c r="M266" s="218"/>
      <c r="N266" s="219"/>
      <c r="O266" s="219"/>
      <c r="P266" s="220">
        <f>SUM(P267:P308)</f>
        <v>0</v>
      </c>
      <c r="Q266" s="219"/>
      <c r="R266" s="220">
        <f>SUM(R267:R308)</f>
        <v>0</v>
      </c>
      <c r="S266" s="219"/>
      <c r="T266" s="221">
        <f>SUM(T267:T308)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2" t="s">
        <v>86</v>
      </c>
      <c r="AT266" s="223" t="s">
        <v>77</v>
      </c>
      <c r="AU266" s="223" t="s">
        <v>86</v>
      </c>
      <c r="AY266" s="222" t="s">
        <v>176</v>
      </c>
      <c r="BK266" s="224">
        <f>SUM(BK267:BK308)</f>
        <v>0</v>
      </c>
    </row>
    <row r="267" spans="1:65" s="2" customFormat="1" ht="16.5" customHeight="1">
      <c r="A267" s="39"/>
      <c r="B267" s="40"/>
      <c r="C267" s="227" t="s">
        <v>433</v>
      </c>
      <c r="D267" s="227" t="s">
        <v>178</v>
      </c>
      <c r="E267" s="228" t="s">
        <v>2357</v>
      </c>
      <c r="F267" s="229" t="s">
        <v>2358</v>
      </c>
      <c r="G267" s="230" t="s">
        <v>296</v>
      </c>
      <c r="H267" s="231">
        <v>52</v>
      </c>
      <c r="I267" s="232"/>
      <c r="J267" s="233">
        <f>ROUND(I267*H267,2)</f>
        <v>0</v>
      </c>
      <c r="K267" s="229" t="s">
        <v>1</v>
      </c>
      <c r="L267" s="45"/>
      <c r="M267" s="234" t="s">
        <v>1</v>
      </c>
      <c r="N267" s="235" t="s">
        <v>43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183</v>
      </c>
      <c r="AT267" s="238" t="s">
        <v>178</v>
      </c>
      <c r="AU267" s="238" t="s">
        <v>88</v>
      </c>
      <c r="AY267" s="18" t="s">
        <v>176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86</v>
      </c>
      <c r="BK267" s="239">
        <f>ROUND(I267*H267,2)</f>
        <v>0</v>
      </c>
      <c r="BL267" s="18" t="s">
        <v>183</v>
      </c>
      <c r="BM267" s="238" t="s">
        <v>638</v>
      </c>
    </row>
    <row r="268" spans="1:47" s="2" customFormat="1" ht="12">
      <c r="A268" s="39"/>
      <c r="B268" s="40"/>
      <c r="C268" s="41"/>
      <c r="D268" s="240" t="s">
        <v>185</v>
      </c>
      <c r="E268" s="41"/>
      <c r="F268" s="241" t="s">
        <v>2358</v>
      </c>
      <c r="G268" s="41"/>
      <c r="H268" s="41"/>
      <c r="I268" s="242"/>
      <c r="J268" s="41"/>
      <c r="K268" s="41"/>
      <c r="L268" s="45"/>
      <c r="M268" s="243"/>
      <c r="N268" s="244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185</v>
      </c>
      <c r="AU268" s="18" t="s">
        <v>88</v>
      </c>
    </row>
    <row r="269" spans="1:51" s="13" customFormat="1" ht="12">
      <c r="A269" s="13"/>
      <c r="B269" s="245"/>
      <c r="C269" s="246"/>
      <c r="D269" s="240" t="s">
        <v>187</v>
      </c>
      <c r="E269" s="247" t="s">
        <v>1</v>
      </c>
      <c r="F269" s="248" t="s">
        <v>2359</v>
      </c>
      <c r="G269" s="246"/>
      <c r="H269" s="249">
        <v>52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5" t="s">
        <v>187</v>
      </c>
      <c r="AU269" s="255" t="s">
        <v>88</v>
      </c>
      <c r="AV269" s="13" t="s">
        <v>88</v>
      </c>
      <c r="AW269" s="13" t="s">
        <v>34</v>
      </c>
      <c r="AX269" s="13" t="s">
        <v>78</v>
      </c>
      <c r="AY269" s="255" t="s">
        <v>176</v>
      </c>
    </row>
    <row r="270" spans="1:51" s="14" customFormat="1" ht="12">
      <c r="A270" s="14"/>
      <c r="B270" s="256"/>
      <c r="C270" s="257"/>
      <c r="D270" s="240" t="s">
        <v>187</v>
      </c>
      <c r="E270" s="258" t="s">
        <v>1</v>
      </c>
      <c r="F270" s="259" t="s">
        <v>189</v>
      </c>
      <c r="G270" s="257"/>
      <c r="H270" s="260">
        <v>52</v>
      </c>
      <c r="I270" s="261"/>
      <c r="J270" s="257"/>
      <c r="K270" s="257"/>
      <c r="L270" s="262"/>
      <c r="M270" s="263"/>
      <c r="N270" s="264"/>
      <c r="O270" s="264"/>
      <c r="P270" s="264"/>
      <c r="Q270" s="264"/>
      <c r="R270" s="264"/>
      <c r="S270" s="264"/>
      <c r="T270" s="26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6" t="s">
        <v>187</v>
      </c>
      <c r="AU270" s="266" t="s">
        <v>88</v>
      </c>
      <c r="AV270" s="14" t="s">
        <v>183</v>
      </c>
      <c r="AW270" s="14" t="s">
        <v>34</v>
      </c>
      <c r="AX270" s="14" t="s">
        <v>86</v>
      </c>
      <c r="AY270" s="266" t="s">
        <v>176</v>
      </c>
    </row>
    <row r="271" spans="1:65" s="2" customFormat="1" ht="16.5" customHeight="1">
      <c r="A271" s="39"/>
      <c r="B271" s="40"/>
      <c r="C271" s="227" t="s">
        <v>439</v>
      </c>
      <c r="D271" s="227" t="s">
        <v>178</v>
      </c>
      <c r="E271" s="228" t="s">
        <v>2360</v>
      </c>
      <c r="F271" s="229" t="s">
        <v>2361</v>
      </c>
      <c r="G271" s="230" t="s">
        <v>1058</v>
      </c>
      <c r="H271" s="231">
        <v>0.12</v>
      </c>
      <c r="I271" s="232"/>
      <c r="J271" s="233">
        <f>ROUND(I271*H271,2)</f>
        <v>0</v>
      </c>
      <c r="K271" s="229" t="s">
        <v>1</v>
      </c>
      <c r="L271" s="45"/>
      <c r="M271" s="234" t="s">
        <v>1</v>
      </c>
      <c r="N271" s="235" t="s">
        <v>43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183</v>
      </c>
      <c r="AT271" s="238" t="s">
        <v>178</v>
      </c>
      <c r="AU271" s="238" t="s">
        <v>88</v>
      </c>
      <c r="AY271" s="18" t="s">
        <v>176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86</v>
      </c>
      <c r="BK271" s="239">
        <f>ROUND(I271*H271,2)</f>
        <v>0</v>
      </c>
      <c r="BL271" s="18" t="s">
        <v>183</v>
      </c>
      <c r="BM271" s="238" t="s">
        <v>651</v>
      </c>
    </row>
    <row r="272" spans="1:47" s="2" customFormat="1" ht="12">
      <c r="A272" s="39"/>
      <c r="B272" s="40"/>
      <c r="C272" s="41"/>
      <c r="D272" s="240" t="s">
        <v>185</v>
      </c>
      <c r="E272" s="41"/>
      <c r="F272" s="241" t="s">
        <v>2361</v>
      </c>
      <c r="G272" s="41"/>
      <c r="H272" s="41"/>
      <c r="I272" s="242"/>
      <c r="J272" s="41"/>
      <c r="K272" s="41"/>
      <c r="L272" s="45"/>
      <c r="M272" s="243"/>
      <c r="N272" s="244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185</v>
      </c>
      <c r="AU272" s="18" t="s">
        <v>88</v>
      </c>
    </row>
    <row r="273" spans="1:51" s="13" customFormat="1" ht="12">
      <c r="A273" s="13"/>
      <c r="B273" s="245"/>
      <c r="C273" s="246"/>
      <c r="D273" s="240" t="s">
        <v>187</v>
      </c>
      <c r="E273" s="247" t="s">
        <v>1</v>
      </c>
      <c r="F273" s="248" t="s">
        <v>2362</v>
      </c>
      <c r="G273" s="246"/>
      <c r="H273" s="249">
        <v>0.12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5" t="s">
        <v>187</v>
      </c>
      <c r="AU273" s="255" t="s">
        <v>88</v>
      </c>
      <c r="AV273" s="13" t="s">
        <v>88</v>
      </c>
      <c r="AW273" s="13" t="s">
        <v>34</v>
      </c>
      <c r="AX273" s="13" t="s">
        <v>78</v>
      </c>
      <c r="AY273" s="255" t="s">
        <v>176</v>
      </c>
    </row>
    <row r="274" spans="1:51" s="14" customFormat="1" ht="12">
      <c r="A274" s="14"/>
      <c r="B274" s="256"/>
      <c r="C274" s="257"/>
      <c r="D274" s="240" t="s">
        <v>187</v>
      </c>
      <c r="E274" s="258" t="s">
        <v>1</v>
      </c>
      <c r="F274" s="259" t="s">
        <v>189</v>
      </c>
      <c r="G274" s="257"/>
      <c r="H274" s="260">
        <v>0.12</v>
      </c>
      <c r="I274" s="261"/>
      <c r="J274" s="257"/>
      <c r="K274" s="257"/>
      <c r="L274" s="262"/>
      <c r="M274" s="263"/>
      <c r="N274" s="264"/>
      <c r="O274" s="264"/>
      <c r="P274" s="264"/>
      <c r="Q274" s="264"/>
      <c r="R274" s="264"/>
      <c r="S274" s="264"/>
      <c r="T274" s="26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6" t="s">
        <v>187</v>
      </c>
      <c r="AU274" s="266" t="s">
        <v>88</v>
      </c>
      <c r="AV274" s="14" t="s">
        <v>183</v>
      </c>
      <c r="AW274" s="14" t="s">
        <v>34</v>
      </c>
      <c r="AX274" s="14" t="s">
        <v>86</v>
      </c>
      <c r="AY274" s="266" t="s">
        <v>176</v>
      </c>
    </row>
    <row r="275" spans="1:65" s="2" customFormat="1" ht="16.5" customHeight="1">
      <c r="A275" s="39"/>
      <c r="B275" s="40"/>
      <c r="C275" s="278" t="s">
        <v>445</v>
      </c>
      <c r="D275" s="278" t="s">
        <v>247</v>
      </c>
      <c r="E275" s="279" t="s">
        <v>2003</v>
      </c>
      <c r="F275" s="280" t="s">
        <v>2363</v>
      </c>
      <c r="G275" s="281" t="s">
        <v>1058</v>
      </c>
      <c r="H275" s="282">
        <v>0.4</v>
      </c>
      <c r="I275" s="283"/>
      <c r="J275" s="284">
        <f>ROUND(I275*H275,2)</f>
        <v>0</v>
      </c>
      <c r="K275" s="280" t="s">
        <v>1</v>
      </c>
      <c r="L275" s="285"/>
      <c r="M275" s="286" t="s">
        <v>1</v>
      </c>
      <c r="N275" s="287" t="s">
        <v>43</v>
      </c>
      <c r="O275" s="92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227</v>
      </c>
      <c r="AT275" s="238" t="s">
        <v>247</v>
      </c>
      <c r="AU275" s="238" t="s">
        <v>88</v>
      </c>
      <c r="AY275" s="18" t="s">
        <v>176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86</v>
      </c>
      <c r="BK275" s="239">
        <f>ROUND(I275*H275,2)</f>
        <v>0</v>
      </c>
      <c r="BL275" s="18" t="s">
        <v>183</v>
      </c>
      <c r="BM275" s="238" t="s">
        <v>661</v>
      </c>
    </row>
    <row r="276" spans="1:47" s="2" customFormat="1" ht="12">
      <c r="A276" s="39"/>
      <c r="B276" s="40"/>
      <c r="C276" s="41"/>
      <c r="D276" s="240" t="s">
        <v>185</v>
      </c>
      <c r="E276" s="41"/>
      <c r="F276" s="241" t="s">
        <v>2363</v>
      </c>
      <c r="G276" s="41"/>
      <c r="H276" s="41"/>
      <c r="I276" s="242"/>
      <c r="J276" s="41"/>
      <c r="K276" s="41"/>
      <c r="L276" s="45"/>
      <c r="M276" s="243"/>
      <c r="N276" s="244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185</v>
      </c>
      <c r="AU276" s="18" t="s">
        <v>88</v>
      </c>
    </row>
    <row r="277" spans="1:51" s="13" customFormat="1" ht="12">
      <c r="A277" s="13"/>
      <c r="B277" s="245"/>
      <c r="C277" s="246"/>
      <c r="D277" s="240" t="s">
        <v>187</v>
      </c>
      <c r="E277" s="247" t="s">
        <v>1</v>
      </c>
      <c r="F277" s="248" t="s">
        <v>2423</v>
      </c>
      <c r="G277" s="246"/>
      <c r="H277" s="249">
        <v>0.4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187</v>
      </c>
      <c r="AU277" s="255" t="s">
        <v>88</v>
      </c>
      <c r="AV277" s="13" t="s">
        <v>88</v>
      </c>
      <c r="AW277" s="13" t="s">
        <v>34</v>
      </c>
      <c r="AX277" s="13" t="s">
        <v>78</v>
      </c>
      <c r="AY277" s="255" t="s">
        <v>176</v>
      </c>
    </row>
    <row r="278" spans="1:51" s="14" customFormat="1" ht="12">
      <c r="A278" s="14"/>
      <c r="B278" s="256"/>
      <c r="C278" s="257"/>
      <c r="D278" s="240" t="s">
        <v>187</v>
      </c>
      <c r="E278" s="258" t="s">
        <v>1</v>
      </c>
      <c r="F278" s="259" t="s">
        <v>189</v>
      </c>
      <c r="G278" s="257"/>
      <c r="H278" s="260">
        <v>0.4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6" t="s">
        <v>187</v>
      </c>
      <c r="AU278" s="266" t="s">
        <v>88</v>
      </c>
      <c r="AV278" s="14" t="s">
        <v>183</v>
      </c>
      <c r="AW278" s="14" t="s">
        <v>34</v>
      </c>
      <c r="AX278" s="14" t="s">
        <v>86</v>
      </c>
      <c r="AY278" s="266" t="s">
        <v>176</v>
      </c>
    </row>
    <row r="279" spans="1:65" s="2" customFormat="1" ht="16.5" customHeight="1">
      <c r="A279" s="39"/>
      <c r="B279" s="40"/>
      <c r="C279" s="227" t="s">
        <v>451</v>
      </c>
      <c r="D279" s="227" t="s">
        <v>178</v>
      </c>
      <c r="E279" s="228" t="s">
        <v>2364</v>
      </c>
      <c r="F279" s="229" t="s">
        <v>2365</v>
      </c>
      <c r="G279" s="230" t="s">
        <v>1785</v>
      </c>
      <c r="H279" s="231">
        <v>26</v>
      </c>
      <c r="I279" s="232"/>
      <c r="J279" s="233">
        <f>ROUND(I279*H279,2)</f>
        <v>0</v>
      </c>
      <c r="K279" s="229" t="s">
        <v>1</v>
      </c>
      <c r="L279" s="45"/>
      <c r="M279" s="234" t="s">
        <v>1</v>
      </c>
      <c r="N279" s="235" t="s">
        <v>43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183</v>
      </c>
      <c r="AT279" s="238" t="s">
        <v>178</v>
      </c>
      <c r="AU279" s="238" t="s">
        <v>88</v>
      </c>
      <c r="AY279" s="18" t="s">
        <v>176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86</v>
      </c>
      <c r="BK279" s="239">
        <f>ROUND(I279*H279,2)</f>
        <v>0</v>
      </c>
      <c r="BL279" s="18" t="s">
        <v>183</v>
      </c>
      <c r="BM279" s="238" t="s">
        <v>672</v>
      </c>
    </row>
    <row r="280" spans="1:47" s="2" customFormat="1" ht="12">
      <c r="A280" s="39"/>
      <c r="B280" s="40"/>
      <c r="C280" s="41"/>
      <c r="D280" s="240" t="s">
        <v>185</v>
      </c>
      <c r="E280" s="41"/>
      <c r="F280" s="241" t="s">
        <v>2365</v>
      </c>
      <c r="G280" s="41"/>
      <c r="H280" s="41"/>
      <c r="I280" s="242"/>
      <c r="J280" s="41"/>
      <c r="K280" s="41"/>
      <c r="L280" s="45"/>
      <c r="M280" s="243"/>
      <c r="N280" s="244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185</v>
      </c>
      <c r="AU280" s="18" t="s">
        <v>88</v>
      </c>
    </row>
    <row r="281" spans="1:51" s="13" customFormat="1" ht="12">
      <c r="A281" s="13"/>
      <c r="B281" s="245"/>
      <c r="C281" s="246"/>
      <c r="D281" s="240" t="s">
        <v>187</v>
      </c>
      <c r="E281" s="247" t="s">
        <v>1</v>
      </c>
      <c r="F281" s="248" t="s">
        <v>2366</v>
      </c>
      <c r="G281" s="246"/>
      <c r="H281" s="249">
        <v>26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5" t="s">
        <v>187</v>
      </c>
      <c r="AU281" s="255" t="s">
        <v>88</v>
      </c>
      <c r="AV281" s="13" t="s">
        <v>88</v>
      </c>
      <c r="AW281" s="13" t="s">
        <v>34</v>
      </c>
      <c r="AX281" s="13" t="s">
        <v>78</v>
      </c>
      <c r="AY281" s="255" t="s">
        <v>176</v>
      </c>
    </row>
    <row r="282" spans="1:51" s="14" customFormat="1" ht="12">
      <c r="A282" s="14"/>
      <c r="B282" s="256"/>
      <c r="C282" s="257"/>
      <c r="D282" s="240" t="s">
        <v>187</v>
      </c>
      <c r="E282" s="258" t="s">
        <v>1</v>
      </c>
      <c r="F282" s="259" t="s">
        <v>189</v>
      </c>
      <c r="G282" s="257"/>
      <c r="H282" s="260">
        <v>26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6" t="s">
        <v>187</v>
      </c>
      <c r="AU282" s="266" t="s">
        <v>88</v>
      </c>
      <c r="AV282" s="14" t="s">
        <v>183</v>
      </c>
      <c r="AW282" s="14" t="s">
        <v>34</v>
      </c>
      <c r="AX282" s="14" t="s">
        <v>86</v>
      </c>
      <c r="AY282" s="266" t="s">
        <v>176</v>
      </c>
    </row>
    <row r="283" spans="1:65" s="2" customFormat="1" ht="16.5" customHeight="1">
      <c r="A283" s="39"/>
      <c r="B283" s="40"/>
      <c r="C283" s="227" t="s">
        <v>459</v>
      </c>
      <c r="D283" s="227" t="s">
        <v>178</v>
      </c>
      <c r="E283" s="228" t="s">
        <v>2015</v>
      </c>
      <c r="F283" s="229" t="s">
        <v>2367</v>
      </c>
      <c r="G283" s="230" t="s">
        <v>1785</v>
      </c>
      <c r="H283" s="231">
        <v>34</v>
      </c>
      <c r="I283" s="232"/>
      <c r="J283" s="233">
        <f>ROUND(I283*H283,2)</f>
        <v>0</v>
      </c>
      <c r="K283" s="229" t="s">
        <v>1</v>
      </c>
      <c r="L283" s="45"/>
      <c r="M283" s="234" t="s">
        <v>1</v>
      </c>
      <c r="N283" s="235" t="s">
        <v>43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183</v>
      </c>
      <c r="AT283" s="238" t="s">
        <v>178</v>
      </c>
      <c r="AU283" s="238" t="s">
        <v>88</v>
      </c>
      <c r="AY283" s="18" t="s">
        <v>176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86</v>
      </c>
      <c r="BK283" s="239">
        <f>ROUND(I283*H283,2)</f>
        <v>0</v>
      </c>
      <c r="BL283" s="18" t="s">
        <v>183</v>
      </c>
      <c r="BM283" s="238" t="s">
        <v>683</v>
      </c>
    </row>
    <row r="284" spans="1:47" s="2" customFormat="1" ht="12">
      <c r="A284" s="39"/>
      <c r="B284" s="40"/>
      <c r="C284" s="41"/>
      <c r="D284" s="240" t="s">
        <v>185</v>
      </c>
      <c r="E284" s="41"/>
      <c r="F284" s="241" t="s">
        <v>2367</v>
      </c>
      <c r="G284" s="41"/>
      <c r="H284" s="41"/>
      <c r="I284" s="242"/>
      <c r="J284" s="41"/>
      <c r="K284" s="41"/>
      <c r="L284" s="45"/>
      <c r="M284" s="243"/>
      <c r="N284" s="244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185</v>
      </c>
      <c r="AU284" s="18" t="s">
        <v>88</v>
      </c>
    </row>
    <row r="285" spans="1:51" s="13" customFormat="1" ht="12">
      <c r="A285" s="13"/>
      <c r="B285" s="245"/>
      <c r="C285" s="246"/>
      <c r="D285" s="240" t="s">
        <v>187</v>
      </c>
      <c r="E285" s="247" t="s">
        <v>1</v>
      </c>
      <c r="F285" s="248" t="s">
        <v>2368</v>
      </c>
      <c r="G285" s="246"/>
      <c r="H285" s="249">
        <v>34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5" t="s">
        <v>187</v>
      </c>
      <c r="AU285" s="255" t="s">
        <v>88</v>
      </c>
      <c r="AV285" s="13" t="s">
        <v>88</v>
      </c>
      <c r="AW285" s="13" t="s">
        <v>34</v>
      </c>
      <c r="AX285" s="13" t="s">
        <v>78</v>
      </c>
      <c r="AY285" s="255" t="s">
        <v>176</v>
      </c>
    </row>
    <row r="286" spans="1:51" s="14" customFormat="1" ht="12">
      <c r="A286" s="14"/>
      <c r="B286" s="256"/>
      <c r="C286" s="257"/>
      <c r="D286" s="240" t="s">
        <v>187</v>
      </c>
      <c r="E286" s="258" t="s">
        <v>1</v>
      </c>
      <c r="F286" s="259" t="s">
        <v>189</v>
      </c>
      <c r="G286" s="257"/>
      <c r="H286" s="260">
        <v>34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6" t="s">
        <v>187</v>
      </c>
      <c r="AU286" s="266" t="s">
        <v>88</v>
      </c>
      <c r="AV286" s="14" t="s">
        <v>183</v>
      </c>
      <c r="AW286" s="14" t="s">
        <v>34</v>
      </c>
      <c r="AX286" s="14" t="s">
        <v>86</v>
      </c>
      <c r="AY286" s="266" t="s">
        <v>176</v>
      </c>
    </row>
    <row r="287" spans="1:65" s="2" customFormat="1" ht="16.5" customHeight="1">
      <c r="A287" s="39"/>
      <c r="B287" s="40"/>
      <c r="C287" s="227" t="s">
        <v>466</v>
      </c>
      <c r="D287" s="227" t="s">
        <v>178</v>
      </c>
      <c r="E287" s="228" t="s">
        <v>2424</v>
      </c>
      <c r="F287" s="229" t="s">
        <v>2425</v>
      </c>
      <c r="G287" s="230" t="s">
        <v>1785</v>
      </c>
      <c r="H287" s="231">
        <v>13</v>
      </c>
      <c r="I287" s="232"/>
      <c r="J287" s="233">
        <f>ROUND(I287*H287,2)</f>
        <v>0</v>
      </c>
      <c r="K287" s="229" t="s">
        <v>1</v>
      </c>
      <c r="L287" s="45"/>
      <c r="M287" s="234" t="s">
        <v>1</v>
      </c>
      <c r="N287" s="235" t="s">
        <v>43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183</v>
      </c>
      <c r="AT287" s="238" t="s">
        <v>178</v>
      </c>
      <c r="AU287" s="238" t="s">
        <v>88</v>
      </c>
      <c r="AY287" s="18" t="s">
        <v>176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86</v>
      </c>
      <c r="BK287" s="239">
        <f>ROUND(I287*H287,2)</f>
        <v>0</v>
      </c>
      <c r="BL287" s="18" t="s">
        <v>183</v>
      </c>
      <c r="BM287" s="238" t="s">
        <v>695</v>
      </c>
    </row>
    <row r="288" spans="1:47" s="2" customFormat="1" ht="12">
      <c r="A288" s="39"/>
      <c r="B288" s="40"/>
      <c r="C288" s="41"/>
      <c r="D288" s="240" t="s">
        <v>185</v>
      </c>
      <c r="E288" s="41"/>
      <c r="F288" s="241" t="s">
        <v>2425</v>
      </c>
      <c r="G288" s="41"/>
      <c r="H288" s="41"/>
      <c r="I288" s="242"/>
      <c r="J288" s="41"/>
      <c r="K288" s="41"/>
      <c r="L288" s="45"/>
      <c r="M288" s="243"/>
      <c r="N288" s="244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185</v>
      </c>
      <c r="AU288" s="18" t="s">
        <v>88</v>
      </c>
    </row>
    <row r="289" spans="1:51" s="13" customFormat="1" ht="12">
      <c r="A289" s="13"/>
      <c r="B289" s="245"/>
      <c r="C289" s="246"/>
      <c r="D289" s="240" t="s">
        <v>187</v>
      </c>
      <c r="E289" s="247" t="s">
        <v>1</v>
      </c>
      <c r="F289" s="248" t="s">
        <v>2426</v>
      </c>
      <c r="G289" s="246"/>
      <c r="H289" s="249">
        <v>13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5" t="s">
        <v>187</v>
      </c>
      <c r="AU289" s="255" t="s">
        <v>88</v>
      </c>
      <c r="AV289" s="13" t="s">
        <v>88</v>
      </c>
      <c r="AW289" s="13" t="s">
        <v>34</v>
      </c>
      <c r="AX289" s="13" t="s">
        <v>78</v>
      </c>
      <c r="AY289" s="255" t="s">
        <v>176</v>
      </c>
    </row>
    <row r="290" spans="1:51" s="14" customFormat="1" ht="12">
      <c r="A290" s="14"/>
      <c r="B290" s="256"/>
      <c r="C290" s="257"/>
      <c r="D290" s="240" t="s">
        <v>187</v>
      </c>
      <c r="E290" s="258" t="s">
        <v>1</v>
      </c>
      <c r="F290" s="259" t="s">
        <v>189</v>
      </c>
      <c r="G290" s="257"/>
      <c r="H290" s="260">
        <v>13</v>
      </c>
      <c r="I290" s="261"/>
      <c r="J290" s="257"/>
      <c r="K290" s="257"/>
      <c r="L290" s="262"/>
      <c r="M290" s="263"/>
      <c r="N290" s="264"/>
      <c r="O290" s="264"/>
      <c r="P290" s="264"/>
      <c r="Q290" s="264"/>
      <c r="R290" s="264"/>
      <c r="S290" s="264"/>
      <c r="T290" s="26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6" t="s">
        <v>187</v>
      </c>
      <c r="AU290" s="266" t="s">
        <v>88</v>
      </c>
      <c r="AV290" s="14" t="s">
        <v>183</v>
      </c>
      <c r="AW290" s="14" t="s">
        <v>34</v>
      </c>
      <c r="AX290" s="14" t="s">
        <v>86</v>
      </c>
      <c r="AY290" s="266" t="s">
        <v>176</v>
      </c>
    </row>
    <row r="291" spans="1:65" s="2" customFormat="1" ht="16.5" customHeight="1">
      <c r="A291" s="39"/>
      <c r="B291" s="40"/>
      <c r="C291" s="227" t="s">
        <v>473</v>
      </c>
      <c r="D291" s="227" t="s">
        <v>178</v>
      </c>
      <c r="E291" s="228" t="s">
        <v>2369</v>
      </c>
      <c r="F291" s="229" t="s">
        <v>2370</v>
      </c>
      <c r="G291" s="230" t="s">
        <v>181</v>
      </c>
      <c r="H291" s="231">
        <v>32</v>
      </c>
      <c r="I291" s="232"/>
      <c r="J291" s="233">
        <f>ROUND(I291*H291,2)</f>
        <v>0</v>
      </c>
      <c r="K291" s="229" t="s">
        <v>1</v>
      </c>
      <c r="L291" s="45"/>
      <c r="M291" s="234" t="s">
        <v>1</v>
      </c>
      <c r="N291" s="235" t="s">
        <v>43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183</v>
      </c>
      <c r="AT291" s="238" t="s">
        <v>178</v>
      </c>
      <c r="AU291" s="238" t="s">
        <v>88</v>
      </c>
      <c r="AY291" s="18" t="s">
        <v>176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86</v>
      </c>
      <c r="BK291" s="239">
        <f>ROUND(I291*H291,2)</f>
        <v>0</v>
      </c>
      <c r="BL291" s="18" t="s">
        <v>183</v>
      </c>
      <c r="BM291" s="238" t="s">
        <v>708</v>
      </c>
    </row>
    <row r="292" spans="1:47" s="2" customFormat="1" ht="12">
      <c r="A292" s="39"/>
      <c r="B292" s="40"/>
      <c r="C292" s="41"/>
      <c r="D292" s="240" t="s">
        <v>185</v>
      </c>
      <c r="E292" s="41"/>
      <c r="F292" s="241" t="s">
        <v>2370</v>
      </c>
      <c r="G292" s="41"/>
      <c r="H292" s="41"/>
      <c r="I292" s="242"/>
      <c r="J292" s="41"/>
      <c r="K292" s="41"/>
      <c r="L292" s="45"/>
      <c r="M292" s="243"/>
      <c r="N292" s="244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185</v>
      </c>
      <c r="AU292" s="18" t="s">
        <v>88</v>
      </c>
    </row>
    <row r="293" spans="1:51" s="13" customFormat="1" ht="12">
      <c r="A293" s="13"/>
      <c r="B293" s="245"/>
      <c r="C293" s="246"/>
      <c r="D293" s="240" t="s">
        <v>187</v>
      </c>
      <c r="E293" s="247" t="s">
        <v>1</v>
      </c>
      <c r="F293" s="248" t="s">
        <v>2427</v>
      </c>
      <c r="G293" s="246"/>
      <c r="H293" s="249">
        <v>32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5" t="s">
        <v>187</v>
      </c>
      <c r="AU293" s="255" t="s">
        <v>88</v>
      </c>
      <c r="AV293" s="13" t="s">
        <v>88</v>
      </c>
      <c r="AW293" s="13" t="s">
        <v>34</v>
      </c>
      <c r="AX293" s="13" t="s">
        <v>78</v>
      </c>
      <c r="AY293" s="255" t="s">
        <v>176</v>
      </c>
    </row>
    <row r="294" spans="1:51" s="14" customFormat="1" ht="12">
      <c r="A294" s="14"/>
      <c r="B294" s="256"/>
      <c r="C294" s="257"/>
      <c r="D294" s="240" t="s">
        <v>187</v>
      </c>
      <c r="E294" s="258" t="s">
        <v>1</v>
      </c>
      <c r="F294" s="259" t="s">
        <v>189</v>
      </c>
      <c r="G294" s="257"/>
      <c r="H294" s="260">
        <v>32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6" t="s">
        <v>187</v>
      </c>
      <c r="AU294" s="266" t="s">
        <v>88</v>
      </c>
      <c r="AV294" s="14" t="s">
        <v>183</v>
      </c>
      <c r="AW294" s="14" t="s">
        <v>34</v>
      </c>
      <c r="AX294" s="14" t="s">
        <v>86</v>
      </c>
      <c r="AY294" s="266" t="s">
        <v>176</v>
      </c>
    </row>
    <row r="295" spans="1:65" s="2" customFormat="1" ht="16.5" customHeight="1">
      <c r="A295" s="39"/>
      <c r="B295" s="40"/>
      <c r="C295" s="227" t="s">
        <v>480</v>
      </c>
      <c r="D295" s="227" t="s">
        <v>178</v>
      </c>
      <c r="E295" s="228" t="s">
        <v>2132</v>
      </c>
      <c r="F295" s="229" t="s">
        <v>2133</v>
      </c>
      <c r="G295" s="230" t="s">
        <v>181</v>
      </c>
      <c r="H295" s="231">
        <v>40</v>
      </c>
      <c r="I295" s="232"/>
      <c r="J295" s="233">
        <f>ROUND(I295*H295,2)</f>
        <v>0</v>
      </c>
      <c r="K295" s="229" t="s">
        <v>1</v>
      </c>
      <c r="L295" s="45"/>
      <c r="M295" s="234" t="s">
        <v>1</v>
      </c>
      <c r="N295" s="235" t="s">
        <v>43</v>
      </c>
      <c r="O295" s="92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183</v>
      </c>
      <c r="AT295" s="238" t="s">
        <v>178</v>
      </c>
      <c r="AU295" s="238" t="s">
        <v>88</v>
      </c>
      <c r="AY295" s="18" t="s">
        <v>176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86</v>
      </c>
      <c r="BK295" s="239">
        <f>ROUND(I295*H295,2)</f>
        <v>0</v>
      </c>
      <c r="BL295" s="18" t="s">
        <v>183</v>
      </c>
      <c r="BM295" s="238" t="s">
        <v>718</v>
      </c>
    </row>
    <row r="296" spans="1:47" s="2" customFormat="1" ht="12">
      <c r="A296" s="39"/>
      <c r="B296" s="40"/>
      <c r="C296" s="41"/>
      <c r="D296" s="240" t="s">
        <v>185</v>
      </c>
      <c r="E296" s="41"/>
      <c r="F296" s="241" t="s">
        <v>2133</v>
      </c>
      <c r="G296" s="41"/>
      <c r="H296" s="41"/>
      <c r="I296" s="242"/>
      <c r="J296" s="41"/>
      <c r="K296" s="41"/>
      <c r="L296" s="45"/>
      <c r="M296" s="243"/>
      <c r="N296" s="244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185</v>
      </c>
      <c r="AU296" s="18" t="s">
        <v>88</v>
      </c>
    </row>
    <row r="297" spans="1:51" s="13" customFormat="1" ht="12">
      <c r="A297" s="13"/>
      <c r="B297" s="245"/>
      <c r="C297" s="246"/>
      <c r="D297" s="240" t="s">
        <v>187</v>
      </c>
      <c r="E297" s="247" t="s">
        <v>1</v>
      </c>
      <c r="F297" s="248" t="s">
        <v>2428</v>
      </c>
      <c r="G297" s="246"/>
      <c r="H297" s="249">
        <v>40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5" t="s">
        <v>187</v>
      </c>
      <c r="AU297" s="255" t="s">
        <v>88</v>
      </c>
      <c r="AV297" s="13" t="s">
        <v>88</v>
      </c>
      <c r="AW297" s="13" t="s">
        <v>34</v>
      </c>
      <c r="AX297" s="13" t="s">
        <v>78</v>
      </c>
      <c r="AY297" s="255" t="s">
        <v>176</v>
      </c>
    </row>
    <row r="298" spans="1:51" s="14" customFormat="1" ht="12">
      <c r="A298" s="14"/>
      <c r="B298" s="256"/>
      <c r="C298" s="257"/>
      <c r="D298" s="240" t="s">
        <v>187</v>
      </c>
      <c r="E298" s="258" t="s">
        <v>1</v>
      </c>
      <c r="F298" s="259" t="s">
        <v>189</v>
      </c>
      <c r="G298" s="257"/>
      <c r="H298" s="260">
        <v>40</v>
      </c>
      <c r="I298" s="261"/>
      <c r="J298" s="257"/>
      <c r="K298" s="257"/>
      <c r="L298" s="262"/>
      <c r="M298" s="263"/>
      <c r="N298" s="264"/>
      <c r="O298" s="264"/>
      <c r="P298" s="264"/>
      <c r="Q298" s="264"/>
      <c r="R298" s="264"/>
      <c r="S298" s="264"/>
      <c r="T298" s="26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6" t="s">
        <v>187</v>
      </c>
      <c r="AU298" s="266" t="s">
        <v>88</v>
      </c>
      <c r="AV298" s="14" t="s">
        <v>183</v>
      </c>
      <c r="AW298" s="14" t="s">
        <v>34</v>
      </c>
      <c r="AX298" s="14" t="s">
        <v>86</v>
      </c>
      <c r="AY298" s="266" t="s">
        <v>176</v>
      </c>
    </row>
    <row r="299" spans="1:65" s="2" customFormat="1" ht="16.5" customHeight="1">
      <c r="A299" s="39"/>
      <c r="B299" s="40"/>
      <c r="C299" s="278" t="s">
        <v>485</v>
      </c>
      <c r="D299" s="278" t="s">
        <v>247</v>
      </c>
      <c r="E299" s="279" t="s">
        <v>2051</v>
      </c>
      <c r="F299" s="280" t="s">
        <v>2373</v>
      </c>
      <c r="G299" s="281" t="s">
        <v>181</v>
      </c>
      <c r="H299" s="282">
        <v>40</v>
      </c>
      <c r="I299" s="283"/>
      <c r="J299" s="284">
        <f>ROUND(I299*H299,2)</f>
        <v>0</v>
      </c>
      <c r="K299" s="280" t="s">
        <v>1</v>
      </c>
      <c r="L299" s="285"/>
      <c r="M299" s="286" t="s">
        <v>1</v>
      </c>
      <c r="N299" s="287" t="s">
        <v>43</v>
      </c>
      <c r="O299" s="92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8" t="s">
        <v>227</v>
      </c>
      <c r="AT299" s="238" t="s">
        <v>247</v>
      </c>
      <c r="AU299" s="238" t="s">
        <v>88</v>
      </c>
      <c r="AY299" s="18" t="s">
        <v>176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8" t="s">
        <v>86</v>
      </c>
      <c r="BK299" s="239">
        <f>ROUND(I299*H299,2)</f>
        <v>0</v>
      </c>
      <c r="BL299" s="18" t="s">
        <v>183</v>
      </c>
      <c r="BM299" s="238" t="s">
        <v>729</v>
      </c>
    </row>
    <row r="300" spans="1:47" s="2" customFormat="1" ht="12">
      <c r="A300" s="39"/>
      <c r="B300" s="40"/>
      <c r="C300" s="41"/>
      <c r="D300" s="240" t="s">
        <v>185</v>
      </c>
      <c r="E300" s="41"/>
      <c r="F300" s="241" t="s">
        <v>2373</v>
      </c>
      <c r="G300" s="41"/>
      <c r="H300" s="41"/>
      <c r="I300" s="242"/>
      <c r="J300" s="41"/>
      <c r="K300" s="41"/>
      <c r="L300" s="45"/>
      <c r="M300" s="243"/>
      <c r="N300" s="244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185</v>
      </c>
      <c r="AU300" s="18" t="s">
        <v>88</v>
      </c>
    </row>
    <row r="301" spans="1:51" s="13" customFormat="1" ht="12">
      <c r="A301" s="13"/>
      <c r="B301" s="245"/>
      <c r="C301" s="246"/>
      <c r="D301" s="240" t="s">
        <v>187</v>
      </c>
      <c r="E301" s="247" t="s">
        <v>1</v>
      </c>
      <c r="F301" s="248" t="s">
        <v>2428</v>
      </c>
      <c r="G301" s="246"/>
      <c r="H301" s="249">
        <v>40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5" t="s">
        <v>187</v>
      </c>
      <c r="AU301" s="255" t="s">
        <v>88</v>
      </c>
      <c r="AV301" s="13" t="s">
        <v>88</v>
      </c>
      <c r="AW301" s="13" t="s">
        <v>34</v>
      </c>
      <c r="AX301" s="13" t="s">
        <v>78</v>
      </c>
      <c r="AY301" s="255" t="s">
        <v>176</v>
      </c>
    </row>
    <row r="302" spans="1:51" s="14" customFormat="1" ht="12">
      <c r="A302" s="14"/>
      <c r="B302" s="256"/>
      <c r="C302" s="257"/>
      <c r="D302" s="240" t="s">
        <v>187</v>
      </c>
      <c r="E302" s="258" t="s">
        <v>1</v>
      </c>
      <c r="F302" s="259" t="s">
        <v>189</v>
      </c>
      <c r="G302" s="257"/>
      <c r="H302" s="260">
        <v>40</v>
      </c>
      <c r="I302" s="261"/>
      <c r="J302" s="257"/>
      <c r="K302" s="257"/>
      <c r="L302" s="262"/>
      <c r="M302" s="263"/>
      <c r="N302" s="264"/>
      <c r="O302" s="264"/>
      <c r="P302" s="264"/>
      <c r="Q302" s="264"/>
      <c r="R302" s="264"/>
      <c r="S302" s="264"/>
      <c r="T302" s="26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6" t="s">
        <v>187</v>
      </c>
      <c r="AU302" s="266" t="s">
        <v>88</v>
      </c>
      <c r="AV302" s="14" t="s">
        <v>183</v>
      </c>
      <c r="AW302" s="14" t="s">
        <v>34</v>
      </c>
      <c r="AX302" s="14" t="s">
        <v>86</v>
      </c>
      <c r="AY302" s="266" t="s">
        <v>176</v>
      </c>
    </row>
    <row r="303" spans="1:65" s="2" customFormat="1" ht="37.8" customHeight="1">
      <c r="A303" s="39"/>
      <c r="B303" s="40"/>
      <c r="C303" s="227" t="s">
        <v>490</v>
      </c>
      <c r="D303" s="227" t="s">
        <v>178</v>
      </c>
      <c r="E303" s="228" t="s">
        <v>2018</v>
      </c>
      <c r="F303" s="229" t="s">
        <v>2374</v>
      </c>
      <c r="G303" s="230" t="s">
        <v>2020</v>
      </c>
      <c r="H303" s="231">
        <v>1</v>
      </c>
      <c r="I303" s="232"/>
      <c r="J303" s="233">
        <f>ROUND(I303*H303,2)</f>
        <v>0</v>
      </c>
      <c r="K303" s="229" t="s">
        <v>1</v>
      </c>
      <c r="L303" s="45"/>
      <c r="M303" s="234" t="s">
        <v>1</v>
      </c>
      <c r="N303" s="235" t="s">
        <v>43</v>
      </c>
      <c r="O303" s="92"/>
      <c r="P303" s="236">
        <f>O303*H303</f>
        <v>0</v>
      </c>
      <c r="Q303" s="236">
        <v>0</v>
      </c>
      <c r="R303" s="236">
        <f>Q303*H303</f>
        <v>0</v>
      </c>
      <c r="S303" s="236">
        <v>0</v>
      </c>
      <c r="T303" s="23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8" t="s">
        <v>183</v>
      </c>
      <c r="AT303" s="238" t="s">
        <v>178</v>
      </c>
      <c r="AU303" s="238" t="s">
        <v>88</v>
      </c>
      <c r="AY303" s="18" t="s">
        <v>176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8" t="s">
        <v>86</v>
      </c>
      <c r="BK303" s="239">
        <f>ROUND(I303*H303,2)</f>
        <v>0</v>
      </c>
      <c r="BL303" s="18" t="s">
        <v>183</v>
      </c>
      <c r="BM303" s="238" t="s">
        <v>739</v>
      </c>
    </row>
    <row r="304" spans="1:47" s="2" customFormat="1" ht="12">
      <c r="A304" s="39"/>
      <c r="B304" s="40"/>
      <c r="C304" s="41"/>
      <c r="D304" s="240" t="s">
        <v>185</v>
      </c>
      <c r="E304" s="41"/>
      <c r="F304" s="241" t="s">
        <v>2375</v>
      </c>
      <c r="G304" s="41"/>
      <c r="H304" s="41"/>
      <c r="I304" s="242"/>
      <c r="J304" s="41"/>
      <c r="K304" s="41"/>
      <c r="L304" s="45"/>
      <c r="M304" s="243"/>
      <c r="N304" s="244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185</v>
      </c>
      <c r="AU304" s="18" t="s">
        <v>88</v>
      </c>
    </row>
    <row r="305" spans="1:65" s="2" customFormat="1" ht="16.5" customHeight="1">
      <c r="A305" s="39"/>
      <c r="B305" s="40"/>
      <c r="C305" s="227" t="s">
        <v>494</v>
      </c>
      <c r="D305" s="227" t="s">
        <v>178</v>
      </c>
      <c r="E305" s="228" t="s">
        <v>2314</v>
      </c>
      <c r="F305" s="229" t="s">
        <v>2376</v>
      </c>
      <c r="G305" s="230" t="s">
        <v>250</v>
      </c>
      <c r="H305" s="231">
        <v>0.3</v>
      </c>
      <c r="I305" s="232"/>
      <c r="J305" s="233">
        <f>ROUND(I305*H305,2)</f>
        <v>0</v>
      </c>
      <c r="K305" s="229" t="s">
        <v>1</v>
      </c>
      <c r="L305" s="45"/>
      <c r="M305" s="234" t="s">
        <v>1</v>
      </c>
      <c r="N305" s="235" t="s">
        <v>43</v>
      </c>
      <c r="O305" s="92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183</v>
      </c>
      <c r="AT305" s="238" t="s">
        <v>178</v>
      </c>
      <c r="AU305" s="238" t="s">
        <v>88</v>
      </c>
      <c r="AY305" s="18" t="s">
        <v>176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86</v>
      </c>
      <c r="BK305" s="239">
        <f>ROUND(I305*H305,2)</f>
        <v>0</v>
      </c>
      <c r="BL305" s="18" t="s">
        <v>183</v>
      </c>
      <c r="BM305" s="238" t="s">
        <v>750</v>
      </c>
    </row>
    <row r="306" spans="1:47" s="2" customFormat="1" ht="12">
      <c r="A306" s="39"/>
      <c r="B306" s="40"/>
      <c r="C306" s="41"/>
      <c r="D306" s="240" t="s">
        <v>185</v>
      </c>
      <c r="E306" s="41"/>
      <c r="F306" s="241" t="s">
        <v>2376</v>
      </c>
      <c r="G306" s="41"/>
      <c r="H306" s="41"/>
      <c r="I306" s="242"/>
      <c r="J306" s="41"/>
      <c r="K306" s="41"/>
      <c r="L306" s="45"/>
      <c r="M306" s="243"/>
      <c r="N306" s="24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185</v>
      </c>
      <c r="AU306" s="18" t="s">
        <v>88</v>
      </c>
    </row>
    <row r="307" spans="1:65" s="2" customFormat="1" ht="16.5" customHeight="1">
      <c r="A307" s="39"/>
      <c r="B307" s="40"/>
      <c r="C307" s="227" t="s">
        <v>499</v>
      </c>
      <c r="D307" s="227" t="s">
        <v>178</v>
      </c>
      <c r="E307" s="228" t="s">
        <v>2009</v>
      </c>
      <c r="F307" s="229" t="s">
        <v>2377</v>
      </c>
      <c r="G307" s="230" t="s">
        <v>250</v>
      </c>
      <c r="H307" s="231">
        <v>0.3</v>
      </c>
      <c r="I307" s="232"/>
      <c r="J307" s="233">
        <f>ROUND(I307*H307,2)</f>
        <v>0</v>
      </c>
      <c r="K307" s="229" t="s">
        <v>1</v>
      </c>
      <c r="L307" s="45"/>
      <c r="M307" s="234" t="s">
        <v>1</v>
      </c>
      <c r="N307" s="235" t="s">
        <v>43</v>
      </c>
      <c r="O307" s="92"/>
      <c r="P307" s="236">
        <f>O307*H307</f>
        <v>0</v>
      </c>
      <c r="Q307" s="236">
        <v>0</v>
      </c>
      <c r="R307" s="236">
        <f>Q307*H307</f>
        <v>0</v>
      </c>
      <c r="S307" s="236">
        <v>0</v>
      </c>
      <c r="T307" s="23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183</v>
      </c>
      <c r="AT307" s="238" t="s">
        <v>178</v>
      </c>
      <c r="AU307" s="238" t="s">
        <v>88</v>
      </c>
      <c r="AY307" s="18" t="s">
        <v>176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86</v>
      </c>
      <c r="BK307" s="239">
        <f>ROUND(I307*H307,2)</f>
        <v>0</v>
      </c>
      <c r="BL307" s="18" t="s">
        <v>183</v>
      </c>
      <c r="BM307" s="238" t="s">
        <v>763</v>
      </c>
    </row>
    <row r="308" spans="1:47" s="2" customFormat="1" ht="12">
      <c r="A308" s="39"/>
      <c r="B308" s="40"/>
      <c r="C308" s="41"/>
      <c r="D308" s="240" t="s">
        <v>185</v>
      </c>
      <c r="E308" s="41"/>
      <c r="F308" s="241" t="s">
        <v>2377</v>
      </c>
      <c r="G308" s="41"/>
      <c r="H308" s="41"/>
      <c r="I308" s="242"/>
      <c r="J308" s="41"/>
      <c r="K308" s="41"/>
      <c r="L308" s="45"/>
      <c r="M308" s="243"/>
      <c r="N308" s="244"/>
      <c r="O308" s="92"/>
      <c r="P308" s="92"/>
      <c r="Q308" s="92"/>
      <c r="R308" s="92"/>
      <c r="S308" s="92"/>
      <c r="T308" s="93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185</v>
      </c>
      <c r="AU308" s="18" t="s">
        <v>88</v>
      </c>
    </row>
    <row r="309" spans="1:63" s="12" customFormat="1" ht="22.8" customHeight="1">
      <c r="A309" s="12"/>
      <c r="B309" s="211"/>
      <c r="C309" s="212"/>
      <c r="D309" s="213" t="s">
        <v>77</v>
      </c>
      <c r="E309" s="225" t="s">
        <v>1805</v>
      </c>
      <c r="F309" s="225" t="s">
        <v>2379</v>
      </c>
      <c r="G309" s="212"/>
      <c r="H309" s="212"/>
      <c r="I309" s="215"/>
      <c r="J309" s="226">
        <f>BK309</f>
        <v>0</v>
      </c>
      <c r="K309" s="212"/>
      <c r="L309" s="217"/>
      <c r="M309" s="218"/>
      <c r="N309" s="219"/>
      <c r="O309" s="219"/>
      <c r="P309" s="220">
        <f>SUM(P310:P363)</f>
        <v>0</v>
      </c>
      <c r="Q309" s="219"/>
      <c r="R309" s="220">
        <f>SUM(R310:R363)</f>
        <v>0</v>
      </c>
      <c r="S309" s="219"/>
      <c r="T309" s="221">
        <f>SUM(T310:T363)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22" t="s">
        <v>86</v>
      </c>
      <c r="AT309" s="223" t="s">
        <v>77</v>
      </c>
      <c r="AU309" s="223" t="s">
        <v>86</v>
      </c>
      <c r="AY309" s="222" t="s">
        <v>176</v>
      </c>
      <c r="BK309" s="224">
        <f>SUM(BK310:BK363)</f>
        <v>0</v>
      </c>
    </row>
    <row r="310" spans="1:65" s="2" customFormat="1" ht="33" customHeight="1">
      <c r="A310" s="39"/>
      <c r="B310" s="40"/>
      <c r="C310" s="227" t="s">
        <v>503</v>
      </c>
      <c r="D310" s="227" t="s">
        <v>178</v>
      </c>
      <c r="E310" s="228" t="s">
        <v>2429</v>
      </c>
      <c r="F310" s="229" t="s">
        <v>2430</v>
      </c>
      <c r="G310" s="230" t="s">
        <v>296</v>
      </c>
      <c r="H310" s="231">
        <v>226</v>
      </c>
      <c r="I310" s="232"/>
      <c r="J310" s="233">
        <f>ROUND(I310*H310,2)</f>
        <v>0</v>
      </c>
      <c r="K310" s="229" t="s">
        <v>1</v>
      </c>
      <c r="L310" s="45"/>
      <c r="M310" s="234" t="s">
        <v>1</v>
      </c>
      <c r="N310" s="235" t="s">
        <v>43</v>
      </c>
      <c r="O310" s="92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183</v>
      </c>
      <c r="AT310" s="238" t="s">
        <v>178</v>
      </c>
      <c r="AU310" s="238" t="s">
        <v>88</v>
      </c>
      <c r="AY310" s="18" t="s">
        <v>176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86</v>
      </c>
      <c r="BK310" s="239">
        <f>ROUND(I310*H310,2)</f>
        <v>0</v>
      </c>
      <c r="BL310" s="18" t="s">
        <v>183</v>
      </c>
      <c r="BM310" s="238" t="s">
        <v>776</v>
      </c>
    </row>
    <row r="311" spans="1:47" s="2" customFormat="1" ht="12">
      <c r="A311" s="39"/>
      <c r="B311" s="40"/>
      <c r="C311" s="41"/>
      <c r="D311" s="240" t="s">
        <v>185</v>
      </c>
      <c r="E311" s="41"/>
      <c r="F311" s="241" t="s">
        <v>2430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185</v>
      </c>
      <c r="AU311" s="18" t="s">
        <v>88</v>
      </c>
    </row>
    <row r="312" spans="1:51" s="13" customFormat="1" ht="12">
      <c r="A312" s="13"/>
      <c r="B312" s="245"/>
      <c r="C312" s="246"/>
      <c r="D312" s="240" t="s">
        <v>187</v>
      </c>
      <c r="E312" s="247" t="s">
        <v>1</v>
      </c>
      <c r="F312" s="248" t="s">
        <v>2431</v>
      </c>
      <c r="G312" s="246"/>
      <c r="H312" s="249">
        <v>226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5" t="s">
        <v>187</v>
      </c>
      <c r="AU312" s="255" t="s">
        <v>88</v>
      </c>
      <c r="AV312" s="13" t="s">
        <v>88</v>
      </c>
      <c r="AW312" s="13" t="s">
        <v>34</v>
      </c>
      <c r="AX312" s="13" t="s">
        <v>78</v>
      </c>
      <c r="AY312" s="255" t="s">
        <v>176</v>
      </c>
    </row>
    <row r="313" spans="1:51" s="14" customFormat="1" ht="12">
      <c r="A313" s="14"/>
      <c r="B313" s="256"/>
      <c r="C313" s="257"/>
      <c r="D313" s="240" t="s">
        <v>187</v>
      </c>
      <c r="E313" s="258" t="s">
        <v>1</v>
      </c>
      <c r="F313" s="259" t="s">
        <v>189</v>
      </c>
      <c r="G313" s="257"/>
      <c r="H313" s="260">
        <v>226</v>
      </c>
      <c r="I313" s="261"/>
      <c r="J313" s="257"/>
      <c r="K313" s="257"/>
      <c r="L313" s="262"/>
      <c r="M313" s="263"/>
      <c r="N313" s="264"/>
      <c r="O313" s="264"/>
      <c r="P313" s="264"/>
      <c r="Q313" s="264"/>
      <c r="R313" s="264"/>
      <c r="S313" s="264"/>
      <c r="T313" s="26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6" t="s">
        <v>187</v>
      </c>
      <c r="AU313" s="266" t="s">
        <v>88</v>
      </c>
      <c r="AV313" s="14" t="s">
        <v>183</v>
      </c>
      <c r="AW313" s="14" t="s">
        <v>34</v>
      </c>
      <c r="AX313" s="14" t="s">
        <v>86</v>
      </c>
      <c r="AY313" s="266" t="s">
        <v>176</v>
      </c>
    </row>
    <row r="314" spans="1:65" s="2" customFormat="1" ht="24.15" customHeight="1">
      <c r="A314" s="39"/>
      <c r="B314" s="40"/>
      <c r="C314" s="227" t="s">
        <v>509</v>
      </c>
      <c r="D314" s="227" t="s">
        <v>178</v>
      </c>
      <c r="E314" s="228" t="s">
        <v>2432</v>
      </c>
      <c r="F314" s="229" t="s">
        <v>2433</v>
      </c>
      <c r="G314" s="230" t="s">
        <v>296</v>
      </c>
      <c r="H314" s="231">
        <v>904</v>
      </c>
      <c r="I314" s="232"/>
      <c r="J314" s="233">
        <f>ROUND(I314*H314,2)</f>
        <v>0</v>
      </c>
      <c r="K314" s="229" t="s">
        <v>1</v>
      </c>
      <c r="L314" s="45"/>
      <c r="M314" s="234" t="s">
        <v>1</v>
      </c>
      <c r="N314" s="235" t="s">
        <v>43</v>
      </c>
      <c r="O314" s="92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183</v>
      </c>
      <c r="AT314" s="238" t="s">
        <v>178</v>
      </c>
      <c r="AU314" s="238" t="s">
        <v>88</v>
      </c>
      <c r="AY314" s="18" t="s">
        <v>176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86</v>
      </c>
      <c r="BK314" s="239">
        <f>ROUND(I314*H314,2)</f>
        <v>0</v>
      </c>
      <c r="BL314" s="18" t="s">
        <v>183</v>
      </c>
      <c r="BM314" s="238" t="s">
        <v>791</v>
      </c>
    </row>
    <row r="315" spans="1:47" s="2" customFormat="1" ht="12">
      <c r="A315" s="39"/>
      <c r="B315" s="40"/>
      <c r="C315" s="41"/>
      <c r="D315" s="240" t="s">
        <v>185</v>
      </c>
      <c r="E315" s="41"/>
      <c r="F315" s="241" t="s">
        <v>2433</v>
      </c>
      <c r="G315" s="41"/>
      <c r="H315" s="41"/>
      <c r="I315" s="242"/>
      <c r="J315" s="41"/>
      <c r="K315" s="41"/>
      <c r="L315" s="45"/>
      <c r="M315" s="243"/>
      <c r="N315" s="244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185</v>
      </c>
      <c r="AU315" s="18" t="s">
        <v>88</v>
      </c>
    </row>
    <row r="316" spans="1:51" s="13" customFormat="1" ht="12">
      <c r="A316" s="13"/>
      <c r="B316" s="245"/>
      <c r="C316" s="246"/>
      <c r="D316" s="240" t="s">
        <v>187</v>
      </c>
      <c r="E316" s="247" t="s">
        <v>1</v>
      </c>
      <c r="F316" s="248" t="s">
        <v>2434</v>
      </c>
      <c r="G316" s="246"/>
      <c r="H316" s="249">
        <v>904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5" t="s">
        <v>187</v>
      </c>
      <c r="AU316" s="255" t="s">
        <v>88</v>
      </c>
      <c r="AV316" s="13" t="s">
        <v>88</v>
      </c>
      <c r="AW316" s="13" t="s">
        <v>34</v>
      </c>
      <c r="AX316" s="13" t="s">
        <v>78</v>
      </c>
      <c r="AY316" s="255" t="s">
        <v>176</v>
      </c>
    </row>
    <row r="317" spans="1:51" s="14" customFormat="1" ht="12">
      <c r="A317" s="14"/>
      <c r="B317" s="256"/>
      <c r="C317" s="257"/>
      <c r="D317" s="240" t="s">
        <v>187</v>
      </c>
      <c r="E317" s="258" t="s">
        <v>1</v>
      </c>
      <c r="F317" s="259" t="s">
        <v>189</v>
      </c>
      <c r="G317" s="257"/>
      <c r="H317" s="260">
        <v>904</v>
      </c>
      <c r="I317" s="261"/>
      <c r="J317" s="257"/>
      <c r="K317" s="257"/>
      <c r="L317" s="262"/>
      <c r="M317" s="263"/>
      <c r="N317" s="264"/>
      <c r="O317" s="264"/>
      <c r="P317" s="264"/>
      <c r="Q317" s="264"/>
      <c r="R317" s="264"/>
      <c r="S317" s="264"/>
      <c r="T317" s="26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6" t="s">
        <v>187</v>
      </c>
      <c r="AU317" s="266" t="s">
        <v>88</v>
      </c>
      <c r="AV317" s="14" t="s">
        <v>183</v>
      </c>
      <c r="AW317" s="14" t="s">
        <v>34</v>
      </c>
      <c r="AX317" s="14" t="s">
        <v>86</v>
      </c>
      <c r="AY317" s="266" t="s">
        <v>176</v>
      </c>
    </row>
    <row r="318" spans="1:65" s="2" customFormat="1" ht="16.5" customHeight="1">
      <c r="A318" s="39"/>
      <c r="B318" s="40"/>
      <c r="C318" s="227" t="s">
        <v>513</v>
      </c>
      <c r="D318" s="227" t="s">
        <v>178</v>
      </c>
      <c r="E318" s="228" t="s">
        <v>2435</v>
      </c>
      <c r="F318" s="229" t="s">
        <v>2436</v>
      </c>
      <c r="G318" s="230" t="s">
        <v>296</v>
      </c>
      <c r="H318" s="231">
        <v>452</v>
      </c>
      <c r="I318" s="232"/>
      <c r="J318" s="233">
        <f>ROUND(I318*H318,2)</f>
        <v>0</v>
      </c>
      <c r="K318" s="229" t="s">
        <v>1</v>
      </c>
      <c r="L318" s="45"/>
      <c r="M318" s="234" t="s">
        <v>1</v>
      </c>
      <c r="N318" s="235" t="s">
        <v>43</v>
      </c>
      <c r="O318" s="92"/>
      <c r="P318" s="236">
        <f>O318*H318</f>
        <v>0</v>
      </c>
      <c r="Q318" s="236">
        <v>0</v>
      </c>
      <c r="R318" s="236">
        <f>Q318*H318</f>
        <v>0</v>
      </c>
      <c r="S318" s="236">
        <v>0</v>
      </c>
      <c r="T318" s="23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8" t="s">
        <v>183</v>
      </c>
      <c r="AT318" s="238" t="s">
        <v>178</v>
      </c>
      <c r="AU318" s="238" t="s">
        <v>88</v>
      </c>
      <c r="AY318" s="18" t="s">
        <v>176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8" t="s">
        <v>86</v>
      </c>
      <c r="BK318" s="239">
        <f>ROUND(I318*H318,2)</f>
        <v>0</v>
      </c>
      <c r="BL318" s="18" t="s">
        <v>183</v>
      </c>
      <c r="BM318" s="238" t="s">
        <v>805</v>
      </c>
    </row>
    <row r="319" spans="1:47" s="2" customFormat="1" ht="12">
      <c r="A319" s="39"/>
      <c r="B319" s="40"/>
      <c r="C319" s="41"/>
      <c r="D319" s="240" t="s">
        <v>185</v>
      </c>
      <c r="E319" s="41"/>
      <c r="F319" s="241" t="s">
        <v>2436</v>
      </c>
      <c r="G319" s="41"/>
      <c r="H319" s="41"/>
      <c r="I319" s="242"/>
      <c r="J319" s="41"/>
      <c r="K319" s="41"/>
      <c r="L319" s="45"/>
      <c r="M319" s="243"/>
      <c r="N319" s="244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185</v>
      </c>
      <c r="AU319" s="18" t="s">
        <v>88</v>
      </c>
    </row>
    <row r="320" spans="1:51" s="13" customFormat="1" ht="12">
      <c r="A320" s="13"/>
      <c r="B320" s="245"/>
      <c r="C320" s="246"/>
      <c r="D320" s="240" t="s">
        <v>187</v>
      </c>
      <c r="E320" s="247" t="s">
        <v>1</v>
      </c>
      <c r="F320" s="248" t="s">
        <v>2437</v>
      </c>
      <c r="G320" s="246"/>
      <c r="H320" s="249">
        <v>452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5" t="s">
        <v>187</v>
      </c>
      <c r="AU320" s="255" t="s">
        <v>88</v>
      </c>
      <c r="AV320" s="13" t="s">
        <v>88</v>
      </c>
      <c r="AW320" s="13" t="s">
        <v>34</v>
      </c>
      <c r="AX320" s="13" t="s">
        <v>78</v>
      </c>
      <c r="AY320" s="255" t="s">
        <v>176</v>
      </c>
    </row>
    <row r="321" spans="1:51" s="14" customFormat="1" ht="12">
      <c r="A321" s="14"/>
      <c r="B321" s="256"/>
      <c r="C321" s="257"/>
      <c r="D321" s="240" t="s">
        <v>187</v>
      </c>
      <c r="E321" s="258" t="s">
        <v>1</v>
      </c>
      <c r="F321" s="259" t="s">
        <v>189</v>
      </c>
      <c r="G321" s="257"/>
      <c r="H321" s="260">
        <v>452</v>
      </c>
      <c r="I321" s="261"/>
      <c r="J321" s="257"/>
      <c r="K321" s="257"/>
      <c r="L321" s="262"/>
      <c r="M321" s="263"/>
      <c r="N321" s="264"/>
      <c r="O321" s="264"/>
      <c r="P321" s="264"/>
      <c r="Q321" s="264"/>
      <c r="R321" s="264"/>
      <c r="S321" s="264"/>
      <c r="T321" s="26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6" t="s">
        <v>187</v>
      </c>
      <c r="AU321" s="266" t="s">
        <v>88</v>
      </c>
      <c r="AV321" s="14" t="s">
        <v>183</v>
      </c>
      <c r="AW321" s="14" t="s">
        <v>34</v>
      </c>
      <c r="AX321" s="14" t="s">
        <v>86</v>
      </c>
      <c r="AY321" s="266" t="s">
        <v>176</v>
      </c>
    </row>
    <row r="322" spans="1:65" s="2" customFormat="1" ht="24.15" customHeight="1">
      <c r="A322" s="39"/>
      <c r="B322" s="40"/>
      <c r="C322" s="227" t="s">
        <v>518</v>
      </c>
      <c r="D322" s="227" t="s">
        <v>178</v>
      </c>
      <c r="E322" s="228" t="s">
        <v>2383</v>
      </c>
      <c r="F322" s="229" t="s">
        <v>2384</v>
      </c>
      <c r="G322" s="230" t="s">
        <v>296</v>
      </c>
      <c r="H322" s="231">
        <v>226</v>
      </c>
      <c r="I322" s="232"/>
      <c r="J322" s="233">
        <f>ROUND(I322*H322,2)</f>
        <v>0</v>
      </c>
      <c r="K322" s="229" t="s">
        <v>1</v>
      </c>
      <c r="L322" s="45"/>
      <c r="M322" s="234" t="s">
        <v>1</v>
      </c>
      <c r="N322" s="235" t="s">
        <v>43</v>
      </c>
      <c r="O322" s="92"/>
      <c r="P322" s="236">
        <f>O322*H322</f>
        <v>0</v>
      </c>
      <c r="Q322" s="236">
        <v>0</v>
      </c>
      <c r="R322" s="236">
        <f>Q322*H322</f>
        <v>0</v>
      </c>
      <c r="S322" s="236">
        <v>0</v>
      </c>
      <c r="T322" s="237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8" t="s">
        <v>183</v>
      </c>
      <c r="AT322" s="238" t="s">
        <v>178</v>
      </c>
      <c r="AU322" s="238" t="s">
        <v>88</v>
      </c>
      <c r="AY322" s="18" t="s">
        <v>176</v>
      </c>
      <c r="BE322" s="239">
        <f>IF(N322="základní",J322,0)</f>
        <v>0</v>
      </c>
      <c r="BF322" s="239">
        <f>IF(N322="snížená",J322,0)</f>
        <v>0</v>
      </c>
      <c r="BG322" s="239">
        <f>IF(N322="zákl. přenesená",J322,0)</f>
        <v>0</v>
      </c>
      <c r="BH322" s="239">
        <f>IF(N322="sníž. přenesená",J322,0)</f>
        <v>0</v>
      </c>
      <c r="BI322" s="239">
        <f>IF(N322="nulová",J322,0)</f>
        <v>0</v>
      </c>
      <c r="BJ322" s="18" t="s">
        <v>86</v>
      </c>
      <c r="BK322" s="239">
        <f>ROUND(I322*H322,2)</f>
        <v>0</v>
      </c>
      <c r="BL322" s="18" t="s">
        <v>183</v>
      </c>
      <c r="BM322" s="238" t="s">
        <v>818</v>
      </c>
    </row>
    <row r="323" spans="1:47" s="2" customFormat="1" ht="12">
      <c r="A323" s="39"/>
      <c r="B323" s="40"/>
      <c r="C323" s="41"/>
      <c r="D323" s="240" t="s">
        <v>185</v>
      </c>
      <c r="E323" s="41"/>
      <c r="F323" s="241" t="s">
        <v>2384</v>
      </c>
      <c r="G323" s="41"/>
      <c r="H323" s="41"/>
      <c r="I323" s="242"/>
      <c r="J323" s="41"/>
      <c r="K323" s="41"/>
      <c r="L323" s="45"/>
      <c r="M323" s="243"/>
      <c r="N323" s="244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185</v>
      </c>
      <c r="AU323" s="18" t="s">
        <v>88</v>
      </c>
    </row>
    <row r="324" spans="1:51" s="13" customFormat="1" ht="12">
      <c r="A324" s="13"/>
      <c r="B324" s="245"/>
      <c r="C324" s="246"/>
      <c r="D324" s="240" t="s">
        <v>187</v>
      </c>
      <c r="E324" s="247" t="s">
        <v>1</v>
      </c>
      <c r="F324" s="248" t="s">
        <v>2431</v>
      </c>
      <c r="G324" s="246"/>
      <c r="H324" s="249">
        <v>226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5" t="s">
        <v>187</v>
      </c>
      <c r="AU324" s="255" t="s">
        <v>88</v>
      </c>
      <c r="AV324" s="13" t="s">
        <v>88</v>
      </c>
      <c r="AW324" s="13" t="s">
        <v>34</v>
      </c>
      <c r="AX324" s="13" t="s">
        <v>78</v>
      </c>
      <c r="AY324" s="255" t="s">
        <v>176</v>
      </c>
    </row>
    <row r="325" spans="1:51" s="14" customFormat="1" ht="12">
      <c r="A325" s="14"/>
      <c r="B325" s="256"/>
      <c r="C325" s="257"/>
      <c r="D325" s="240" t="s">
        <v>187</v>
      </c>
      <c r="E325" s="258" t="s">
        <v>1</v>
      </c>
      <c r="F325" s="259" t="s">
        <v>189</v>
      </c>
      <c r="G325" s="257"/>
      <c r="H325" s="260">
        <v>226</v>
      </c>
      <c r="I325" s="261"/>
      <c r="J325" s="257"/>
      <c r="K325" s="257"/>
      <c r="L325" s="262"/>
      <c r="M325" s="263"/>
      <c r="N325" s="264"/>
      <c r="O325" s="264"/>
      <c r="P325" s="264"/>
      <c r="Q325" s="264"/>
      <c r="R325" s="264"/>
      <c r="S325" s="264"/>
      <c r="T325" s="26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6" t="s">
        <v>187</v>
      </c>
      <c r="AU325" s="266" t="s">
        <v>88</v>
      </c>
      <c r="AV325" s="14" t="s">
        <v>183</v>
      </c>
      <c r="AW325" s="14" t="s">
        <v>34</v>
      </c>
      <c r="AX325" s="14" t="s">
        <v>86</v>
      </c>
      <c r="AY325" s="266" t="s">
        <v>176</v>
      </c>
    </row>
    <row r="326" spans="1:65" s="2" customFormat="1" ht="24.15" customHeight="1">
      <c r="A326" s="39"/>
      <c r="B326" s="40"/>
      <c r="C326" s="227" t="s">
        <v>522</v>
      </c>
      <c r="D326" s="227" t="s">
        <v>178</v>
      </c>
      <c r="E326" s="228" t="s">
        <v>2438</v>
      </c>
      <c r="F326" s="229" t="s">
        <v>2439</v>
      </c>
      <c r="G326" s="230" t="s">
        <v>181</v>
      </c>
      <c r="H326" s="231">
        <v>11.3</v>
      </c>
      <c r="I326" s="232"/>
      <c r="J326" s="233">
        <f>ROUND(I326*H326,2)</f>
        <v>0</v>
      </c>
      <c r="K326" s="229" t="s">
        <v>1</v>
      </c>
      <c r="L326" s="45"/>
      <c r="M326" s="234" t="s">
        <v>1</v>
      </c>
      <c r="N326" s="235" t="s">
        <v>43</v>
      </c>
      <c r="O326" s="92"/>
      <c r="P326" s="236">
        <f>O326*H326</f>
        <v>0</v>
      </c>
      <c r="Q326" s="236">
        <v>0</v>
      </c>
      <c r="R326" s="236">
        <f>Q326*H326</f>
        <v>0</v>
      </c>
      <c r="S326" s="236">
        <v>0</v>
      </c>
      <c r="T326" s="23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8" t="s">
        <v>183</v>
      </c>
      <c r="AT326" s="238" t="s">
        <v>178</v>
      </c>
      <c r="AU326" s="238" t="s">
        <v>88</v>
      </c>
      <c r="AY326" s="18" t="s">
        <v>176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8" t="s">
        <v>86</v>
      </c>
      <c r="BK326" s="239">
        <f>ROUND(I326*H326,2)</f>
        <v>0</v>
      </c>
      <c r="BL326" s="18" t="s">
        <v>183</v>
      </c>
      <c r="BM326" s="238" t="s">
        <v>829</v>
      </c>
    </row>
    <row r="327" spans="1:47" s="2" customFormat="1" ht="12">
      <c r="A327" s="39"/>
      <c r="B327" s="40"/>
      <c r="C327" s="41"/>
      <c r="D327" s="240" t="s">
        <v>185</v>
      </c>
      <c r="E327" s="41"/>
      <c r="F327" s="241" t="s">
        <v>2439</v>
      </c>
      <c r="G327" s="41"/>
      <c r="H327" s="41"/>
      <c r="I327" s="242"/>
      <c r="J327" s="41"/>
      <c r="K327" s="41"/>
      <c r="L327" s="45"/>
      <c r="M327" s="243"/>
      <c r="N327" s="244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185</v>
      </c>
      <c r="AU327" s="18" t="s">
        <v>88</v>
      </c>
    </row>
    <row r="328" spans="1:51" s="13" customFormat="1" ht="12">
      <c r="A328" s="13"/>
      <c r="B328" s="245"/>
      <c r="C328" s="246"/>
      <c r="D328" s="240" t="s">
        <v>187</v>
      </c>
      <c r="E328" s="247" t="s">
        <v>1</v>
      </c>
      <c r="F328" s="248" t="s">
        <v>2440</v>
      </c>
      <c r="G328" s="246"/>
      <c r="H328" s="249">
        <v>11.3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5" t="s">
        <v>187</v>
      </c>
      <c r="AU328" s="255" t="s">
        <v>88</v>
      </c>
      <c r="AV328" s="13" t="s">
        <v>88</v>
      </c>
      <c r="AW328" s="13" t="s">
        <v>34</v>
      </c>
      <c r="AX328" s="13" t="s">
        <v>78</v>
      </c>
      <c r="AY328" s="255" t="s">
        <v>176</v>
      </c>
    </row>
    <row r="329" spans="1:51" s="14" customFormat="1" ht="12">
      <c r="A329" s="14"/>
      <c r="B329" s="256"/>
      <c r="C329" s="257"/>
      <c r="D329" s="240" t="s">
        <v>187</v>
      </c>
      <c r="E329" s="258" t="s">
        <v>1</v>
      </c>
      <c r="F329" s="259" t="s">
        <v>189</v>
      </c>
      <c r="G329" s="257"/>
      <c r="H329" s="260">
        <v>11.3</v>
      </c>
      <c r="I329" s="261"/>
      <c r="J329" s="257"/>
      <c r="K329" s="257"/>
      <c r="L329" s="262"/>
      <c r="M329" s="263"/>
      <c r="N329" s="264"/>
      <c r="O329" s="264"/>
      <c r="P329" s="264"/>
      <c r="Q329" s="264"/>
      <c r="R329" s="264"/>
      <c r="S329" s="264"/>
      <c r="T329" s="26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6" t="s">
        <v>187</v>
      </c>
      <c r="AU329" s="266" t="s">
        <v>88</v>
      </c>
      <c r="AV329" s="14" t="s">
        <v>183</v>
      </c>
      <c r="AW329" s="14" t="s">
        <v>34</v>
      </c>
      <c r="AX329" s="14" t="s">
        <v>86</v>
      </c>
      <c r="AY329" s="266" t="s">
        <v>176</v>
      </c>
    </row>
    <row r="330" spans="1:65" s="2" customFormat="1" ht="16.5" customHeight="1">
      <c r="A330" s="39"/>
      <c r="B330" s="40"/>
      <c r="C330" s="227" t="s">
        <v>528</v>
      </c>
      <c r="D330" s="227" t="s">
        <v>178</v>
      </c>
      <c r="E330" s="228" t="s">
        <v>2387</v>
      </c>
      <c r="F330" s="229" t="s">
        <v>2388</v>
      </c>
      <c r="G330" s="230" t="s">
        <v>181</v>
      </c>
      <c r="H330" s="231">
        <v>11.3</v>
      </c>
      <c r="I330" s="232"/>
      <c r="J330" s="233">
        <f>ROUND(I330*H330,2)</f>
        <v>0</v>
      </c>
      <c r="K330" s="229" t="s">
        <v>1</v>
      </c>
      <c r="L330" s="45"/>
      <c r="M330" s="234" t="s">
        <v>1</v>
      </c>
      <c r="N330" s="235" t="s">
        <v>43</v>
      </c>
      <c r="O330" s="92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8" t="s">
        <v>183</v>
      </c>
      <c r="AT330" s="238" t="s">
        <v>178</v>
      </c>
      <c r="AU330" s="238" t="s">
        <v>88</v>
      </c>
      <c r="AY330" s="18" t="s">
        <v>176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8" t="s">
        <v>86</v>
      </c>
      <c r="BK330" s="239">
        <f>ROUND(I330*H330,2)</f>
        <v>0</v>
      </c>
      <c r="BL330" s="18" t="s">
        <v>183</v>
      </c>
      <c r="BM330" s="238" t="s">
        <v>841</v>
      </c>
    </row>
    <row r="331" spans="1:47" s="2" customFormat="1" ht="12">
      <c r="A331" s="39"/>
      <c r="B331" s="40"/>
      <c r="C331" s="41"/>
      <c r="D331" s="240" t="s">
        <v>185</v>
      </c>
      <c r="E331" s="41"/>
      <c r="F331" s="241" t="s">
        <v>2388</v>
      </c>
      <c r="G331" s="41"/>
      <c r="H331" s="41"/>
      <c r="I331" s="242"/>
      <c r="J331" s="41"/>
      <c r="K331" s="41"/>
      <c r="L331" s="45"/>
      <c r="M331" s="243"/>
      <c r="N331" s="244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185</v>
      </c>
      <c r="AU331" s="18" t="s">
        <v>88</v>
      </c>
    </row>
    <row r="332" spans="1:51" s="13" customFormat="1" ht="12">
      <c r="A332" s="13"/>
      <c r="B332" s="245"/>
      <c r="C332" s="246"/>
      <c r="D332" s="240" t="s">
        <v>187</v>
      </c>
      <c r="E332" s="247" t="s">
        <v>1</v>
      </c>
      <c r="F332" s="248" t="s">
        <v>2440</v>
      </c>
      <c r="G332" s="246"/>
      <c r="H332" s="249">
        <v>11.3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5" t="s">
        <v>187</v>
      </c>
      <c r="AU332" s="255" t="s">
        <v>88</v>
      </c>
      <c r="AV332" s="13" t="s">
        <v>88</v>
      </c>
      <c r="AW332" s="13" t="s">
        <v>34</v>
      </c>
      <c r="AX332" s="13" t="s">
        <v>78</v>
      </c>
      <c r="AY332" s="255" t="s">
        <v>176</v>
      </c>
    </row>
    <row r="333" spans="1:51" s="14" customFormat="1" ht="12">
      <c r="A333" s="14"/>
      <c r="B333" s="256"/>
      <c r="C333" s="257"/>
      <c r="D333" s="240" t="s">
        <v>187</v>
      </c>
      <c r="E333" s="258" t="s">
        <v>1</v>
      </c>
      <c r="F333" s="259" t="s">
        <v>189</v>
      </c>
      <c r="G333" s="257"/>
      <c r="H333" s="260">
        <v>11.3</v>
      </c>
      <c r="I333" s="261"/>
      <c r="J333" s="257"/>
      <c r="K333" s="257"/>
      <c r="L333" s="262"/>
      <c r="M333" s="263"/>
      <c r="N333" s="264"/>
      <c r="O333" s="264"/>
      <c r="P333" s="264"/>
      <c r="Q333" s="264"/>
      <c r="R333" s="264"/>
      <c r="S333" s="264"/>
      <c r="T333" s="26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6" t="s">
        <v>187</v>
      </c>
      <c r="AU333" s="266" t="s">
        <v>88</v>
      </c>
      <c r="AV333" s="14" t="s">
        <v>183</v>
      </c>
      <c r="AW333" s="14" t="s">
        <v>34</v>
      </c>
      <c r="AX333" s="14" t="s">
        <v>86</v>
      </c>
      <c r="AY333" s="266" t="s">
        <v>176</v>
      </c>
    </row>
    <row r="334" spans="1:65" s="2" customFormat="1" ht="16.5" customHeight="1">
      <c r="A334" s="39"/>
      <c r="B334" s="40"/>
      <c r="C334" s="278" t="s">
        <v>532</v>
      </c>
      <c r="D334" s="278" t="s">
        <v>247</v>
      </c>
      <c r="E334" s="279" t="s">
        <v>2051</v>
      </c>
      <c r="F334" s="280" t="s">
        <v>2373</v>
      </c>
      <c r="G334" s="281" t="s">
        <v>181</v>
      </c>
      <c r="H334" s="282">
        <v>11.3</v>
      </c>
      <c r="I334" s="283"/>
      <c r="J334" s="284">
        <f>ROUND(I334*H334,2)</f>
        <v>0</v>
      </c>
      <c r="K334" s="280" t="s">
        <v>1</v>
      </c>
      <c r="L334" s="285"/>
      <c r="M334" s="286" t="s">
        <v>1</v>
      </c>
      <c r="N334" s="287" t="s">
        <v>43</v>
      </c>
      <c r="O334" s="92"/>
      <c r="P334" s="236">
        <f>O334*H334</f>
        <v>0</v>
      </c>
      <c r="Q334" s="236">
        <v>0</v>
      </c>
      <c r="R334" s="236">
        <f>Q334*H334</f>
        <v>0</v>
      </c>
      <c r="S334" s="236">
        <v>0</v>
      </c>
      <c r="T334" s="23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8" t="s">
        <v>227</v>
      </c>
      <c r="AT334" s="238" t="s">
        <v>247</v>
      </c>
      <c r="AU334" s="238" t="s">
        <v>88</v>
      </c>
      <c r="AY334" s="18" t="s">
        <v>176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8" t="s">
        <v>86</v>
      </c>
      <c r="BK334" s="239">
        <f>ROUND(I334*H334,2)</f>
        <v>0</v>
      </c>
      <c r="BL334" s="18" t="s">
        <v>183</v>
      </c>
      <c r="BM334" s="238" t="s">
        <v>852</v>
      </c>
    </row>
    <row r="335" spans="1:47" s="2" customFormat="1" ht="12">
      <c r="A335" s="39"/>
      <c r="B335" s="40"/>
      <c r="C335" s="41"/>
      <c r="D335" s="240" t="s">
        <v>185</v>
      </c>
      <c r="E335" s="41"/>
      <c r="F335" s="241" t="s">
        <v>2373</v>
      </c>
      <c r="G335" s="41"/>
      <c r="H335" s="41"/>
      <c r="I335" s="242"/>
      <c r="J335" s="41"/>
      <c r="K335" s="41"/>
      <c r="L335" s="45"/>
      <c r="M335" s="243"/>
      <c r="N335" s="244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185</v>
      </c>
      <c r="AU335" s="18" t="s">
        <v>88</v>
      </c>
    </row>
    <row r="336" spans="1:51" s="13" customFormat="1" ht="12">
      <c r="A336" s="13"/>
      <c r="B336" s="245"/>
      <c r="C336" s="246"/>
      <c r="D336" s="240" t="s">
        <v>187</v>
      </c>
      <c r="E336" s="247" t="s">
        <v>1</v>
      </c>
      <c r="F336" s="248" t="s">
        <v>2440</v>
      </c>
      <c r="G336" s="246"/>
      <c r="H336" s="249">
        <v>11.3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5" t="s">
        <v>187</v>
      </c>
      <c r="AU336" s="255" t="s">
        <v>88</v>
      </c>
      <c r="AV336" s="13" t="s">
        <v>88</v>
      </c>
      <c r="AW336" s="13" t="s">
        <v>34</v>
      </c>
      <c r="AX336" s="13" t="s">
        <v>78</v>
      </c>
      <c r="AY336" s="255" t="s">
        <v>176</v>
      </c>
    </row>
    <row r="337" spans="1:51" s="14" customFormat="1" ht="12">
      <c r="A337" s="14"/>
      <c r="B337" s="256"/>
      <c r="C337" s="257"/>
      <c r="D337" s="240" t="s">
        <v>187</v>
      </c>
      <c r="E337" s="258" t="s">
        <v>1</v>
      </c>
      <c r="F337" s="259" t="s">
        <v>189</v>
      </c>
      <c r="G337" s="257"/>
      <c r="H337" s="260">
        <v>11.3</v>
      </c>
      <c r="I337" s="261"/>
      <c r="J337" s="257"/>
      <c r="K337" s="257"/>
      <c r="L337" s="262"/>
      <c r="M337" s="263"/>
      <c r="N337" s="264"/>
      <c r="O337" s="264"/>
      <c r="P337" s="264"/>
      <c r="Q337" s="264"/>
      <c r="R337" s="264"/>
      <c r="S337" s="264"/>
      <c r="T337" s="26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6" t="s">
        <v>187</v>
      </c>
      <c r="AU337" s="266" t="s">
        <v>88</v>
      </c>
      <c r="AV337" s="14" t="s">
        <v>183</v>
      </c>
      <c r="AW337" s="14" t="s">
        <v>34</v>
      </c>
      <c r="AX337" s="14" t="s">
        <v>86</v>
      </c>
      <c r="AY337" s="266" t="s">
        <v>176</v>
      </c>
    </row>
    <row r="338" spans="1:65" s="2" customFormat="1" ht="16.5" customHeight="1">
      <c r="A338" s="39"/>
      <c r="B338" s="40"/>
      <c r="C338" s="227" t="s">
        <v>538</v>
      </c>
      <c r="D338" s="227" t="s">
        <v>178</v>
      </c>
      <c r="E338" s="228" t="s">
        <v>2441</v>
      </c>
      <c r="F338" s="229" t="s">
        <v>2442</v>
      </c>
      <c r="G338" s="230" t="s">
        <v>296</v>
      </c>
      <c r="H338" s="231">
        <v>226</v>
      </c>
      <c r="I338" s="232"/>
      <c r="J338" s="233">
        <f>ROUND(I338*H338,2)</f>
        <v>0</v>
      </c>
      <c r="K338" s="229" t="s">
        <v>1</v>
      </c>
      <c r="L338" s="45"/>
      <c r="M338" s="234" t="s">
        <v>1</v>
      </c>
      <c r="N338" s="235" t="s">
        <v>43</v>
      </c>
      <c r="O338" s="92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183</v>
      </c>
      <c r="AT338" s="238" t="s">
        <v>178</v>
      </c>
      <c r="AU338" s="238" t="s">
        <v>88</v>
      </c>
      <c r="AY338" s="18" t="s">
        <v>176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86</v>
      </c>
      <c r="BK338" s="239">
        <f>ROUND(I338*H338,2)</f>
        <v>0</v>
      </c>
      <c r="BL338" s="18" t="s">
        <v>183</v>
      </c>
      <c r="BM338" s="238" t="s">
        <v>860</v>
      </c>
    </row>
    <row r="339" spans="1:47" s="2" customFormat="1" ht="12">
      <c r="A339" s="39"/>
      <c r="B339" s="40"/>
      <c r="C339" s="41"/>
      <c r="D339" s="240" t="s">
        <v>185</v>
      </c>
      <c r="E339" s="41"/>
      <c r="F339" s="241" t="s">
        <v>2442</v>
      </c>
      <c r="G339" s="41"/>
      <c r="H339" s="41"/>
      <c r="I339" s="242"/>
      <c r="J339" s="41"/>
      <c r="K339" s="41"/>
      <c r="L339" s="45"/>
      <c r="M339" s="243"/>
      <c r="N339" s="244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185</v>
      </c>
      <c r="AU339" s="18" t="s">
        <v>88</v>
      </c>
    </row>
    <row r="340" spans="1:51" s="13" customFormat="1" ht="12">
      <c r="A340" s="13"/>
      <c r="B340" s="245"/>
      <c r="C340" s="246"/>
      <c r="D340" s="240" t="s">
        <v>187</v>
      </c>
      <c r="E340" s="247" t="s">
        <v>1</v>
      </c>
      <c r="F340" s="248" t="s">
        <v>2431</v>
      </c>
      <c r="G340" s="246"/>
      <c r="H340" s="249">
        <v>226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5" t="s">
        <v>187</v>
      </c>
      <c r="AU340" s="255" t="s">
        <v>88</v>
      </c>
      <c r="AV340" s="13" t="s">
        <v>88</v>
      </c>
      <c r="AW340" s="13" t="s">
        <v>34</v>
      </c>
      <c r="AX340" s="13" t="s">
        <v>78</v>
      </c>
      <c r="AY340" s="255" t="s">
        <v>176</v>
      </c>
    </row>
    <row r="341" spans="1:51" s="14" customFormat="1" ht="12">
      <c r="A341" s="14"/>
      <c r="B341" s="256"/>
      <c r="C341" s="257"/>
      <c r="D341" s="240" t="s">
        <v>187</v>
      </c>
      <c r="E341" s="258" t="s">
        <v>1</v>
      </c>
      <c r="F341" s="259" t="s">
        <v>189</v>
      </c>
      <c r="G341" s="257"/>
      <c r="H341" s="260">
        <v>226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6" t="s">
        <v>187</v>
      </c>
      <c r="AU341" s="266" t="s">
        <v>88</v>
      </c>
      <c r="AV341" s="14" t="s">
        <v>183</v>
      </c>
      <c r="AW341" s="14" t="s">
        <v>34</v>
      </c>
      <c r="AX341" s="14" t="s">
        <v>86</v>
      </c>
      <c r="AY341" s="266" t="s">
        <v>176</v>
      </c>
    </row>
    <row r="342" spans="1:65" s="2" customFormat="1" ht="16.5" customHeight="1">
      <c r="A342" s="39"/>
      <c r="B342" s="40"/>
      <c r="C342" s="278" t="s">
        <v>543</v>
      </c>
      <c r="D342" s="278" t="s">
        <v>247</v>
      </c>
      <c r="E342" s="279" t="s">
        <v>2097</v>
      </c>
      <c r="F342" s="280" t="s">
        <v>2443</v>
      </c>
      <c r="G342" s="281" t="s">
        <v>250</v>
      </c>
      <c r="H342" s="282">
        <v>4.5</v>
      </c>
      <c r="I342" s="283"/>
      <c r="J342" s="284">
        <f>ROUND(I342*H342,2)</f>
        <v>0</v>
      </c>
      <c r="K342" s="280" t="s">
        <v>1</v>
      </c>
      <c r="L342" s="285"/>
      <c r="M342" s="286" t="s">
        <v>1</v>
      </c>
      <c r="N342" s="287" t="s">
        <v>43</v>
      </c>
      <c r="O342" s="92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227</v>
      </c>
      <c r="AT342" s="238" t="s">
        <v>247</v>
      </c>
      <c r="AU342" s="238" t="s">
        <v>88</v>
      </c>
      <c r="AY342" s="18" t="s">
        <v>176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86</v>
      </c>
      <c r="BK342" s="239">
        <f>ROUND(I342*H342,2)</f>
        <v>0</v>
      </c>
      <c r="BL342" s="18" t="s">
        <v>183</v>
      </c>
      <c r="BM342" s="238" t="s">
        <v>877</v>
      </c>
    </row>
    <row r="343" spans="1:47" s="2" customFormat="1" ht="12">
      <c r="A343" s="39"/>
      <c r="B343" s="40"/>
      <c r="C343" s="41"/>
      <c r="D343" s="240" t="s">
        <v>185</v>
      </c>
      <c r="E343" s="41"/>
      <c r="F343" s="241" t="s">
        <v>2443</v>
      </c>
      <c r="G343" s="41"/>
      <c r="H343" s="41"/>
      <c r="I343" s="242"/>
      <c r="J343" s="41"/>
      <c r="K343" s="41"/>
      <c r="L343" s="45"/>
      <c r="M343" s="243"/>
      <c r="N343" s="244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185</v>
      </c>
      <c r="AU343" s="18" t="s">
        <v>88</v>
      </c>
    </row>
    <row r="344" spans="1:65" s="2" customFormat="1" ht="16.5" customHeight="1">
      <c r="A344" s="39"/>
      <c r="B344" s="40"/>
      <c r="C344" s="227" t="s">
        <v>548</v>
      </c>
      <c r="D344" s="227" t="s">
        <v>178</v>
      </c>
      <c r="E344" s="228" t="s">
        <v>2444</v>
      </c>
      <c r="F344" s="229" t="s">
        <v>2445</v>
      </c>
      <c r="G344" s="230" t="s">
        <v>1785</v>
      </c>
      <c r="H344" s="231">
        <v>85</v>
      </c>
      <c r="I344" s="232"/>
      <c r="J344" s="233">
        <f>ROUND(I344*H344,2)</f>
        <v>0</v>
      </c>
      <c r="K344" s="229" t="s">
        <v>1</v>
      </c>
      <c r="L344" s="45"/>
      <c r="M344" s="234" t="s">
        <v>1</v>
      </c>
      <c r="N344" s="235" t="s">
        <v>43</v>
      </c>
      <c r="O344" s="92"/>
      <c r="P344" s="236">
        <f>O344*H344</f>
        <v>0</v>
      </c>
      <c r="Q344" s="236">
        <v>0</v>
      </c>
      <c r="R344" s="236">
        <f>Q344*H344</f>
        <v>0</v>
      </c>
      <c r="S344" s="236">
        <v>0</v>
      </c>
      <c r="T344" s="237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8" t="s">
        <v>183</v>
      </c>
      <c r="AT344" s="238" t="s">
        <v>178</v>
      </c>
      <c r="AU344" s="238" t="s">
        <v>88</v>
      </c>
      <c r="AY344" s="18" t="s">
        <v>176</v>
      </c>
      <c r="BE344" s="239">
        <f>IF(N344="základní",J344,0)</f>
        <v>0</v>
      </c>
      <c r="BF344" s="239">
        <f>IF(N344="snížená",J344,0)</f>
        <v>0</v>
      </c>
      <c r="BG344" s="239">
        <f>IF(N344="zákl. přenesená",J344,0)</f>
        <v>0</v>
      </c>
      <c r="BH344" s="239">
        <f>IF(N344="sníž. přenesená",J344,0)</f>
        <v>0</v>
      </c>
      <c r="BI344" s="239">
        <f>IF(N344="nulová",J344,0)</f>
        <v>0</v>
      </c>
      <c r="BJ344" s="18" t="s">
        <v>86</v>
      </c>
      <c r="BK344" s="239">
        <f>ROUND(I344*H344,2)</f>
        <v>0</v>
      </c>
      <c r="BL344" s="18" t="s">
        <v>183</v>
      </c>
      <c r="BM344" s="238" t="s">
        <v>890</v>
      </c>
    </row>
    <row r="345" spans="1:47" s="2" customFormat="1" ht="12">
      <c r="A345" s="39"/>
      <c r="B345" s="40"/>
      <c r="C345" s="41"/>
      <c r="D345" s="240" t="s">
        <v>185</v>
      </c>
      <c r="E345" s="41"/>
      <c r="F345" s="241" t="s">
        <v>2445</v>
      </c>
      <c r="G345" s="41"/>
      <c r="H345" s="41"/>
      <c r="I345" s="242"/>
      <c r="J345" s="41"/>
      <c r="K345" s="41"/>
      <c r="L345" s="45"/>
      <c r="M345" s="243"/>
      <c r="N345" s="244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185</v>
      </c>
      <c r="AU345" s="18" t="s">
        <v>88</v>
      </c>
    </row>
    <row r="346" spans="1:51" s="13" customFormat="1" ht="12">
      <c r="A346" s="13"/>
      <c r="B346" s="245"/>
      <c r="C346" s="246"/>
      <c r="D346" s="240" t="s">
        <v>187</v>
      </c>
      <c r="E346" s="247" t="s">
        <v>1</v>
      </c>
      <c r="F346" s="248" t="s">
        <v>2446</v>
      </c>
      <c r="G346" s="246"/>
      <c r="H346" s="249">
        <v>85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5" t="s">
        <v>187</v>
      </c>
      <c r="AU346" s="255" t="s">
        <v>88</v>
      </c>
      <c r="AV346" s="13" t="s">
        <v>88</v>
      </c>
      <c r="AW346" s="13" t="s">
        <v>34</v>
      </c>
      <c r="AX346" s="13" t="s">
        <v>78</v>
      </c>
      <c r="AY346" s="255" t="s">
        <v>176</v>
      </c>
    </row>
    <row r="347" spans="1:51" s="14" customFormat="1" ht="12">
      <c r="A347" s="14"/>
      <c r="B347" s="256"/>
      <c r="C347" s="257"/>
      <c r="D347" s="240" t="s">
        <v>187</v>
      </c>
      <c r="E347" s="258" t="s">
        <v>1</v>
      </c>
      <c r="F347" s="259" t="s">
        <v>189</v>
      </c>
      <c r="G347" s="257"/>
      <c r="H347" s="260">
        <v>85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6" t="s">
        <v>187</v>
      </c>
      <c r="AU347" s="266" t="s">
        <v>88</v>
      </c>
      <c r="AV347" s="14" t="s">
        <v>183</v>
      </c>
      <c r="AW347" s="14" t="s">
        <v>34</v>
      </c>
      <c r="AX347" s="14" t="s">
        <v>86</v>
      </c>
      <c r="AY347" s="266" t="s">
        <v>176</v>
      </c>
    </row>
    <row r="348" spans="1:65" s="2" customFormat="1" ht="16.5" customHeight="1">
      <c r="A348" s="39"/>
      <c r="B348" s="40"/>
      <c r="C348" s="278" t="s">
        <v>554</v>
      </c>
      <c r="D348" s="278" t="s">
        <v>247</v>
      </c>
      <c r="E348" s="279" t="s">
        <v>2044</v>
      </c>
      <c r="F348" s="280" t="s">
        <v>2393</v>
      </c>
      <c r="G348" s="281" t="s">
        <v>1785</v>
      </c>
      <c r="H348" s="282">
        <v>85</v>
      </c>
      <c r="I348" s="283"/>
      <c r="J348" s="284">
        <f>ROUND(I348*H348,2)</f>
        <v>0</v>
      </c>
      <c r="K348" s="280" t="s">
        <v>1</v>
      </c>
      <c r="L348" s="285"/>
      <c r="M348" s="286" t="s">
        <v>1</v>
      </c>
      <c r="N348" s="287" t="s">
        <v>43</v>
      </c>
      <c r="O348" s="92"/>
      <c r="P348" s="236">
        <f>O348*H348</f>
        <v>0</v>
      </c>
      <c r="Q348" s="236">
        <v>0</v>
      </c>
      <c r="R348" s="236">
        <f>Q348*H348</f>
        <v>0</v>
      </c>
      <c r="S348" s="236">
        <v>0</v>
      </c>
      <c r="T348" s="237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8" t="s">
        <v>227</v>
      </c>
      <c r="AT348" s="238" t="s">
        <v>247</v>
      </c>
      <c r="AU348" s="238" t="s">
        <v>88</v>
      </c>
      <c r="AY348" s="18" t="s">
        <v>176</v>
      </c>
      <c r="BE348" s="239">
        <f>IF(N348="základní",J348,0)</f>
        <v>0</v>
      </c>
      <c r="BF348" s="239">
        <f>IF(N348="snížená",J348,0)</f>
        <v>0</v>
      </c>
      <c r="BG348" s="239">
        <f>IF(N348="zákl. přenesená",J348,0)</f>
        <v>0</v>
      </c>
      <c r="BH348" s="239">
        <f>IF(N348="sníž. přenesená",J348,0)</f>
        <v>0</v>
      </c>
      <c r="BI348" s="239">
        <f>IF(N348="nulová",J348,0)</f>
        <v>0</v>
      </c>
      <c r="BJ348" s="18" t="s">
        <v>86</v>
      </c>
      <c r="BK348" s="239">
        <f>ROUND(I348*H348,2)</f>
        <v>0</v>
      </c>
      <c r="BL348" s="18" t="s">
        <v>183</v>
      </c>
      <c r="BM348" s="238" t="s">
        <v>902</v>
      </c>
    </row>
    <row r="349" spans="1:47" s="2" customFormat="1" ht="12">
      <c r="A349" s="39"/>
      <c r="B349" s="40"/>
      <c r="C349" s="41"/>
      <c r="D349" s="240" t="s">
        <v>185</v>
      </c>
      <c r="E349" s="41"/>
      <c r="F349" s="241" t="s">
        <v>2393</v>
      </c>
      <c r="G349" s="41"/>
      <c r="H349" s="41"/>
      <c r="I349" s="242"/>
      <c r="J349" s="41"/>
      <c r="K349" s="41"/>
      <c r="L349" s="45"/>
      <c r="M349" s="243"/>
      <c r="N349" s="244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185</v>
      </c>
      <c r="AU349" s="18" t="s">
        <v>88</v>
      </c>
    </row>
    <row r="350" spans="1:51" s="13" customFormat="1" ht="12">
      <c r="A350" s="13"/>
      <c r="B350" s="245"/>
      <c r="C350" s="246"/>
      <c r="D350" s="240" t="s">
        <v>187</v>
      </c>
      <c r="E350" s="247" t="s">
        <v>1</v>
      </c>
      <c r="F350" s="248" t="s">
        <v>2446</v>
      </c>
      <c r="G350" s="246"/>
      <c r="H350" s="249">
        <v>85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5" t="s">
        <v>187</v>
      </c>
      <c r="AU350" s="255" t="s">
        <v>88</v>
      </c>
      <c r="AV350" s="13" t="s">
        <v>88</v>
      </c>
      <c r="AW350" s="13" t="s">
        <v>34</v>
      </c>
      <c r="AX350" s="13" t="s">
        <v>78</v>
      </c>
      <c r="AY350" s="255" t="s">
        <v>176</v>
      </c>
    </row>
    <row r="351" spans="1:51" s="14" customFormat="1" ht="12">
      <c r="A351" s="14"/>
      <c r="B351" s="256"/>
      <c r="C351" s="257"/>
      <c r="D351" s="240" t="s">
        <v>187</v>
      </c>
      <c r="E351" s="258" t="s">
        <v>1</v>
      </c>
      <c r="F351" s="259" t="s">
        <v>189</v>
      </c>
      <c r="G351" s="257"/>
      <c r="H351" s="260">
        <v>85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6" t="s">
        <v>187</v>
      </c>
      <c r="AU351" s="266" t="s">
        <v>88</v>
      </c>
      <c r="AV351" s="14" t="s">
        <v>183</v>
      </c>
      <c r="AW351" s="14" t="s">
        <v>34</v>
      </c>
      <c r="AX351" s="14" t="s">
        <v>86</v>
      </c>
      <c r="AY351" s="266" t="s">
        <v>176</v>
      </c>
    </row>
    <row r="352" spans="1:65" s="2" customFormat="1" ht="16.5" customHeight="1">
      <c r="A352" s="39"/>
      <c r="B352" s="40"/>
      <c r="C352" s="227" t="s">
        <v>559</v>
      </c>
      <c r="D352" s="227" t="s">
        <v>178</v>
      </c>
      <c r="E352" s="228" t="s">
        <v>2394</v>
      </c>
      <c r="F352" s="229" t="s">
        <v>2395</v>
      </c>
      <c r="G352" s="230" t="s">
        <v>2396</v>
      </c>
      <c r="H352" s="231">
        <v>26</v>
      </c>
      <c r="I352" s="232"/>
      <c r="J352" s="233">
        <f>ROUND(I352*H352,2)</f>
        <v>0</v>
      </c>
      <c r="K352" s="229" t="s">
        <v>1</v>
      </c>
      <c r="L352" s="45"/>
      <c r="M352" s="234" t="s">
        <v>1</v>
      </c>
      <c r="N352" s="235" t="s">
        <v>43</v>
      </c>
      <c r="O352" s="92"/>
      <c r="P352" s="236">
        <f>O352*H352</f>
        <v>0</v>
      </c>
      <c r="Q352" s="236">
        <v>0</v>
      </c>
      <c r="R352" s="236">
        <f>Q352*H352</f>
        <v>0</v>
      </c>
      <c r="S352" s="236">
        <v>0</v>
      </c>
      <c r="T352" s="23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8" t="s">
        <v>183</v>
      </c>
      <c r="AT352" s="238" t="s">
        <v>178</v>
      </c>
      <c r="AU352" s="238" t="s">
        <v>88</v>
      </c>
      <c r="AY352" s="18" t="s">
        <v>176</v>
      </c>
      <c r="BE352" s="239">
        <f>IF(N352="základní",J352,0)</f>
        <v>0</v>
      </c>
      <c r="BF352" s="239">
        <f>IF(N352="snížená",J352,0)</f>
        <v>0</v>
      </c>
      <c r="BG352" s="239">
        <f>IF(N352="zákl. přenesená",J352,0)</f>
        <v>0</v>
      </c>
      <c r="BH352" s="239">
        <f>IF(N352="sníž. přenesená",J352,0)</f>
        <v>0</v>
      </c>
      <c r="BI352" s="239">
        <f>IF(N352="nulová",J352,0)</f>
        <v>0</v>
      </c>
      <c r="BJ352" s="18" t="s">
        <v>86</v>
      </c>
      <c r="BK352" s="239">
        <f>ROUND(I352*H352,2)</f>
        <v>0</v>
      </c>
      <c r="BL352" s="18" t="s">
        <v>183</v>
      </c>
      <c r="BM352" s="238" t="s">
        <v>914</v>
      </c>
    </row>
    <row r="353" spans="1:47" s="2" customFormat="1" ht="12">
      <c r="A353" s="39"/>
      <c r="B353" s="40"/>
      <c r="C353" s="41"/>
      <c r="D353" s="240" t="s">
        <v>185</v>
      </c>
      <c r="E353" s="41"/>
      <c r="F353" s="241" t="s">
        <v>2395</v>
      </c>
      <c r="G353" s="41"/>
      <c r="H353" s="41"/>
      <c r="I353" s="242"/>
      <c r="J353" s="41"/>
      <c r="K353" s="41"/>
      <c r="L353" s="45"/>
      <c r="M353" s="243"/>
      <c r="N353" s="244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185</v>
      </c>
      <c r="AU353" s="18" t="s">
        <v>88</v>
      </c>
    </row>
    <row r="354" spans="1:51" s="13" customFormat="1" ht="12">
      <c r="A354" s="13"/>
      <c r="B354" s="245"/>
      <c r="C354" s="246"/>
      <c r="D354" s="240" t="s">
        <v>187</v>
      </c>
      <c r="E354" s="247" t="s">
        <v>1</v>
      </c>
      <c r="F354" s="248" t="s">
        <v>2447</v>
      </c>
      <c r="G354" s="246"/>
      <c r="H354" s="249">
        <v>26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5" t="s">
        <v>187</v>
      </c>
      <c r="AU354" s="255" t="s">
        <v>88</v>
      </c>
      <c r="AV354" s="13" t="s">
        <v>88</v>
      </c>
      <c r="AW354" s="13" t="s">
        <v>34</v>
      </c>
      <c r="AX354" s="13" t="s">
        <v>78</v>
      </c>
      <c r="AY354" s="255" t="s">
        <v>176</v>
      </c>
    </row>
    <row r="355" spans="1:51" s="14" customFormat="1" ht="12">
      <c r="A355" s="14"/>
      <c r="B355" s="256"/>
      <c r="C355" s="257"/>
      <c r="D355" s="240" t="s">
        <v>187</v>
      </c>
      <c r="E355" s="258" t="s">
        <v>1</v>
      </c>
      <c r="F355" s="259" t="s">
        <v>189</v>
      </c>
      <c r="G355" s="257"/>
      <c r="H355" s="260">
        <v>26</v>
      </c>
      <c r="I355" s="261"/>
      <c r="J355" s="257"/>
      <c r="K355" s="257"/>
      <c r="L355" s="262"/>
      <c r="M355" s="263"/>
      <c r="N355" s="264"/>
      <c r="O355" s="264"/>
      <c r="P355" s="264"/>
      <c r="Q355" s="264"/>
      <c r="R355" s="264"/>
      <c r="S355" s="264"/>
      <c r="T355" s="26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6" t="s">
        <v>187</v>
      </c>
      <c r="AU355" s="266" t="s">
        <v>88</v>
      </c>
      <c r="AV355" s="14" t="s">
        <v>183</v>
      </c>
      <c r="AW355" s="14" t="s">
        <v>34</v>
      </c>
      <c r="AX355" s="14" t="s">
        <v>86</v>
      </c>
      <c r="AY355" s="266" t="s">
        <v>176</v>
      </c>
    </row>
    <row r="356" spans="1:65" s="2" customFormat="1" ht="16.5" customHeight="1">
      <c r="A356" s="39"/>
      <c r="B356" s="40"/>
      <c r="C356" s="227" t="s">
        <v>564</v>
      </c>
      <c r="D356" s="227" t="s">
        <v>178</v>
      </c>
      <c r="E356" s="228" t="s">
        <v>2398</v>
      </c>
      <c r="F356" s="229" t="s">
        <v>2399</v>
      </c>
      <c r="G356" s="230" t="s">
        <v>250</v>
      </c>
      <c r="H356" s="231">
        <v>0.52</v>
      </c>
      <c r="I356" s="232"/>
      <c r="J356" s="233">
        <f>ROUND(I356*H356,2)</f>
        <v>0</v>
      </c>
      <c r="K356" s="229" t="s">
        <v>1</v>
      </c>
      <c r="L356" s="45"/>
      <c r="M356" s="234" t="s">
        <v>1</v>
      </c>
      <c r="N356" s="235" t="s">
        <v>43</v>
      </c>
      <c r="O356" s="92"/>
      <c r="P356" s="236">
        <f>O356*H356</f>
        <v>0</v>
      </c>
      <c r="Q356" s="236">
        <v>0</v>
      </c>
      <c r="R356" s="236">
        <f>Q356*H356</f>
        <v>0</v>
      </c>
      <c r="S356" s="236">
        <v>0</v>
      </c>
      <c r="T356" s="23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8" t="s">
        <v>183</v>
      </c>
      <c r="AT356" s="238" t="s">
        <v>178</v>
      </c>
      <c r="AU356" s="238" t="s">
        <v>88</v>
      </c>
      <c r="AY356" s="18" t="s">
        <v>176</v>
      </c>
      <c r="BE356" s="239">
        <f>IF(N356="základní",J356,0)</f>
        <v>0</v>
      </c>
      <c r="BF356" s="239">
        <f>IF(N356="snížená",J356,0)</f>
        <v>0</v>
      </c>
      <c r="BG356" s="239">
        <f>IF(N356="zákl. přenesená",J356,0)</f>
        <v>0</v>
      </c>
      <c r="BH356" s="239">
        <f>IF(N356="sníž. přenesená",J356,0)</f>
        <v>0</v>
      </c>
      <c r="BI356" s="239">
        <f>IF(N356="nulová",J356,0)</f>
        <v>0</v>
      </c>
      <c r="BJ356" s="18" t="s">
        <v>86</v>
      </c>
      <c r="BK356" s="239">
        <f>ROUND(I356*H356,2)</f>
        <v>0</v>
      </c>
      <c r="BL356" s="18" t="s">
        <v>183</v>
      </c>
      <c r="BM356" s="238" t="s">
        <v>926</v>
      </c>
    </row>
    <row r="357" spans="1:47" s="2" customFormat="1" ht="12">
      <c r="A357" s="39"/>
      <c r="B357" s="40"/>
      <c r="C357" s="41"/>
      <c r="D357" s="240" t="s">
        <v>185</v>
      </c>
      <c r="E357" s="41"/>
      <c r="F357" s="241" t="s">
        <v>2399</v>
      </c>
      <c r="G357" s="41"/>
      <c r="H357" s="41"/>
      <c r="I357" s="242"/>
      <c r="J357" s="41"/>
      <c r="K357" s="41"/>
      <c r="L357" s="45"/>
      <c r="M357" s="243"/>
      <c r="N357" s="244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185</v>
      </c>
      <c r="AU357" s="18" t="s">
        <v>88</v>
      </c>
    </row>
    <row r="358" spans="1:51" s="13" customFormat="1" ht="12">
      <c r="A358" s="13"/>
      <c r="B358" s="245"/>
      <c r="C358" s="246"/>
      <c r="D358" s="240" t="s">
        <v>187</v>
      </c>
      <c r="E358" s="247" t="s">
        <v>1</v>
      </c>
      <c r="F358" s="248" t="s">
        <v>2448</v>
      </c>
      <c r="G358" s="246"/>
      <c r="H358" s="249">
        <v>0.52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5" t="s">
        <v>187</v>
      </c>
      <c r="AU358" s="255" t="s">
        <v>88</v>
      </c>
      <c r="AV358" s="13" t="s">
        <v>88</v>
      </c>
      <c r="AW358" s="13" t="s">
        <v>34</v>
      </c>
      <c r="AX358" s="13" t="s">
        <v>78</v>
      </c>
      <c r="AY358" s="255" t="s">
        <v>176</v>
      </c>
    </row>
    <row r="359" spans="1:51" s="14" customFormat="1" ht="12">
      <c r="A359" s="14"/>
      <c r="B359" s="256"/>
      <c r="C359" s="257"/>
      <c r="D359" s="240" t="s">
        <v>187</v>
      </c>
      <c r="E359" s="258" t="s">
        <v>1</v>
      </c>
      <c r="F359" s="259" t="s">
        <v>189</v>
      </c>
      <c r="G359" s="257"/>
      <c r="H359" s="260">
        <v>0.52</v>
      </c>
      <c r="I359" s="261"/>
      <c r="J359" s="257"/>
      <c r="K359" s="257"/>
      <c r="L359" s="262"/>
      <c r="M359" s="263"/>
      <c r="N359" s="264"/>
      <c r="O359" s="264"/>
      <c r="P359" s="264"/>
      <c r="Q359" s="264"/>
      <c r="R359" s="264"/>
      <c r="S359" s="264"/>
      <c r="T359" s="26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6" t="s">
        <v>187</v>
      </c>
      <c r="AU359" s="266" t="s">
        <v>88</v>
      </c>
      <c r="AV359" s="14" t="s">
        <v>183</v>
      </c>
      <c r="AW359" s="14" t="s">
        <v>34</v>
      </c>
      <c r="AX359" s="14" t="s">
        <v>86</v>
      </c>
      <c r="AY359" s="266" t="s">
        <v>176</v>
      </c>
    </row>
    <row r="360" spans="1:65" s="2" customFormat="1" ht="16.5" customHeight="1">
      <c r="A360" s="39"/>
      <c r="B360" s="40"/>
      <c r="C360" s="227" t="s">
        <v>570</v>
      </c>
      <c r="D360" s="227" t="s">
        <v>178</v>
      </c>
      <c r="E360" s="228" t="s">
        <v>2401</v>
      </c>
      <c r="F360" s="229" t="s">
        <v>2402</v>
      </c>
      <c r="G360" s="230" t="s">
        <v>250</v>
      </c>
      <c r="H360" s="231">
        <v>4.6</v>
      </c>
      <c r="I360" s="232"/>
      <c r="J360" s="233">
        <f>ROUND(I360*H360,2)</f>
        <v>0</v>
      </c>
      <c r="K360" s="229" t="s">
        <v>1</v>
      </c>
      <c r="L360" s="45"/>
      <c r="M360" s="234" t="s">
        <v>1</v>
      </c>
      <c r="N360" s="235" t="s">
        <v>43</v>
      </c>
      <c r="O360" s="92"/>
      <c r="P360" s="236">
        <f>O360*H360</f>
        <v>0</v>
      </c>
      <c r="Q360" s="236">
        <v>0</v>
      </c>
      <c r="R360" s="236">
        <f>Q360*H360</f>
        <v>0</v>
      </c>
      <c r="S360" s="236">
        <v>0</v>
      </c>
      <c r="T360" s="237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8" t="s">
        <v>183</v>
      </c>
      <c r="AT360" s="238" t="s">
        <v>178</v>
      </c>
      <c r="AU360" s="238" t="s">
        <v>88</v>
      </c>
      <c r="AY360" s="18" t="s">
        <v>176</v>
      </c>
      <c r="BE360" s="239">
        <f>IF(N360="základní",J360,0)</f>
        <v>0</v>
      </c>
      <c r="BF360" s="239">
        <f>IF(N360="snížená",J360,0)</f>
        <v>0</v>
      </c>
      <c r="BG360" s="239">
        <f>IF(N360="zákl. přenesená",J360,0)</f>
        <v>0</v>
      </c>
      <c r="BH360" s="239">
        <f>IF(N360="sníž. přenesená",J360,0)</f>
        <v>0</v>
      </c>
      <c r="BI360" s="239">
        <f>IF(N360="nulová",J360,0)</f>
        <v>0</v>
      </c>
      <c r="BJ360" s="18" t="s">
        <v>86</v>
      </c>
      <c r="BK360" s="239">
        <f>ROUND(I360*H360,2)</f>
        <v>0</v>
      </c>
      <c r="BL360" s="18" t="s">
        <v>183</v>
      </c>
      <c r="BM360" s="238" t="s">
        <v>939</v>
      </c>
    </row>
    <row r="361" spans="1:47" s="2" customFormat="1" ht="12">
      <c r="A361" s="39"/>
      <c r="B361" s="40"/>
      <c r="C361" s="41"/>
      <c r="D361" s="240" t="s">
        <v>185</v>
      </c>
      <c r="E361" s="41"/>
      <c r="F361" s="241" t="s">
        <v>2402</v>
      </c>
      <c r="G361" s="41"/>
      <c r="H361" s="41"/>
      <c r="I361" s="242"/>
      <c r="J361" s="41"/>
      <c r="K361" s="41"/>
      <c r="L361" s="45"/>
      <c r="M361" s="243"/>
      <c r="N361" s="244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185</v>
      </c>
      <c r="AU361" s="18" t="s">
        <v>88</v>
      </c>
    </row>
    <row r="362" spans="1:65" s="2" customFormat="1" ht="16.5" customHeight="1">
      <c r="A362" s="39"/>
      <c r="B362" s="40"/>
      <c r="C362" s="227" t="s">
        <v>575</v>
      </c>
      <c r="D362" s="227" t="s">
        <v>178</v>
      </c>
      <c r="E362" s="228" t="s">
        <v>2449</v>
      </c>
      <c r="F362" s="229" t="s">
        <v>2450</v>
      </c>
      <c r="G362" s="230" t="s">
        <v>250</v>
      </c>
      <c r="H362" s="231">
        <v>0.4</v>
      </c>
      <c r="I362" s="232"/>
      <c r="J362" s="233">
        <f>ROUND(I362*H362,2)</f>
        <v>0</v>
      </c>
      <c r="K362" s="229" t="s">
        <v>1</v>
      </c>
      <c r="L362" s="45"/>
      <c r="M362" s="234" t="s">
        <v>1</v>
      </c>
      <c r="N362" s="235" t="s">
        <v>43</v>
      </c>
      <c r="O362" s="92"/>
      <c r="P362" s="236">
        <f>O362*H362</f>
        <v>0</v>
      </c>
      <c r="Q362" s="236">
        <v>0</v>
      </c>
      <c r="R362" s="236">
        <f>Q362*H362</f>
        <v>0</v>
      </c>
      <c r="S362" s="236">
        <v>0</v>
      </c>
      <c r="T362" s="237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8" t="s">
        <v>183</v>
      </c>
      <c r="AT362" s="238" t="s">
        <v>178</v>
      </c>
      <c r="AU362" s="238" t="s">
        <v>88</v>
      </c>
      <c r="AY362" s="18" t="s">
        <v>176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8" t="s">
        <v>86</v>
      </c>
      <c r="BK362" s="239">
        <f>ROUND(I362*H362,2)</f>
        <v>0</v>
      </c>
      <c r="BL362" s="18" t="s">
        <v>183</v>
      </c>
      <c r="BM362" s="238" t="s">
        <v>959</v>
      </c>
    </row>
    <row r="363" spans="1:47" s="2" customFormat="1" ht="12">
      <c r="A363" s="39"/>
      <c r="B363" s="40"/>
      <c r="C363" s="41"/>
      <c r="D363" s="240" t="s">
        <v>185</v>
      </c>
      <c r="E363" s="41"/>
      <c r="F363" s="241" t="s">
        <v>2450</v>
      </c>
      <c r="G363" s="41"/>
      <c r="H363" s="41"/>
      <c r="I363" s="242"/>
      <c r="J363" s="41"/>
      <c r="K363" s="41"/>
      <c r="L363" s="45"/>
      <c r="M363" s="243"/>
      <c r="N363" s="244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185</v>
      </c>
      <c r="AU363" s="18" t="s">
        <v>88</v>
      </c>
    </row>
    <row r="364" spans="1:63" s="12" customFormat="1" ht="22.8" customHeight="1">
      <c r="A364" s="12"/>
      <c r="B364" s="211"/>
      <c r="C364" s="212"/>
      <c r="D364" s="213" t="s">
        <v>77</v>
      </c>
      <c r="E364" s="225" t="s">
        <v>1886</v>
      </c>
      <c r="F364" s="225" t="s">
        <v>2451</v>
      </c>
      <c r="G364" s="212"/>
      <c r="H364" s="212"/>
      <c r="I364" s="215"/>
      <c r="J364" s="226">
        <f>BK364</f>
        <v>0</v>
      </c>
      <c r="K364" s="212"/>
      <c r="L364" s="217"/>
      <c r="M364" s="218"/>
      <c r="N364" s="219"/>
      <c r="O364" s="219"/>
      <c r="P364" s="220">
        <f>SUM(P365:P410)</f>
        <v>0</v>
      </c>
      <c r="Q364" s="219"/>
      <c r="R364" s="220">
        <f>SUM(R365:R410)</f>
        <v>0</v>
      </c>
      <c r="S364" s="219"/>
      <c r="T364" s="221">
        <f>SUM(T365:T410)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22" t="s">
        <v>86</v>
      </c>
      <c r="AT364" s="223" t="s">
        <v>77</v>
      </c>
      <c r="AU364" s="223" t="s">
        <v>86</v>
      </c>
      <c r="AY364" s="222" t="s">
        <v>176</v>
      </c>
      <c r="BK364" s="224">
        <f>SUM(BK365:BK410)</f>
        <v>0</v>
      </c>
    </row>
    <row r="365" spans="1:65" s="2" customFormat="1" ht="21.75" customHeight="1">
      <c r="A365" s="39"/>
      <c r="B365" s="40"/>
      <c r="C365" s="227" t="s">
        <v>581</v>
      </c>
      <c r="D365" s="227" t="s">
        <v>178</v>
      </c>
      <c r="E365" s="228" t="s">
        <v>2404</v>
      </c>
      <c r="F365" s="229" t="s">
        <v>2405</v>
      </c>
      <c r="G365" s="230" t="s">
        <v>296</v>
      </c>
      <c r="H365" s="231">
        <v>471</v>
      </c>
      <c r="I365" s="232"/>
      <c r="J365" s="233">
        <f>ROUND(I365*H365,2)</f>
        <v>0</v>
      </c>
      <c r="K365" s="229" t="s">
        <v>1</v>
      </c>
      <c r="L365" s="45"/>
      <c r="M365" s="234" t="s">
        <v>1</v>
      </c>
      <c r="N365" s="235" t="s">
        <v>43</v>
      </c>
      <c r="O365" s="92"/>
      <c r="P365" s="236">
        <f>O365*H365</f>
        <v>0</v>
      </c>
      <c r="Q365" s="236">
        <v>0</v>
      </c>
      <c r="R365" s="236">
        <f>Q365*H365</f>
        <v>0</v>
      </c>
      <c r="S365" s="236">
        <v>0</v>
      </c>
      <c r="T365" s="237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8" t="s">
        <v>183</v>
      </c>
      <c r="AT365" s="238" t="s">
        <v>178</v>
      </c>
      <c r="AU365" s="238" t="s">
        <v>88</v>
      </c>
      <c r="AY365" s="18" t="s">
        <v>176</v>
      </c>
      <c r="BE365" s="239">
        <f>IF(N365="základní",J365,0)</f>
        <v>0</v>
      </c>
      <c r="BF365" s="239">
        <f>IF(N365="snížená",J365,0)</f>
        <v>0</v>
      </c>
      <c r="BG365" s="239">
        <f>IF(N365="zákl. přenesená",J365,0)</f>
        <v>0</v>
      </c>
      <c r="BH365" s="239">
        <f>IF(N365="sníž. přenesená",J365,0)</f>
        <v>0</v>
      </c>
      <c r="BI365" s="239">
        <f>IF(N365="nulová",J365,0)</f>
        <v>0</v>
      </c>
      <c r="BJ365" s="18" t="s">
        <v>86</v>
      </c>
      <c r="BK365" s="239">
        <f>ROUND(I365*H365,2)</f>
        <v>0</v>
      </c>
      <c r="BL365" s="18" t="s">
        <v>183</v>
      </c>
      <c r="BM365" s="238" t="s">
        <v>973</v>
      </c>
    </row>
    <row r="366" spans="1:47" s="2" customFormat="1" ht="12">
      <c r="A366" s="39"/>
      <c r="B366" s="40"/>
      <c r="C366" s="41"/>
      <c r="D366" s="240" t="s">
        <v>185</v>
      </c>
      <c r="E366" s="41"/>
      <c r="F366" s="241" t="s">
        <v>2405</v>
      </c>
      <c r="G366" s="41"/>
      <c r="H366" s="41"/>
      <c r="I366" s="242"/>
      <c r="J366" s="41"/>
      <c r="K366" s="41"/>
      <c r="L366" s="45"/>
      <c r="M366" s="243"/>
      <c r="N366" s="244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185</v>
      </c>
      <c r="AU366" s="18" t="s">
        <v>88</v>
      </c>
    </row>
    <row r="367" spans="1:51" s="13" customFormat="1" ht="12">
      <c r="A367" s="13"/>
      <c r="B367" s="245"/>
      <c r="C367" s="246"/>
      <c r="D367" s="240" t="s">
        <v>187</v>
      </c>
      <c r="E367" s="247" t="s">
        <v>1</v>
      </c>
      <c r="F367" s="248" t="s">
        <v>2452</v>
      </c>
      <c r="G367" s="246"/>
      <c r="H367" s="249">
        <v>471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5" t="s">
        <v>187</v>
      </c>
      <c r="AU367" s="255" t="s">
        <v>88</v>
      </c>
      <c r="AV367" s="13" t="s">
        <v>88</v>
      </c>
      <c r="AW367" s="13" t="s">
        <v>34</v>
      </c>
      <c r="AX367" s="13" t="s">
        <v>78</v>
      </c>
      <c r="AY367" s="255" t="s">
        <v>176</v>
      </c>
    </row>
    <row r="368" spans="1:51" s="14" customFormat="1" ht="12">
      <c r="A368" s="14"/>
      <c r="B368" s="256"/>
      <c r="C368" s="257"/>
      <c r="D368" s="240" t="s">
        <v>187</v>
      </c>
      <c r="E368" s="258" t="s">
        <v>1</v>
      </c>
      <c r="F368" s="259" t="s">
        <v>189</v>
      </c>
      <c r="G368" s="257"/>
      <c r="H368" s="260">
        <v>471</v>
      </c>
      <c r="I368" s="261"/>
      <c r="J368" s="257"/>
      <c r="K368" s="257"/>
      <c r="L368" s="262"/>
      <c r="M368" s="263"/>
      <c r="N368" s="264"/>
      <c r="O368" s="264"/>
      <c r="P368" s="264"/>
      <c r="Q368" s="264"/>
      <c r="R368" s="264"/>
      <c r="S368" s="264"/>
      <c r="T368" s="26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6" t="s">
        <v>187</v>
      </c>
      <c r="AU368" s="266" t="s">
        <v>88</v>
      </c>
      <c r="AV368" s="14" t="s">
        <v>183</v>
      </c>
      <c r="AW368" s="14" t="s">
        <v>34</v>
      </c>
      <c r="AX368" s="14" t="s">
        <v>86</v>
      </c>
      <c r="AY368" s="266" t="s">
        <v>176</v>
      </c>
    </row>
    <row r="369" spans="1:65" s="2" customFormat="1" ht="16.5" customHeight="1">
      <c r="A369" s="39"/>
      <c r="B369" s="40"/>
      <c r="C369" s="227" t="s">
        <v>586</v>
      </c>
      <c r="D369" s="227" t="s">
        <v>178</v>
      </c>
      <c r="E369" s="228" t="s">
        <v>2407</v>
      </c>
      <c r="F369" s="229" t="s">
        <v>2408</v>
      </c>
      <c r="G369" s="230" t="s">
        <v>1785</v>
      </c>
      <c r="H369" s="231">
        <v>209.4</v>
      </c>
      <c r="I369" s="232"/>
      <c r="J369" s="233">
        <f>ROUND(I369*H369,2)</f>
        <v>0</v>
      </c>
      <c r="K369" s="229" t="s">
        <v>1</v>
      </c>
      <c r="L369" s="45"/>
      <c r="M369" s="234" t="s">
        <v>1</v>
      </c>
      <c r="N369" s="235" t="s">
        <v>43</v>
      </c>
      <c r="O369" s="92"/>
      <c r="P369" s="236">
        <f>O369*H369</f>
        <v>0</v>
      </c>
      <c r="Q369" s="236">
        <v>0</v>
      </c>
      <c r="R369" s="236">
        <f>Q369*H369</f>
        <v>0</v>
      </c>
      <c r="S369" s="236">
        <v>0</v>
      </c>
      <c r="T369" s="23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8" t="s">
        <v>183</v>
      </c>
      <c r="AT369" s="238" t="s">
        <v>178</v>
      </c>
      <c r="AU369" s="238" t="s">
        <v>88</v>
      </c>
      <c r="AY369" s="18" t="s">
        <v>176</v>
      </c>
      <c r="BE369" s="239">
        <f>IF(N369="základní",J369,0)</f>
        <v>0</v>
      </c>
      <c r="BF369" s="239">
        <f>IF(N369="snížená",J369,0)</f>
        <v>0</v>
      </c>
      <c r="BG369" s="239">
        <f>IF(N369="zákl. přenesená",J369,0)</f>
        <v>0</v>
      </c>
      <c r="BH369" s="239">
        <f>IF(N369="sníž. přenesená",J369,0)</f>
        <v>0</v>
      </c>
      <c r="BI369" s="239">
        <f>IF(N369="nulová",J369,0)</f>
        <v>0</v>
      </c>
      <c r="BJ369" s="18" t="s">
        <v>86</v>
      </c>
      <c r="BK369" s="239">
        <f>ROUND(I369*H369,2)</f>
        <v>0</v>
      </c>
      <c r="BL369" s="18" t="s">
        <v>183</v>
      </c>
      <c r="BM369" s="238" t="s">
        <v>986</v>
      </c>
    </row>
    <row r="370" spans="1:47" s="2" customFormat="1" ht="12">
      <c r="A370" s="39"/>
      <c r="B370" s="40"/>
      <c r="C370" s="41"/>
      <c r="D370" s="240" t="s">
        <v>185</v>
      </c>
      <c r="E370" s="41"/>
      <c r="F370" s="241" t="s">
        <v>2408</v>
      </c>
      <c r="G370" s="41"/>
      <c r="H370" s="41"/>
      <c r="I370" s="242"/>
      <c r="J370" s="41"/>
      <c r="K370" s="41"/>
      <c r="L370" s="45"/>
      <c r="M370" s="243"/>
      <c r="N370" s="244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185</v>
      </c>
      <c r="AU370" s="18" t="s">
        <v>88</v>
      </c>
    </row>
    <row r="371" spans="1:51" s="13" customFormat="1" ht="12">
      <c r="A371" s="13"/>
      <c r="B371" s="245"/>
      <c r="C371" s="246"/>
      <c r="D371" s="240" t="s">
        <v>187</v>
      </c>
      <c r="E371" s="247" t="s">
        <v>1</v>
      </c>
      <c r="F371" s="248" t="s">
        <v>2453</v>
      </c>
      <c r="G371" s="246"/>
      <c r="H371" s="249">
        <v>209.4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5" t="s">
        <v>187</v>
      </c>
      <c r="AU371" s="255" t="s">
        <v>88</v>
      </c>
      <c r="AV371" s="13" t="s">
        <v>88</v>
      </c>
      <c r="AW371" s="13" t="s">
        <v>34</v>
      </c>
      <c r="AX371" s="13" t="s">
        <v>78</v>
      </c>
      <c r="AY371" s="255" t="s">
        <v>176</v>
      </c>
    </row>
    <row r="372" spans="1:51" s="14" customFormat="1" ht="12">
      <c r="A372" s="14"/>
      <c r="B372" s="256"/>
      <c r="C372" s="257"/>
      <c r="D372" s="240" t="s">
        <v>187</v>
      </c>
      <c r="E372" s="258" t="s">
        <v>1</v>
      </c>
      <c r="F372" s="259" t="s">
        <v>189</v>
      </c>
      <c r="G372" s="257"/>
      <c r="H372" s="260">
        <v>209.4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6" t="s">
        <v>187</v>
      </c>
      <c r="AU372" s="266" t="s">
        <v>88</v>
      </c>
      <c r="AV372" s="14" t="s">
        <v>183</v>
      </c>
      <c r="AW372" s="14" t="s">
        <v>34</v>
      </c>
      <c r="AX372" s="14" t="s">
        <v>86</v>
      </c>
      <c r="AY372" s="266" t="s">
        <v>176</v>
      </c>
    </row>
    <row r="373" spans="1:65" s="2" customFormat="1" ht="16.5" customHeight="1">
      <c r="A373" s="39"/>
      <c r="B373" s="40"/>
      <c r="C373" s="227" t="s">
        <v>591</v>
      </c>
      <c r="D373" s="227" t="s">
        <v>178</v>
      </c>
      <c r="E373" s="228" t="s">
        <v>2041</v>
      </c>
      <c r="F373" s="229" t="s">
        <v>2410</v>
      </c>
      <c r="G373" s="230" t="s">
        <v>250</v>
      </c>
      <c r="H373" s="231">
        <v>0.002</v>
      </c>
      <c r="I373" s="232"/>
      <c r="J373" s="233">
        <f>ROUND(I373*H373,2)</f>
        <v>0</v>
      </c>
      <c r="K373" s="229" t="s">
        <v>1</v>
      </c>
      <c r="L373" s="45"/>
      <c r="M373" s="234" t="s">
        <v>1</v>
      </c>
      <c r="N373" s="235" t="s">
        <v>43</v>
      </c>
      <c r="O373" s="92"/>
      <c r="P373" s="236">
        <f>O373*H373</f>
        <v>0</v>
      </c>
      <c r="Q373" s="236">
        <v>0</v>
      </c>
      <c r="R373" s="236">
        <f>Q373*H373</f>
        <v>0</v>
      </c>
      <c r="S373" s="236">
        <v>0</v>
      </c>
      <c r="T373" s="23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8" t="s">
        <v>183</v>
      </c>
      <c r="AT373" s="238" t="s">
        <v>178</v>
      </c>
      <c r="AU373" s="238" t="s">
        <v>88</v>
      </c>
      <c r="AY373" s="18" t="s">
        <v>176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8" t="s">
        <v>86</v>
      </c>
      <c r="BK373" s="239">
        <f>ROUND(I373*H373,2)</f>
        <v>0</v>
      </c>
      <c r="BL373" s="18" t="s">
        <v>183</v>
      </c>
      <c r="BM373" s="238" t="s">
        <v>997</v>
      </c>
    </row>
    <row r="374" spans="1:47" s="2" customFormat="1" ht="12">
      <c r="A374" s="39"/>
      <c r="B374" s="40"/>
      <c r="C374" s="41"/>
      <c r="D374" s="240" t="s">
        <v>185</v>
      </c>
      <c r="E374" s="41"/>
      <c r="F374" s="241" t="s">
        <v>2410</v>
      </c>
      <c r="G374" s="41"/>
      <c r="H374" s="41"/>
      <c r="I374" s="242"/>
      <c r="J374" s="41"/>
      <c r="K374" s="41"/>
      <c r="L374" s="45"/>
      <c r="M374" s="243"/>
      <c r="N374" s="244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185</v>
      </c>
      <c r="AU374" s="18" t="s">
        <v>88</v>
      </c>
    </row>
    <row r="375" spans="1:51" s="13" customFormat="1" ht="12">
      <c r="A375" s="13"/>
      <c r="B375" s="245"/>
      <c r="C375" s="246"/>
      <c r="D375" s="240" t="s">
        <v>187</v>
      </c>
      <c r="E375" s="247" t="s">
        <v>1</v>
      </c>
      <c r="F375" s="248" t="s">
        <v>2454</v>
      </c>
      <c r="G375" s="246"/>
      <c r="H375" s="249">
        <v>0.002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5" t="s">
        <v>187</v>
      </c>
      <c r="AU375" s="255" t="s">
        <v>88</v>
      </c>
      <c r="AV375" s="13" t="s">
        <v>88</v>
      </c>
      <c r="AW375" s="13" t="s">
        <v>34</v>
      </c>
      <c r="AX375" s="13" t="s">
        <v>78</v>
      </c>
      <c r="AY375" s="255" t="s">
        <v>176</v>
      </c>
    </row>
    <row r="376" spans="1:51" s="14" customFormat="1" ht="12">
      <c r="A376" s="14"/>
      <c r="B376" s="256"/>
      <c r="C376" s="257"/>
      <c r="D376" s="240" t="s">
        <v>187</v>
      </c>
      <c r="E376" s="258" t="s">
        <v>1</v>
      </c>
      <c r="F376" s="259" t="s">
        <v>189</v>
      </c>
      <c r="G376" s="257"/>
      <c r="H376" s="260">
        <v>0.002</v>
      </c>
      <c r="I376" s="261"/>
      <c r="J376" s="257"/>
      <c r="K376" s="257"/>
      <c r="L376" s="262"/>
      <c r="M376" s="263"/>
      <c r="N376" s="264"/>
      <c r="O376" s="264"/>
      <c r="P376" s="264"/>
      <c r="Q376" s="264"/>
      <c r="R376" s="264"/>
      <c r="S376" s="264"/>
      <c r="T376" s="26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6" t="s">
        <v>187</v>
      </c>
      <c r="AU376" s="266" t="s">
        <v>88</v>
      </c>
      <c r="AV376" s="14" t="s">
        <v>183</v>
      </c>
      <c r="AW376" s="14" t="s">
        <v>34</v>
      </c>
      <c r="AX376" s="14" t="s">
        <v>86</v>
      </c>
      <c r="AY376" s="266" t="s">
        <v>176</v>
      </c>
    </row>
    <row r="377" spans="1:65" s="2" customFormat="1" ht="16.5" customHeight="1">
      <c r="A377" s="39"/>
      <c r="B377" s="40"/>
      <c r="C377" s="227" t="s">
        <v>596</v>
      </c>
      <c r="D377" s="227" t="s">
        <v>178</v>
      </c>
      <c r="E377" s="228" t="s">
        <v>2412</v>
      </c>
      <c r="F377" s="229" t="s">
        <v>2413</v>
      </c>
      <c r="G377" s="230" t="s">
        <v>296</v>
      </c>
      <c r="H377" s="231">
        <v>471</v>
      </c>
      <c r="I377" s="232"/>
      <c r="J377" s="233">
        <f>ROUND(I377*H377,2)</f>
        <v>0</v>
      </c>
      <c r="K377" s="229" t="s">
        <v>1</v>
      </c>
      <c r="L377" s="45"/>
      <c r="M377" s="234" t="s">
        <v>1</v>
      </c>
      <c r="N377" s="235" t="s">
        <v>43</v>
      </c>
      <c r="O377" s="92"/>
      <c r="P377" s="236">
        <f>O377*H377</f>
        <v>0</v>
      </c>
      <c r="Q377" s="236">
        <v>0</v>
      </c>
      <c r="R377" s="236">
        <f>Q377*H377</f>
        <v>0</v>
      </c>
      <c r="S377" s="236">
        <v>0</v>
      </c>
      <c r="T377" s="237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8" t="s">
        <v>183</v>
      </c>
      <c r="AT377" s="238" t="s">
        <v>178</v>
      </c>
      <c r="AU377" s="238" t="s">
        <v>88</v>
      </c>
      <c r="AY377" s="18" t="s">
        <v>176</v>
      </c>
      <c r="BE377" s="239">
        <f>IF(N377="základní",J377,0)</f>
        <v>0</v>
      </c>
      <c r="BF377" s="239">
        <f>IF(N377="snížená",J377,0)</f>
        <v>0</v>
      </c>
      <c r="BG377" s="239">
        <f>IF(N377="zákl. přenesená",J377,0)</f>
        <v>0</v>
      </c>
      <c r="BH377" s="239">
        <f>IF(N377="sníž. přenesená",J377,0)</f>
        <v>0</v>
      </c>
      <c r="BI377" s="239">
        <f>IF(N377="nulová",J377,0)</f>
        <v>0</v>
      </c>
      <c r="BJ377" s="18" t="s">
        <v>86</v>
      </c>
      <c r="BK377" s="239">
        <f>ROUND(I377*H377,2)</f>
        <v>0</v>
      </c>
      <c r="BL377" s="18" t="s">
        <v>183</v>
      </c>
      <c r="BM377" s="238" t="s">
        <v>1389</v>
      </c>
    </row>
    <row r="378" spans="1:47" s="2" customFormat="1" ht="12">
      <c r="A378" s="39"/>
      <c r="B378" s="40"/>
      <c r="C378" s="41"/>
      <c r="D378" s="240" t="s">
        <v>185</v>
      </c>
      <c r="E378" s="41"/>
      <c r="F378" s="241" t="s">
        <v>2413</v>
      </c>
      <c r="G378" s="41"/>
      <c r="H378" s="41"/>
      <c r="I378" s="242"/>
      <c r="J378" s="41"/>
      <c r="K378" s="41"/>
      <c r="L378" s="45"/>
      <c r="M378" s="243"/>
      <c r="N378" s="244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185</v>
      </c>
      <c r="AU378" s="18" t="s">
        <v>88</v>
      </c>
    </row>
    <row r="379" spans="1:51" s="13" customFormat="1" ht="12">
      <c r="A379" s="13"/>
      <c r="B379" s="245"/>
      <c r="C379" s="246"/>
      <c r="D379" s="240" t="s">
        <v>187</v>
      </c>
      <c r="E379" s="247" t="s">
        <v>1</v>
      </c>
      <c r="F379" s="248" t="s">
        <v>2452</v>
      </c>
      <c r="G379" s="246"/>
      <c r="H379" s="249">
        <v>471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5" t="s">
        <v>187</v>
      </c>
      <c r="AU379" s="255" t="s">
        <v>88</v>
      </c>
      <c r="AV379" s="13" t="s">
        <v>88</v>
      </c>
      <c r="AW379" s="13" t="s">
        <v>34</v>
      </c>
      <c r="AX379" s="13" t="s">
        <v>78</v>
      </c>
      <c r="AY379" s="255" t="s">
        <v>176</v>
      </c>
    </row>
    <row r="380" spans="1:51" s="14" customFormat="1" ht="12">
      <c r="A380" s="14"/>
      <c r="B380" s="256"/>
      <c r="C380" s="257"/>
      <c r="D380" s="240" t="s">
        <v>187</v>
      </c>
      <c r="E380" s="258" t="s">
        <v>1</v>
      </c>
      <c r="F380" s="259" t="s">
        <v>189</v>
      </c>
      <c r="G380" s="257"/>
      <c r="H380" s="260">
        <v>471</v>
      </c>
      <c r="I380" s="261"/>
      <c r="J380" s="257"/>
      <c r="K380" s="257"/>
      <c r="L380" s="262"/>
      <c r="M380" s="263"/>
      <c r="N380" s="264"/>
      <c r="O380" s="264"/>
      <c r="P380" s="264"/>
      <c r="Q380" s="264"/>
      <c r="R380" s="264"/>
      <c r="S380" s="264"/>
      <c r="T380" s="26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6" t="s">
        <v>187</v>
      </c>
      <c r="AU380" s="266" t="s">
        <v>88</v>
      </c>
      <c r="AV380" s="14" t="s">
        <v>183</v>
      </c>
      <c r="AW380" s="14" t="s">
        <v>34</v>
      </c>
      <c r="AX380" s="14" t="s">
        <v>86</v>
      </c>
      <c r="AY380" s="266" t="s">
        <v>176</v>
      </c>
    </row>
    <row r="381" spans="1:65" s="2" customFormat="1" ht="16.5" customHeight="1">
      <c r="A381" s="39"/>
      <c r="B381" s="40"/>
      <c r="C381" s="227" t="s">
        <v>603</v>
      </c>
      <c r="D381" s="227" t="s">
        <v>178</v>
      </c>
      <c r="E381" s="228" t="s">
        <v>2414</v>
      </c>
      <c r="F381" s="229" t="s">
        <v>2415</v>
      </c>
      <c r="G381" s="230" t="s">
        <v>181</v>
      </c>
      <c r="H381" s="231">
        <v>64</v>
      </c>
      <c r="I381" s="232"/>
      <c r="J381" s="233">
        <f>ROUND(I381*H381,2)</f>
        <v>0</v>
      </c>
      <c r="K381" s="229" t="s">
        <v>1</v>
      </c>
      <c r="L381" s="45"/>
      <c r="M381" s="234" t="s">
        <v>1</v>
      </c>
      <c r="N381" s="235" t="s">
        <v>43</v>
      </c>
      <c r="O381" s="92"/>
      <c r="P381" s="236">
        <f>O381*H381</f>
        <v>0</v>
      </c>
      <c r="Q381" s="236">
        <v>0</v>
      </c>
      <c r="R381" s="236">
        <f>Q381*H381</f>
        <v>0</v>
      </c>
      <c r="S381" s="236">
        <v>0</v>
      </c>
      <c r="T381" s="23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8" t="s">
        <v>183</v>
      </c>
      <c r="AT381" s="238" t="s">
        <v>178</v>
      </c>
      <c r="AU381" s="238" t="s">
        <v>88</v>
      </c>
      <c r="AY381" s="18" t="s">
        <v>176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8" t="s">
        <v>86</v>
      </c>
      <c r="BK381" s="239">
        <f>ROUND(I381*H381,2)</f>
        <v>0</v>
      </c>
      <c r="BL381" s="18" t="s">
        <v>183</v>
      </c>
      <c r="BM381" s="238" t="s">
        <v>1401</v>
      </c>
    </row>
    <row r="382" spans="1:47" s="2" customFormat="1" ht="12">
      <c r="A382" s="39"/>
      <c r="B382" s="40"/>
      <c r="C382" s="41"/>
      <c r="D382" s="240" t="s">
        <v>185</v>
      </c>
      <c r="E382" s="41"/>
      <c r="F382" s="241" t="s">
        <v>2415</v>
      </c>
      <c r="G382" s="41"/>
      <c r="H382" s="41"/>
      <c r="I382" s="242"/>
      <c r="J382" s="41"/>
      <c r="K382" s="41"/>
      <c r="L382" s="45"/>
      <c r="M382" s="243"/>
      <c r="N382" s="244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185</v>
      </c>
      <c r="AU382" s="18" t="s">
        <v>88</v>
      </c>
    </row>
    <row r="383" spans="1:51" s="13" customFormat="1" ht="12">
      <c r="A383" s="13"/>
      <c r="B383" s="245"/>
      <c r="C383" s="246"/>
      <c r="D383" s="240" t="s">
        <v>187</v>
      </c>
      <c r="E383" s="247" t="s">
        <v>1</v>
      </c>
      <c r="F383" s="248" t="s">
        <v>2455</v>
      </c>
      <c r="G383" s="246"/>
      <c r="H383" s="249">
        <v>64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5" t="s">
        <v>187</v>
      </c>
      <c r="AU383" s="255" t="s">
        <v>88</v>
      </c>
      <c r="AV383" s="13" t="s">
        <v>88</v>
      </c>
      <c r="AW383" s="13" t="s">
        <v>34</v>
      </c>
      <c r="AX383" s="13" t="s">
        <v>78</v>
      </c>
      <c r="AY383" s="255" t="s">
        <v>176</v>
      </c>
    </row>
    <row r="384" spans="1:51" s="14" customFormat="1" ht="12">
      <c r="A384" s="14"/>
      <c r="B384" s="256"/>
      <c r="C384" s="257"/>
      <c r="D384" s="240" t="s">
        <v>187</v>
      </c>
      <c r="E384" s="258" t="s">
        <v>1</v>
      </c>
      <c r="F384" s="259" t="s">
        <v>189</v>
      </c>
      <c r="G384" s="257"/>
      <c r="H384" s="260">
        <v>64</v>
      </c>
      <c r="I384" s="261"/>
      <c r="J384" s="257"/>
      <c r="K384" s="257"/>
      <c r="L384" s="262"/>
      <c r="M384" s="263"/>
      <c r="N384" s="264"/>
      <c r="O384" s="264"/>
      <c r="P384" s="264"/>
      <c r="Q384" s="264"/>
      <c r="R384" s="264"/>
      <c r="S384" s="264"/>
      <c r="T384" s="26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6" t="s">
        <v>187</v>
      </c>
      <c r="AU384" s="266" t="s">
        <v>88</v>
      </c>
      <c r="AV384" s="14" t="s">
        <v>183</v>
      </c>
      <c r="AW384" s="14" t="s">
        <v>34</v>
      </c>
      <c r="AX384" s="14" t="s">
        <v>86</v>
      </c>
      <c r="AY384" s="266" t="s">
        <v>176</v>
      </c>
    </row>
    <row r="385" spans="1:65" s="2" customFormat="1" ht="16.5" customHeight="1">
      <c r="A385" s="39"/>
      <c r="B385" s="40"/>
      <c r="C385" s="227" t="s">
        <v>608</v>
      </c>
      <c r="D385" s="227" t="s">
        <v>178</v>
      </c>
      <c r="E385" s="228" t="s">
        <v>2132</v>
      </c>
      <c r="F385" s="229" t="s">
        <v>2133</v>
      </c>
      <c r="G385" s="230" t="s">
        <v>181</v>
      </c>
      <c r="H385" s="231">
        <v>64</v>
      </c>
      <c r="I385" s="232"/>
      <c r="J385" s="233">
        <f>ROUND(I385*H385,2)</f>
        <v>0</v>
      </c>
      <c r="K385" s="229" t="s">
        <v>1</v>
      </c>
      <c r="L385" s="45"/>
      <c r="M385" s="234" t="s">
        <v>1</v>
      </c>
      <c r="N385" s="235" t="s">
        <v>43</v>
      </c>
      <c r="O385" s="92"/>
      <c r="P385" s="236">
        <f>O385*H385</f>
        <v>0</v>
      </c>
      <c r="Q385" s="236">
        <v>0</v>
      </c>
      <c r="R385" s="236">
        <f>Q385*H385</f>
        <v>0</v>
      </c>
      <c r="S385" s="236">
        <v>0</v>
      </c>
      <c r="T385" s="237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8" t="s">
        <v>183</v>
      </c>
      <c r="AT385" s="238" t="s">
        <v>178</v>
      </c>
      <c r="AU385" s="238" t="s">
        <v>88</v>
      </c>
      <c r="AY385" s="18" t="s">
        <v>176</v>
      </c>
      <c r="BE385" s="239">
        <f>IF(N385="základní",J385,0)</f>
        <v>0</v>
      </c>
      <c r="BF385" s="239">
        <f>IF(N385="snížená",J385,0)</f>
        <v>0</v>
      </c>
      <c r="BG385" s="239">
        <f>IF(N385="zákl. přenesená",J385,0)</f>
        <v>0</v>
      </c>
      <c r="BH385" s="239">
        <f>IF(N385="sníž. přenesená",J385,0)</f>
        <v>0</v>
      </c>
      <c r="BI385" s="239">
        <f>IF(N385="nulová",J385,0)</f>
        <v>0</v>
      </c>
      <c r="BJ385" s="18" t="s">
        <v>86</v>
      </c>
      <c r="BK385" s="239">
        <f>ROUND(I385*H385,2)</f>
        <v>0</v>
      </c>
      <c r="BL385" s="18" t="s">
        <v>183</v>
      </c>
      <c r="BM385" s="238" t="s">
        <v>1407</v>
      </c>
    </row>
    <row r="386" spans="1:47" s="2" customFormat="1" ht="12">
      <c r="A386" s="39"/>
      <c r="B386" s="40"/>
      <c r="C386" s="41"/>
      <c r="D386" s="240" t="s">
        <v>185</v>
      </c>
      <c r="E386" s="41"/>
      <c r="F386" s="241" t="s">
        <v>2133</v>
      </c>
      <c r="G386" s="41"/>
      <c r="H386" s="41"/>
      <c r="I386" s="242"/>
      <c r="J386" s="41"/>
      <c r="K386" s="41"/>
      <c r="L386" s="45"/>
      <c r="M386" s="243"/>
      <c r="N386" s="244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185</v>
      </c>
      <c r="AU386" s="18" t="s">
        <v>88</v>
      </c>
    </row>
    <row r="387" spans="1:51" s="13" customFormat="1" ht="12">
      <c r="A387" s="13"/>
      <c r="B387" s="245"/>
      <c r="C387" s="246"/>
      <c r="D387" s="240" t="s">
        <v>187</v>
      </c>
      <c r="E387" s="247" t="s">
        <v>1</v>
      </c>
      <c r="F387" s="248" t="s">
        <v>2455</v>
      </c>
      <c r="G387" s="246"/>
      <c r="H387" s="249">
        <v>64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5" t="s">
        <v>187</v>
      </c>
      <c r="AU387" s="255" t="s">
        <v>88</v>
      </c>
      <c r="AV387" s="13" t="s">
        <v>88</v>
      </c>
      <c r="AW387" s="13" t="s">
        <v>34</v>
      </c>
      <c r="AX387" s="13" t="s">
        <v>78</v>
      </c>
      <c r="AY387" s="255" t="s">
        <v>176</v>
      </c>
    </row>
    <row r="388" spans="1:51" s="14" customFormat="1" ht="12">
      <c r="A388" s="14"/>
      <c r="B388" s="256"/>
      <c r="C388" s="257"/>
      <c r="D388" s="240" t="s">
        <v>187</v>
      </c>
      <c r="E388" s="258" t="s">
        <v>1</v>
      </c>
      <c r="F388" s="259" t="s">
        <v>189</v>
      </c>
      <c r="G388" s="257"/>
      <c r="H388" s="260">
        <v>64</v>
      </c>
      <c r="I388" s="261"/>
      <c r="J388" s="257"/>
      <c r="K388" s="257"/>
      <c r="L388" s="262"/>
      <c r="M388" s="263"/>
      <c r="N388" s="264"/>
      <c r="O388" s="264"/>
      <c r="P388" s="264"/>
      <c r="Q388" s="264"/>
      <c r="R388" s="264"/>
      <c r="S388" s="264"/>
      <c r="T388" s="26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6" t="s">
        <v>187</v>
      </c>
      <c r="AU388" s="266" t="s">
        <v>88</v>
      </c>
      <c r="AV388" s="14" t="s">
        <v>183</v>
      </c>
      <c r="AW388" s="14" t="s">
        <v>34</v>
      </c>
      <c r="AX388" s="14" t="s">
        <v>86</v>
      </c>
      <c r="AY388" s="266" t="s">
        <v>176</v>
      </c>
    </row>
    <row r="389" spans="1:65" s="2" customFormat="1" ht="24.15" customHeight="1">
      <c r="A389" s="39"/>
      <c r="B389" s="40"/>
      <c r="C389" s="227" t="s">
        <v>612</v>
      </c>
      <c r="D389" s="227" t="s">
        <v>178</v>
      </c>
      <c r="E389" s="228" t="s">
        <v>2317</v>
      </c>
      <c r="F389" s="229" t="s">
        <v>2417</v>
      </c>
      <c r="G389" s="230" t="s">
        <v>1800</v>
      </c>
      <c r="H389" s="231">
        <v>20</v>
      </c>
      <c r="I389" s="232"/>
      <c r="J389" s="233">
        <f>ROUND(I389*H389,2)</f>
        <v>0</v>
      </c>
      <c r="K389" s="229" t="s">
        <v>1</v>
      </c>
      <c r="L389" s="45"/>
      <c r="M389" s="234" t="s">
        <v>1</v>
      </c>
      <c r="N389" s="235" t="s">
        <v>43</v>
      </c>
      <c r="O389" s="92"/>
      <c r="P389" s="236">
        <f>O389*H389</f>
        <v>0</v>
      </c>
      <c r="Q389" s="236">
        <v>0</v>
      </c>
      <c r="R389" s="236">
        <f>Q389*H389</f>
        <v>0</v>
      </c>
      <c r="S389" s="236">
        <v>0</v>
      </c>
      <c r="T389" s="23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8" t="s">
        <v>183</v>
      </c>
      <c r="AT389" s="238" t="s">
        <v>178</v>
      </c>
      <c r="AU389" s="238" t="s">
        <v>88</v>
      </c>
      <c r="AY389" s="18" t="s">
        <v>176</v>
      </c>
      <c r="BE389" s="239">
        <f>IF(N389="základní",J389,0)</f>
        <v>0</v>
      </c>
      <c r="BF389" s="239">
        <f>IF(N389="snížená",J389,0)</f>
        <v>0</v>
      </c>
      <c r="BG389" s="239">
        <f>IF(N389="zákl. přenesená",J389,0)</f>
        <v>0</v>
      </c>
      <c r="BH389" s="239">
        <f>IF(N389="sníž. přenesená",J389,0)</f>
        <v>0</v>
      </c>
      <c r="BI389" s="239">
        <f>IF(N389="nulová",J389,0)</f>
        <v>0</v>
      </c>
      <c r="BJ389" s="18" t="s">
        <v>86</v>
      </c>
      <c r="BK389" s="239">
        <f>ROUND(I389*H389,2)</f>
        <v>0</v>
      </c>
      <c r="BL389" s="18" t="s">
        <v>183</v>
      </c>
      <c r="BM389" s="238" t="s">
        <v>1414</v>
      </c>
    </row>
    <row r="390" spans="1:47" s="2" customFormat="1" ht="12">
      <c r="A390" s="39"/>
      <c r="B390" s="40"/>
      <c r="C390" s="41"/>
      <c r="D390" s="240" t="s">
        <v>185</v>
      </c>
      <c r="E390" s="41"/>
      <c r="F390" s="241" t="s">
        <v>2417</v>
      </c>
      <c r="G390" s="41"/>
      <c r="H390" s="41"/>
      <c r="I390" s="242"/>
      <c r="J390" s="41"/>
      <c r="K390" s="41"/>
      <c r="L390" s="45"/>
      <c r="M390" s="243"/>
      <c r="N390" s="244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185</v>
      </c>
      <c r="AU390" s="18" t="s">
        <v>88</v>
      </c>
    </row>
    <row r="391" spans="1:65" s="2" customFormat="1" ht="16.5" customHeight="1">
      <c r="A391" s="39"/>
      <c r="B391" s="40"/>
      <c r="C391" s="278" t="s">
        <v>616</v>
      </c>
      <c r="D391" s="278" t="s">
        <v>247</v>
      </c>
      <c r="E391" s="279" t="s">
        <v>2081</v>
      </c>
      <c r="F391" s="280" t="s">
        <v>2418</v>
      </c>
      <c r="G391" s="281" t="s">
        <v>181</v>
      </c>
      <c r="H391" s="282">
        <v>64</v>
      </c>
      <c r="I391" s="283"/>
      <c r="J391" s="284">
        <f>ROUND(I391*H391,2)</f>
        <v>0</v>
      </c>
      <c r="K391" s="280" t="s">
        <v>1</v>
      </c>
      <c r="L391" s="285"/>
      <c r="M391" s="286" t="s">
        <v>1</v>
      </c>
      <c r="N391" s="287" t="s">
        <v>43</v>
      </c>
      <c r="O391" s="92"/>
      <c r="P391" s="236">
        <f>O391*H391</f>
        <v>0</v>
      </c>
      <c r="Q391" s="236">
        <v>0</v>
      </c>
      <c r="R391" s="236">
        <f>Q391*H391</f>
        <v>0</v>
      </c>
      <c r="S391" s="236">
        <v>0</v>
      </c>
      <c r="T391" s="23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8" t="s">
        <v>227</v>
      </c>
      <c r="AT391" s="238" t="s">
        <v>247</v>
      </c>
      <c r="AU391" s="238" t="s">
        <v>88</v>
      </c>
      <c r="AY391" s="18" t="s">
        <v>176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8" t="s">
        <v>86</v>
      </c>
      <c r="BK391" s="239">
        <f>ROUND(I391*H391,2)</f>
        <v>0</v>
      </c>
      <c r="BL391" s="18" t="s">
        <v>183</v>
      </c>
      <c r="BM391" s="238" t="s">
        <v>1424</v>
      </c>
    </row>
    <row r="392" spans="1:47" s="2" customFormat="1" ht="12">
      <c r="A392" s="39"/>
      <c r="B392" s="40"/>
      <c r="C392" s="41"/>
      <c r="D392" s="240" t="s">
        <v>185</v>
      </c>
      <c r="E392" s="41"/>
      <c r="F392" s="241" t="s">
        <v>2418</v>
      </c>
      <c r="G392" s="41"/>
      <c r="H392" s="41"/>
      <c r="I392" s="242"/>
      <c r="J392" s="41"/>
      <c r="K392" s="41"/>
      <c r="L392" s="45"/>
      <c r="M392" s="243"/>
      <c r="N392" s="244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185</v>
      </c>
      <c r="AU392" s="18" t="s">
        <v>88</v>
      </c>
    </row>
    <row r="393" spans="1:51" s="13" customFormat="1" ht="12">
      <c r="A393" s="13"/>
      <c r="B393" s="245"/>
      <c r="C393" s="246"/>
      <c r="D393" s="240" t="s">
        <v>187</v>
      </c>
      <c r="E393" s="247" t="s">
        <v>1</v>
      </c>
      <c r="F393" s="248" t="s">
        <v>2455</v>
      </c>
      <c r="G393" s="246"/>
      <c r="H393" s="249">
        <v>64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5" t="s">
        <v>187</v>
      </c>
      <c r="AU393" s="255" t="s">
        <v>88</v>
      </c>
      <c r="AV393" s="13" t="s">
        <v>88</v>
      </c>
      <c r="AW393" s="13" t="s">
        <v>34</v>
      </c>
      <c r="AX393" s="13" t="s">
        <v>78</v>
      </c>
      <c r="AY393" s="255" t="s">
        <v>176</v>
      </c>
    </row>
    <row r="394" spans="1:51" s="14" customFormat="1" ht="12">
      <c r="A394" s="14"/>
      <c r="B394" s="256"/>
      <c r="C394" s="257"/>
      <c r="D394" s="240" t="s">
        <v>187</v>
      </c>
      <c r="E394" s="258" t="s">
        <v>1</v>
      </c>
      <c r="F394" s="259" t="s">
        <v>189</v>
      </c>
      <c r="G394" s="257"/>
      <c r="H394" s="260">
        <v>64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6" t="s">
        <v>187</v>
      </c>
      <c r="AU394" s="266" t="s">
        <v>88</v>
      </c>
      <c r="AV394" s="14" t="s">
        <v>183</v>
      </c>
      <c r="AW394" s="14" t="s">
        <v>34</v>
      </c>
      <c r="AX394" s="14" t="s">
        <v>86</v>
      </c>
      <c r="AY394" s="266" t="s">
        <v>176</v>
      </c>
    </row>
    <row r="395" spans="1:65" s="2" customFormat="1" ht="16.5" customHeight="1">
      <c r="A395" s="39"/>
      <c r="B395" s="40"/>
      <c r="C395" s="278" t="s">
        <v>620</v>
      </c>
      <c r="D395" s="278" t="s">
        <v>247</v>
      </c>
      <c r="E395" s="279" t="s">
        <v>2087</v>
      </c>
      <c r="F395" s="280" t="s">
        <v>2419</v>
      </c>
      <c r="G395" s="281" t="s">
        <v>1058</v>
      </c>
      <c r="H395" s="282">
        <v>1.41</v>
      </c>
      <c r="I395" s="283"/>
      <c r="J395" s="284">
        <f>ROUND(I395*H395,2)</f>
        <v>0</v>
      </c>
      <c r="K395" s="280" t="s">
        <v>1</v>
      </c>
      <c r="L395" s="285"/>
      <c r="M395" s="286" t="s">
        <v>1</v>
      </c>
      <c r="N395" s="287" t="s">
        <v>43</v>
      </c>
      <c r="O395" s="92"/>
      <c r="P395" s="236">
        <f>O395*H395</f>
        <v>0</v>
      </c>
      <c r="Q395" s="236">
        <v>0</v>
      </c>
      <c r="R395" s="236">
        <f>Q395*H395</f>
        <v>0</v>
      </c>
      <c r="S395" s="236">
        <v>0</v>
      </c>
      <c r="T395" s="23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8" t="s">
        <v>227</v>
      </c>
      <c r="AT395" s="238" t="s">
        <v>247</v>
      </c>
      <c r="AU395" s="238" t="s">
        <v>88</v>
      </c>
      <c r="AY395" s="18" t="s">
        <v>176</v>
      </c>
      <c r="BE395" s="239">
        <f>IF(N395="základní",J395,0)</f>
        <v>0</v>
      </c>
      <c r="BF395" s="239">
        <f>IF(N395="snížená",J395,0)</f>
        <v>0</v>
      </c>
      <c r="BG395" s="239">
        <f>IF(N395="zákl. přenesená",J395,0)</f>
        <v>0</v>
      </c>
      <c r="BH395" s="239">
        <f>IF(N395="sníž. přenesená",J395,0)</f>
        <v>0</v>
      </c>
      <c r="BI395" s="239">
        <f>IF(N395="nulová",J395,0)</f>
        <v>0</v>
      </c>
      <c r="BJ395" s="18" t="s">
        <v>86</v>
      </c>
      <c r="BK395" s="239">
        <f>ROUND(I395*H395,2)</f>
        <v>0</v>
      </c>
      <c r="BL395" s="18" t="s">
        <v>183</v>
      </c>
      <c r="BM395" s="238" t="s">
        <v>1435</v>
      </c>
    </row>
    <row r="396" spans="1:47" s="2" customFormat="1" ht="12">
      <c r="A396" s="39"/>
      <c r="B396" s="40"/>
      <c r="C396" s="41"/>
      <c r="D396" s="240" t="s">
        <v>185</v>
      </c>
      <c r="E396" s="41"/>
      <c r="F396" s="241" t="s">
        <v>2419</v>
      </c>
      <c r="G396" s="41"/>
      <c r="H396" s="41"/>
      <c r="I396" s="242"/>
      <c r="J396" s="41"/>
      <c r="K396" s="41"/>
      <c r="L396" s="45"/>
      <c r="M396" s="243"/>
      <c r="N396" s="244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185</v>
      </c>
      <c r="AU396" s="18" t="s">
        <v>88</v>
      </c>
    </row>
    <row r="397" spans="1:51" s="13" customFormat="1" ht="12">
      <c r="A397" s="13"/>
      <c r="B397" s="245"/>
      <c r="C397" s="246"/>
      <c r="D397" s="240" t="s">
        <v>187</v>
      </c>
      <c r="E397" s="247" t="s">
        <v>1</v>
      </c>
      <c r="F397" s="248" t="s">
        <v>2456</v>
      </c>
      <c r="G397" s="246"/>
      <c r="H397" s="249">
        <v>1.41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5" t="s">
        <v>187</v>
      </c>
      <c r="AU397" s="255" t="s">
        <v>88</v>
      </c>
      <c r="AV397" s="13" t="s">
        <v>88</v>
      </c>
      <c r="AW397" s="13" t="s">
        <v>34</v>
      </c>
      <c r="AX397" s="13" t="s">
        <v>78</v>
      </c>
      <c r="AY397" s="255" t="s">
        <v>176</v>
      </c>
    </row>
    <row r="398" spans="1:51" s="14" customFormat="1" ht="12">
      <c r="A398" s="14"/>
      <c r="B398" s="256"/>
      <c r="C398" s="257"/>
      <c r="D398" s="240" t="s">
        <v>187</v>
      </c>
      <c r="E398" s="258" t="s">
        <v>1</v>
      </c>
      <c r="F398" s="259" t="s">
        <v>189</v>
      </c>
      <c r="G398" s="257"/>
      <c r="H398" s="260">
        <v>1.41</v>
      </c>
      <c r="I398" s="261"/>
      <c r="J398" s="257"/>
      <c r="K398" s="257"/>
      <c r="L398" s="262"/>
      <c r="M398" s="263"/>
      <c r="N398" s="264"/>
      <c r="O398" s="264"/>
      <c r="P398" s="264"/>
      <c r="Q398" s="264"/>
      <c r="R398" s="264"/>
      <c r="S398" s="264"/>
      <c r="T398" s="26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6" t="s">
        <v>187</v>
      </c>
      <c r="AU398" s="266" t="s">
        <v>88</v>
      </c>
      <c r="AV398" s="14" t="s">
        <v>183</v>
      </c>
      <c r="AW398" s="14" t="s">
        <v>34</v>
      </c>
      <c r="AX398" s="14" t="s">
        <v>86</v>
      </c>
      <c r="AY398" s="266" t="s">
        <v>176</v>
      </c>
    </row>
    <row r="399" spans="1:65" s="2" customFormat="1" ht="16.5" customHeight="1">
      <c r="A399" s="39"/>
      <c r="B399" s="40"/>
      <c r="C399" s="227" t="s">
        <v>626</v>
      </c>
      <c r="D399" s="227" t="s">
        <v>178</v>
      </c>
      <c r="E399" s="228" t="s">
        <v>2394</v>
      </c>
      <c r="F399" s="229" t="s">
        <v>2395</v>
      </c>
      <c r="G399" s="230" t="s">
        <v>2396</v>
      </c>
      <c r="H399" s="231">
        <v>26</v>
      </c>
      <c r="I399" s="232"/>
      <c r="J399" s="233">
        <f>ROUND(I399*H399,2)</f>
        <v>0</v>
      </c>
      <c r="K399" s="229" t="s">
        <v>1</v>
      </c>
      <c r="L399" s="45"/>
      <c r="M399" s="234" t="s">
        <v>1</v>
      </c>
      <c r="N399" s="235" t="s">
        <v>43</v>
      </c>
      <c r="O399" s="92"/>
      <c r="P399" s="236">
        <f>O399*H399</f>
        <v>0</v>
      </c>
      <c r="Q399" s="236">
        <v>0</v>
      </c>
      <c r="R399" s="236">
        <f>Q399*H399</f>
        <v>0</v>
      </c>
      <c r="S399" s="236">
        <v>0</v>
      </c>
      <c r="T399" s="23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8" t="s">
        <v>183</v>
      </c>
      <c r="AT399" s="238" t="s">
        <v>178</v>
      </c>
      <c r="AU399" s="238" t="s">
        <v>88</v>
      </c>
      <c r="AY399" s="18" t="s">
        <v>176</v>
      </c>
      <c r="BE399" s="239">
        <f>IF(N399="základní",J399,0)</f>
        <v>0</v>
      </c>
      <c r="BF399" s="239">
        <f>IF(N399="snížená",J399,0)</f>
        <v>0</v>
      </c>
      <c r="BG399" s="239">
        <f>IF(N399="zákl. přenesená",J399,0)</f>
        <v>0</v>
      </c>
      <c r="BH399" s="239">
        <f>IF(N399="sníž. přenesená",J399,0)</f>
        <v>0</v>
      </c>
      <c r="BI399" s="239">
        <f>IF(N399="nulová",J399,0)</f>
        <v>0</v>
      </c>
      <c r="BJ399" s="18" t="s">
        <v>86</v>
      </c>
      <c r="BK399" s="239">
        <f>ROUND(I399*H399,2)</f>
        <v>0</v>
      </c>
      <c r="BL399" s="18" t="s">
        <v>183</v>
      </c>
      <c r="BM399" s="238" t="s">
        <v>1441</v>
      </c>
    </row>
    <row r="400" spans="1:47" s="2" customFormat="1" ht="12">
      <c r="A400" s="39"/>
      <c r="B400" s="40"/>
      <c r="C400" s="41"/>
      <c r="D400" s="240" t="s">
        <v>185</v>
      </c>
      <c r="E400" s="41"/>
      <c r="F400" s="241" t="s">
        <v>2395</v>
      </c>
      <c r="G400" s="41"/>
      <c r="H400" s="41"/>
      <c r="I400" s="242"/>
      <c r="J400" s="41"/>
      <c r="K400" s="41"/>
      <c r="L400" s="45"/>
      <c r="M400" s="243"/>
      <c r="N400" s="244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185</v>
      </c>
      <c r="AU400" s="18" t="s">
        <v>88</v>
      </c>
    </row>
    <row r="401" spans="1:51" s="13" customFormat="1" ht="12">
      <c r="A401" s="13"/>
      <c r="B401" s="245"/>
      <c r="C401" s="246"/>
      <c r="D401" s="240" t="s">
        <v>187</v>
      </c>
      <c r="E401" s="247" t="s">
        <v>1</v>
      </c>
      <c r="F401" s="248" t="s">
        <v>2447</v>
      </c>
      <c r="G401" s="246"/>
      <c r="H401" s="249">
        <v>26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5" t="s">
        <v>187</v>
      </c>
      <c r="AU401" s="255" t="s">
        <v>88</v>
      </c>
      <c r="AV401" s="13" t="s">
        <v>88</v>
      </c>
      <c r="AW401" s="13" t="s">
        <v>34</v>
      </c>
      <c r="AX401" s="13" t="s">
        <v>78</v>
      </c>
      <c r="AY401" s="255" t="s">
        <v>176</v>
      </c>
    </row>
    <row r="402" spans="1:51" s="14" customFormat="1" ht="12">
      <c r="A402" s="14"/>
      <c r="B402" s="256"/>
      <c r="C402" s="257"/>
      <c r="D402" s="240" t="s">
        <v>187</v>
      </c>
      <c r="E402" s="258" t="s">
        <v>1</v>
      </c>
      <c r="F402" s="259" t="s">
        <v>189</v>
      </c>
      <c r="G402" s="257"/>
      <c r="H402" s="260">
        <v>26</v>
      </c>
      <c r="I402" s="261"/>
      <c r="J402" s="257"/>
      <c r="K402" s="257"/>
      <c r="L402" s="262"/>
      <c r="M402" s="263"/>
      <c r="N402" s="264"/>
      <c r="O402" s="264"/>
      <c r="P402" s="264"/>
      <c r="Q402" s="264"/>
      <c r="R402" s="264"/>
      <c r="S402" s="264"/>
      <c r="T402" s="26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6" t="s">
        <v>187</v>
      </c>
      <c r="AU402" s="266" t="s">
        <v>88</v>
      </c>
      <c r="AV402" s="14" t="s">
        <v>183</v>
      </c>
      <c r="AW402" s="14" t="s">
        <v>34</v>
      </c>
      <c r="AX402" s="14" t="s">
        <v>86</v>
      </c>
      <c r="AY402" s="266" t="s">
        <v>176</v>
      </c>
    </row>
    <row r="403" spans="1:65" s="2" customFormat="1" ht="16.5" customHeight="1">
      <c r="A403" s="39"/>
      <c r="B403" s="40"/>
      <c r="C403" s="227" t="s">
        <v>632</v>
      </c>
      <c r="D403" s="227" t="s">
        <v>178</v>
      </c>
      <c r="E403" s="228" t="s">
        <v>2398</v>
      </c>
      <c r="F403" s="229" t="s">
        <v>2399</v>
      </c>
      <c r="G403" s="230" t="s">
        <v>250</v>
      </c>
      <c r="H403" s="231">
        <v>0.52</v>
      </c>
      <c r="I403" s="232"/>
      <c r="J403" s="233">
        <f>ROUND(I403*H403,2)</f>
        <v>0</v>
      </c>
      <c r="K403" s="229" t="s">
        <v>1</v>
      </c>
      <c r="L403" s="45"/>
      <c r="M403" s="234" t="s">
        <v>1</v>
      </c>
      <c r="N403" s="235" t="s">
        <v>43</v>
      </c>
      <c r="O403" s="92"/>
      <c r="P403" s="236">
        <f>O403*H403</f>
        <v>0</v>
      </c>
      <c r="Q403" s="236">
        <v>0</v>
      </c>
      <c r="R403" s="236">
        <f>Q403*H403</f>
        <v>0</v>
      </c>
      <c r="S403" s="236">
        <v>0</v>
      </c>
      <c r="T403" s="237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8" t="s">
        <v>183</v>
      </c>
      <c r="AT403" s="238" t="s">
        <v>178</v>
      </c>
      <c r="AU403" s="238" t="s">
        <v>88</v>
      </c>
      <c r="AY403" s="18" t="s">
        <v>176</v>
      </c>
      <c r="BE403" s="239">
        <f>IF(N403="základní",J403,0)</f>
        <v>0</v>
      </c>
      <c r="BF403" s="239">
        <f>IF(N403="snížená",J403,0)</f>
        <v>0</v>
      </c>
      <c r="BG403" s="239">
        <f>IF(N403="zákl. přenesená",J403,0)</f>
        <v>0</v>
      </c>
      <c r="BH403" s="239">
        <f>IF(N403="sníž. přenesená",J403,0)</f>
        <v>0</v>
      </c>
      <c r="BI403" s="239">
        <f>IF(N403="nulová",J403,0)</f>
        <v>0</v>
      </c>
      <c r="BJ403" s="18" t="s">
        <v>86</v>
      </c>
      <c r="BK403" s="239">
        <f>ROUND(I403*H403,2)</f>
        <v>0</v>
      </c>
      <c r="BL403" s="18" t="s">
        <v>183</v>
      </c>
      <c r="BM403" s="238" t="s">
        <v>2457</v>
      </c>
    </row>
    <row r="404" spans="1:47" s="2" customFormat="1" ht="12">
      <c r="A404" s="39"/>
      <c r="B404" s="40"/>
      <c r="C404" s="41"/>
      <c r="D404" s="240" t="s">
        <v>185</v>
      </c>
      <c r="E404" s="41"/>
      <c r="F404" s="241" t="s">
        <v>2399</v>
      </c>
      <c r="G404" s="41"/>
      <c r="H404" s="41"/>
      <c r="I404" s="242"/>
      <c r="J404" s="41"/>
      <c r="K404" s="41"/>
      <c r="L404" s="45"/>
      <c r="M404" s="243"/>
      <c r="N404" s="244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185</v>
      </c>
      <c r="AU404" s="18" t="s">
        <v>88</v>
      </c>
    </row>
    <row r="405" spans="1:51" s="13" customFormat="1" ht="12">
      <c r="A405" s="13"/>
      <c r="B405" s="245"/>
      <c r="C405" s="246"/>
      <c r="D405" s="240" t="s">
        <v>187</v>
      </c>
      <c r="E405" s="247" t="s">
        <v>1</v>
      </c>
      <c r="F405" s="248" t="s">
        <v>2448</v>
      </c>
      <c r="G405" s="246"/>
      <c r="H405" s="249">
        <v>0.52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5" t="s">
        <v>187</v>
      </c>
      <c r="AU405" s="255" t="s">
        <v>88</v>
      </c>
      <c r="AV405" s="13" t="s">
        <v>88</v>
      </c>
      <c r="AW405" s="13" t="s">
        <v>34</v>
      </c>
      <c r="AX405" s="13" t="s">
        <v>78</v>
      </c>
      <c r="AY405" s="255" t="s">
        <v>176</v>
      </c>
    </row>
    <row r="406" spans="1:51" s="14" customFormat="1" ht="12">
      <c r="A406" s="14"/>
      <c r="B406" s="256"/>
      <c r="C406" s="257"/>
      <c r="D406" s="240" t="s">
        <v>187</v>
      </c>
      <c r="E406" s="258" t="s">
        <v>1</v>
      </c>
      <c r="F406" s="259" t="s">
        <v>189</v>
      </c>
      <c r="G406" s="257"/>
      <c r="H406" s="260">
        <v>0.52</v>
      </c>
      <c r="I406" s="261"/>
      <c r="J406" s="257"/>
      <c r="K406" s="257"/>
      <c r="L406" s="262"/>
      <c r="M406" s="263"/>
      <c r="N406" s="264"/>
      <c r="O406" s="264"/>
      <c r="P406" s="264"/>
      <c r="Q406" s="264"/>
      <c r="R406" s="264"/>
      <c r="S406" s="264"/>
      <c r="T406" s="26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6" t="s">
        <v>187</v>
      </c>
      <c r="AU406" s="266" t="s">
        <v>88</v>
      </c>
      <c r="AV406" s="14" t="s">
        <v>183</v>
      </c>
      <c r="AW406" s="14" t="s">
        <v>34</v>
      </c>
      <c r="AX406" s="14" t="s">
        <v>86</v>
      </c>
      <c r="AY406" s="266" t="s">
        <v>176</v>
      </c>
    </row>
    <row r="407" spans="1:65" s="2" customFormat="1" ht="16.5" customHeight="1">
      <c r="A407" s="39"/>
      <c r="B407" s="40"/>
      <c r="C407" s="227" t="s">
        <v>638</v>
      </c>
      <c r="D407" s="227" t="s">
        <v>178</v>
      </c>
      <c r="E407" s="228" t="s">
        <v>2458</v>
      </c>
      <c r="F407" s="229" t="s">
        <v>2459</v>
      </c>
      <c r="G407" s="230" t="s">
        <v>250</v>
      </c>
      <c r="H407" s="231">
        <v>0.2</v>
      </c>
      <c r="I407" s="232"/>
      <c r="J407" s="233">
        <f>ROUND(I407*H407,2)</f>
        <v>0</v>
      </c>
      <c r="K407" s="229" t="s">
        <v>1</v>
      </c>
      <c r="L407" s="45"/>
      <c r="M407" s="234" t="s">
        <v>1</v>
      </c>
      <c r="N407" s="235" t="s">
        <v>43</v>
      </c>
      <c r="O407" s="92"/>
      <c r="P407" s="236">
        <f>O407*H407</f>
        <v>0</v>
      </c>
      <c r="Q407" s="236">
        <v>0</v>
      </c>
      <c r="R407" s="236">
        <f>Q407*H407</f>
        <v>0</v>
      </c>
      <c r="S407" s="236">
        <v>0</v>
      </c>
      <c r="T407" s="23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8" t="s">
        <v>183</v>
      </c>
      <c r="AT407" s="238" t="s">
        <v>178</v>
      </c>
      <c r="AU407" s="238" t="s">
        <v>88</v>
      </c>
      <c r="AY407" s="18" t="s">
        <v>176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8" t="s">
        <v>86</v>
      </c>
      <c r="BK407" s="239">
        <f>ROUND(I407*H407,2)</f>
        <v>0</v>
      </c>
      <c r="BL407" s="18" t="s">
        <v>183</v>
      </c>
      <c r="BM407" s="238" t="s">
        <v>2460</v>
      </c>
    </row>
    <row r="408" spans="1:47" s="2" customFormat="1" ht="12">
      <c r="A408" s="39"/>
      <c r="B408" s="40"/>
      <c r="C408" s="41"/>
      <c r="D408" s="240" t="s">
        <v>185</v>
      </c>
      <c r="E408" s="41"/>
      <c r="F408" s="241" t="s">
        <v>2459</v>
      </c>
      <c r="G408" s="41"/>
      <c r="H408" s="41"/>
      <c r="I408" s="242"/>
      <c r="J408" s="41"/>
      <c r="K408" s="41"/>
      <c r="L408" s="45"/>
      <c r="M408" s="243"/>
      <c r="N408" s="244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185</v>
      </c>
      <c r="AU408" s="18" t="s">
        <v>88</v>
      </c>
    </row>
    <row r="409" spans="1:65" s="2" customFormat="1" ht="16.5" customHeight="1">
      <c r="A409" s="39"/>
      <c r="B409" s="40"/>
      <c r="C409" s="227" t="s">
        <v>643</v>
      </c>
      <c r="D409" s="227" t="s">
        <v>178</v>
      </c>
      <c r="E409" s="228" t="s">
        <v>2009</v>
      </c>
      <c r="F409" s="229" t="s">
        <v>2377</v>
      </c>
      <c r="G409" s="230" t="s">
        <v>250</v>
      </c>
      <c r="H409" s="231">
        <v>0.2</v>
      </c>
      <c r="I409" s="232"/>
      <c r="J409" s="233">
        <f>ROUND(I409*H409,2)</f>
        <v>0</v>
      </c>
      <c r="K409" s="229" t="s">
        <v>1</v>
      </c>
      <c r="L409" s="45"/>
      <c r="M409" s="234" t="s">
        <v>1</v>
      </c>
      <c r="N409" s="235" t="s">
        <v>43</v>
      </c>
      <c r="O409" s="92"/>
      <c r="P409" s="236">
        <f>O409*H409</f>
        <v>0</v>
      </c>
      <c r="Q409" s="236">
        <v>0</v>
      </c>
      <c r="R409" s="236">
        <f>Q409*H409</f>
        <v>0</v>
      </c>
      <c r="S409" s="236">
        <v>0</v>
      </c>
      <c r="T409" s="237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8" t="s">
        <v>183</v>
      </c>
      <c r="AT409" s="238" t="s">
        <v>178</v>
      </c>
      <c r="AU409" s="238" t="s">
        <v>88</v>
      </c>
      <c r="AY409" s="18" t="s">
        <v>176</v>
      </c>
      <c r="BE409" s="239">
        <f>IF(N409="základní",J409,0)</f>
        <v>0</v>
      </c>
      <c r="BF409" s="239">
        <f>IF(N409="snížená",J409,0)</f>
        <v>0</v>
      </c>
      <c r="BG409" s="239">
        <f>IF(N409="zákl. přenesená",J409,0)</f>
        <v>0</v>
      </c>
      <c r="BH409" s="239">
        <f>IF(N409="sníž. přenesená",J409,0)</f>
        <v>0</v>
      </c>
      <c r="BI409" s="239">
        <f>IF(N409="nulová",J409,0)</f>
        <v>0</v>
      </c>
      <c r="BJ409" s="18" t="s">
        <v>86</v>
      </c>
      <c r="BK409" s="239">
        <f>ROUND(I409*H409,2)</f>
        <v>0</v>
      </c>
      <c r="BL409" s="18" t="s">
        <v>183</v>
      </c>
      <c r="BM409" s="238" t="s">
        <v>2461</v>
      </c>
    </row>
    <row r="410" spans="1:47" s="2" customFormat="1" ht="12">
      <c r="A410" s="39"/>
      <c r="B410" s="40"/>
      <c r="C410" s="41"/>
      <c r="D410" s="240" t="s">
        <v>185</v>
      </c>
      <c r="E410" s="41"/>
      <c r="F410" s="241" t="s">
        <v>2377</v>
      </c>
      <c r="G410" s="41"/>
      <c r="H410" s="41"/>
      <c r="I410" s="242"/>
      <c r="J410" s="41"/>
      <c r="K410" s="41"/>
      <c r="L410" s="45"/>
      <c r="M410" s="243"/>
      <c r="N410" s="244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185</v>
      </c>
      <c r="AU410" s="18" t="s">
        <v>88</v>
      </c>
    </row>
    <row r="411" spans="1:63" s="12" customFormat="1" ht="25.9" customHeight="1">
      <c r="A411" s="12"/>
      <c r="B411" s="211"/>
      <c r="C411" s="212"/>
      <c r="D411" s="213" t="s">
        <v>77</v>
      </c>
      <c r="E411" s="214" t="s">
        <v>2462</v>
      </c>
      <c r="F411" s="214" t="s">
        <v>2462</v>
      </c>
      <c r="G411" s="212"/>
      <c r="H411" s="212"/>
      <c r="I411" s="215"/>
      <c r="J411" s="216">
        <f>BK411</f>
        <v>0</v>
      </c>
      <c r="K411" s="212"/>
      <c r="L411" s="217"/>
      <c r="M411" s="218"/>
      <c r="N411" s="219"/>
      <c r="O411" s="219"/>
      <c r="P411" s="220">
        <f>P412+P463+P516</f>
        <v>0</v>
      </c>
      <c r="Q411" s="219"/>
      <c r="R411" s="220">
        <f>R412+R463+R516</f>
        <v>0</v>
      </c>
      <c r="S411" s="219"/>
      <c r="T411" s="221">
        <f>T412+T463+T516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22" t="s">
        <v>86</v>
      </c>
      <c r="AT411" s="223" t="s">
        <v>77</v>
      </c>
      <c r="AU411" s="223" t="s">
        <v>78</v>
      </c>
      <c r="AY411" s="222" t="s">
        <v>176</v>
      </c>
      <c r="BK411" s="224">
        <f>BK412+BK463+BK516</f>
        <v>0</v>
      </c>
    </row>
    <row r="412" spans="1:63" s="12" customFormat="1" ht="22.8" customHeight="1">
      <c r="A412" s="12"/>
      <c r="B412" s="211"/>
      <c r="C412" s="212"/>
      <c r="D412" s="213" t="s">
        <v>77</v>
      </c>
      <c r="E412" s="225" t="s">
        <v>2463</v>
      </c>
      <c r="F412" s="225" t="s">
        <v>2422</v>
      </c>
      <c r="G412" s="212"/>
      <c r="H412" s="212"/>
      <c r="I412" s="215"/>
      <c r="J412" s="226">
        <f>BK412</f>
        <v>0</v>
      </c>
      <c r="K412" s="212"/>
      <c r="L412" s="217"/>
      <c r="M412" s="218"/>
      <c r="N412" s="219"/>
      <c r="O412" s="219"/>
      <c r="P412" s="220">
        <f>SUM(P413:P462)</f>
        <v>0</v>
      </c>
      <c r="Q412" s="219"/>
      <c r="R412" s="220">
        <f>SUM(R413:R462)</f>
        <v>0</v>
      </c>
      <c r="S412" s="219"/>
      <c r="T412" s="221">
        <f>SUM(T413:T462)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2" t="s">
        <v>86</v>
      </c>
      <c r="AT412" s="223" t="s">
        <v>77</v>
      </c>
      <c r="AU412" s="223" t="s">
        <v>86</v>
      </c>
      <c r="AY412" s="222" t="s">
        <v>176</v>
      </c>
      <c r="BK412" s="224">
        <f>SUM(BK413:BK462)</f>
        <v>0</v>
      </c>
    </row>
    <row r="413" spans="1:65" s="2" customFormat="1" ht="16.5" customHeight="1">
      <c r="A413" s="39"/>
      <c r="B413" s="40"/>
      <c r="C413" s="227" t="s">
        <v>651</v>
      </c>
      <c r="D413" s="227" t="s">
        <v>178</v>
      </c>
      <c r="E413" s="228" t="s">
        <v>2357</v>
      </c>
      <c r="F413" s="229" t="s">
        <v>2358</v>
      </c>
      <c r="G413" s="230" t="s">
        <v>296</v>
      </c>
      <c r="H413" s="231">
        <v>52</v>
      </c>
      <c r="I413" s="232"/>
      <c r="J413" s="233">
        <f>ROUND(I413*H413,2)</f>
        <v>0</v>
      </c>
      <c r="K413" s="229" t="s">
        <v>1</v>
      </c>
      <c r="L413" s="45"/>
      <c r="M413" s="234" t="s">
        <v>1</v>
      </c>
      <c r="N413" s="235" t="s">
        <v>43</v>
      </c>
      <c r="O413" s="92"/>
      <c r="P413" s="236">
        <f>O413*H413</f>
        <v>0</v>
      </c>
      <c r="Q413" s="236">
        <v>0</v>
      </c>
      <c r="R413" s="236">
        <f>Q413*H413</f>
        <v>0</v>
      </c>
      <c r="S413" s="236">
        <v>0</v>
      </c>
      <c r="T413" s="23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8" t="s">
        <v>183</v>
      </c>
      <c r="AT413" s="238" t="s">
        <v>178</v>
      </c>
      <c r="AU413" s="238" t="s">
        <v>88</v>
      </c>
      <c r="AY413" s="18" t="s">
        <v>176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8" t="s">
        <v>86</v>
      </c>
      <c r="BK413" s="239">
        <f>ROUND(I413*H413,2)</f>
        <v>0</v>
      </c>
      <c r="BL413" s="18" t="s">
        <v>183</v>
      </c>
      <c r="BM413" s="238" t="s">
        <v>2464</v>
      </c>
    </row>
    <row r="414" spans="1:47" s="2" customFormat="1" ht="12">
      <c r="A414" s="39"/>
      <c r="B414" s="40"/>
      <c r="C414" s="41"/>
      <c r="D414" s="240" t="s">
        <v>185</v>
      </c>
      <c r="E414" s="41"/>
      <c r="F414" s="241" t="s">
        <v>2358</v>
      </c>
      <c r="G414" s="41"/>
      <c r="H414" s="41"/>
      <c r="I414" s="242"/>
      <c r="J414" s="41"/>
      <c r="K414" s="41"/>
      <c r="L414" s="45"/>
      <c r="M414" s="243"/>
      <c r="N414" s="244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185</v>
      </c>
      <c r="AU414" s="18" t="s">
        <v>88</v>
      </c>
    </row>
    <row r="415" spans="1:51" s="13" customFormat="1" ht="12">
      <c r="A415" s="13"/>
      <c r="B415" s="245"/>
      <c r="C415" s="246"/>
      <c r="D415" s="240" t="s">
        <v>187</v>
      </c>
      <c r="E415" s="247" t="s">
        <v>1</v>
      </c>
      <c r="F415" s="248" t="s">
        <v>2359</v>
      </c>
      <c r="G415" s="246"/>
      <c r="H415" s="249">
        <v>52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5" t="s">
        <v>187</v>
      </c>
      <c r="AU415" s="255" t="s">
        <v>88</v>
      </c>
      <c r="AV415" s="13" t="s">
        <v>88</v>
      </c>
      <c r="AW415" s="13" t="s">
        <v>34</v>
      </c>
      <c r="AX415" s="13" t="s">
        <v>78</v>
      </c>
      <c r="AY415" s="255" t="s">
        <v>176</v>
      </c>
    </row>
    <row r="416" spans="1:51" s="14" customFormat="1" ht="12">
      <c r="A416" s="14"/>
      <c r="B416" s="256"/>
      <c r="C416" s="257"/>
      <c r="D416" s="240" t="s">
        <v>187</v>
      </c>
      <c r="E416" s="258" t="s">
        <v>1</v>
      </c>
      <c r="F416" s="259" t="s">
        <v>189</v>
      </c>
      <c r="G416" s="257"/>
      <c r="H416" s="260">
        <v>52</v>
      </c>
      <c r="I416" s="261"/>
      <c r="J416" s="257"/>
      <c r="K416" s="257"/>
      <c r="L416" s="262"/>
      <c r="M416" s="263"/>
      <c r="N416" s="264"/>
      <c r="O416" s="264"/>
      <c r="P416" s="264"/>
      <c r="Q416" s="264"/>
      <c r="R416" s="264"/>
      <c r="S416" s="264"/>
      <c r="T416" s="26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6" t="s">
        <v>187</v>
      </c>
      <c r="AU416" s="266" t="s">
        <v>88</v>
      </c>
      <c r="AV416" s="14" t="s">
        <v>183</v>
      </c>
      <c r="AW416" s="14" t="s">
        <v>34</v>
      </c>
      <c r="AX416" s="14" t="s">
        <v>86</v>
      </c>
      <c r="AY416" s="266" t="s">
        <v>176</v>
      </c>
    </row>
    <row r="417" spans="1:65" s="2" customFormat="1" ht="16.5" customHeight="1">
      <c r="A417" s="39"/>
      <c r="B417" s="40"/>
      <c r="C417" s="227" t="s">
        <v>656</v>
      </c>
      <c r="D417" s="227" t="s">
        <v>178</v>
      </c>
      <c r="E417" s="228" t="s">
        <v>2360</v>
      </c>
      <c r="F417" s="229" t="s">
        <v>2361</v>
      </c>
      <c r="G417" s="230" t="s">
        <v>1058</v>
      </c>
      <c r="H417" s="231">
        <v>0.12</v>
      </c>
      <c r="I417" s="232"/>
      <c r="J417" s="233">
        <f>ROUND(I417*H417,2)</f>
        <v>0</v>
      </c>
      <c r="K417" s="229" t="s">
        <v>1</v>
      </c>
      <c r="L417" s="45"/>
      <c r="M417" s="234" t="s">
        <v>1</v>
      </c>
      <c r="N417" s="235" t="s">
        <v>43</v>
      </c>
      <c r="O417" s="92"/>
      <c r="P417" s="236">
        <f>O417*H417</f>
        <v>0</v>
      </c>
      <c r="Q417" s="236">
        <v>0</v>
      </c>
      <c r="R417" s="236">
        <f>Q417*H417</f>
        <v>0</v>
      </c>
      <c r="S417" s="236">
        <v>0</v>
      </c>
      <c r="T417" s="237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8" t="s">
        <v>183</v>
      </c>
      <c r="AT417" s="238" t="s">
        <v>178</v>
      </c>
      <c r="AU417" s="238" t="s">
        <v>88</v>
      </c>
      <c r="AY417" s="18" t="s">
        <v>176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8" t="s">
        <v>86</v>
      </c>
      <c r="BK417" s="239">
        <f>ROUND(I417*H417,2)</f>
        <v>0</v>
      </c>
      <c r="BL417" s="18" t="s">
        <v>183</v>
      </c>
      <c r="BM417" s="238" t="s">
        <v>2465</v>
      </c>
    </row>
    <row r="418" spans="1:47" s="2" customFormat="1" ht="12">
      <c r="A418" s="39"/>
      <c r="B418" s="40"/>
      <c r="C418" s="41"/>
      <c r="D418" s="240" t="s">
        <v>185</v>
      </c>
      <c r="E418" s="41"/>
      <c r="F418" s="241" t="s">
        <v>2361</v>
      </c>
      <c r="G418" s="41"/>
      <c r="H418" s="41"/>
      <c r="I418" s="242"/>
      <c r="J418" s="41"/>
      <c r="K418" s="41"/>
      <c r="L418" s="45"/>
      <c r="M418" s="243"/>
      <c r="N418" s="244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185</v>
      </c>
      <c r="AU418" s="18" t="s">
        <v>88</v>
      </c>
    </row>
    <row r="419" spans="1:51" s="13" customFormat="1" ht="12">
      <c r="A419" s="13"/>
      <c r="B419" s="245"/>
      <c r="C419" s="246"/>
      <c r="D419" s="240" t="s">
        <v>187</v>
      </c>
      <c r="E419" s="247" t="s">
        <v>1</v>
      </c>
      <c r="F419" s="248" t="s">
        <v>2362</v>
      </c>
      <c r="G419" s="246"/>
      <c r="H419" s="249">
        <v>0.12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5" t="s">
        <v>187</v>
      </c>
      <c r="AU419" s="255" t="s">
        <v>88</v>
      </c>
      <c r="AV419" s="13" t="s">
        <v>88</v>
      </c>
      <c r="AW419" s="13" t="s">
        <v>34</v>
      </c>
      <c r="AX419" s="13" t="s">
        <v>78</v>
      </c>
      <c r="AY419" s="255" t="s">
        <v>176</v>
      </c>
    </row>
    <row r="420" spans="1:51" s="14" customFormat="1" ht="12">
      <c r="A420" s="14"/>
      <c r="B420" s="256"/>
      <c r="C420" s="257"/>
      <c r="D420" s="240" t="s">
        <v>187</v>
      </c>
      <c r="E420" s="258" t="s">
        <v>1</v>
      </c>
      <c r="F420" s="259" t="s">
        <v>189</v>
      </c>
      <c r="G420" s="257"/>
      <c r="H420" s="260">
        <v>0.12</v>
      </c>
      <c r="I420" s="261"/>
      <c r="J420" s="257"/>
      <c r="K420" s="257"/>
      <c r="L420" s="262"/>
      <c r="M420" s="263"/>
      <c r="N420" s="264"/>
      <c r="O420" s="264"/>
      <c r="P420" s="264"/>
      <c r="Q420" s="264"/>
      <c r="R420" s="264"/>
      <c r="S420" s="264"/>
      <c r="T420" s="26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6" t="s">
        <v>187</v>
      </c>
      <c r="AU420" s="266" t="s">
        <v>88</v>
      </c>
      <c r="AV420" s="14" t="s">
        <v>183</v>
      </c>
      <c r="AW420" s="14" t="s">
        <v>34</v>
      </c>
      <c r="AX420" s="14" t="s">
        <v>86</v>
      </c>
      <c r="AY420" s="266" t="s">
        <v>176</v>
      </c>
    </row>
    <row r="421" spans="1:65" s="2" customFormat="1" ht="16.5" customHeight="1">
      <c r="A421" s="39"/>
      <c r="B421" s="40"/>
      <c r="C421" s="278" t="s">
        <v>661</v>
      </c>
      <c r="D421" s="278" t="s">
        <v>247</v>
      </c>
      <c r="E421" s="279" t="s">
        <v>2003</v>
      </c>
      <c r="F421" s="280" t="s">
        <v>2363</v>
      </c>
      <c r="G421" s="281" t="s">
        <v>1058</v>
      </c>
      <c r="H421" s="282">
        <v>0.4</v>
      </c>
      <c r="I421" s="283"/>
      <c r="J421" s="284">
        <f>ROUND(I421*H421,2)</f>
        <v>0</v>
      </c>
      <c r="K421" s="280" t="s">
        <v>1</v>
      </c>
      <c r="L421" s="285"/>
      <c r="M421" s="286" t="s">
        <v>1</v>
      </c>
      <c r="N421" s="287" t="s">
        <v>43</v>
      </c>
      <c r="O421" s="92"/>
      <c r="P421" s="236">
        <f>O421*H421</f>
        <v>0</v>
      </c>
      <c r="Q421" s="236">
        <v>0</v>
      </c>
      <c r="R421" s="236">
        <f>Q421*H421</f>
        <v>0</v>
      </c>
      <c r="S421" s="236">
        <v>0</v>
      </c>
      <c r="T421" s="237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8" t="s">
        <v>227</v>
      </c>
      <c r="AT421" s="238" t="s">
        <v>247</v>
      </c>
      <c r="AU421" s="238" t="s">
        <v>88</v>
      </c>
      <c r="AY421" s="18" t="s">
        <v>176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8" t="s">
        <v>86</v>
      </c>
      <c r="BK421" s="239">
        <f>ROUND(I421*H421,2)</f>
        <v>0</v>
      </c>
      <c r="BL421" s="18" t="s">
        <v>183</v>
      </c>
      <c r="BM421" s="238" t="s">
        <v>2466</v>
      </c>
    </row>
    <row r="422" spans="1:47" s="2" customFormat="1" ht="12">
      <c r="A422" s="39"/>
      <c r="B422" s="40"/>
      <c r="C422" s="41"/>
      <c r="D422" s="240" t="s">
        <v>185</v>
      </c>
      <c r="E422" s="41"/>
      <c r="F422" s="241" t="s">
        <v>2363</v>
      </c>
      <c r="G422" s="41"/>
      <c r="H422" s="41"/>
      <c r="I422" s="242"/>
      <c r="J422" s="41"/>
      <c r="K422" s="41"/>
      <c r="L422" s="45"/>
      <c r="M422" s="243"/>
      <c r="N422" s="244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185</v>
      </c>
      <c r="AU422" s="18" t="s">
        <v>88</v>
      </c>
    </row>
    <row r="423" spans="1:65" s="2" customFormat="1" ht="16.5" customHeight="1">
      <c r="A423" s="39"/>
      <c r="B423" s="40"/>
      <c r="C423" s="227" t="s">
        <v>666</v>
      </c>
      <c r="D423" s="227" t="s">
        <v>178</v>
      </c>
      <c r="E423" s="228" t="s">
        <v>2364</v>
      </c>
      <c r="F423" s="229" t="s">
        <v>2365</v>
      </c>
      <c r="G423" s="230" t="s">
        <v>1785</v>
      </c>
      <c r="H423" s="231">
        <v>26</v>
      </c>
      <c r="I423" s="232"/>
      <c r="J423" s="233">
        <f>ROUND(I423*H423,2)</f>
        <v>0</v>
      </c>
      <c r="K423" s="229" t="s">
        <v>1</v>
      </c>
      <c r="L423" s="45"/>
      <c r="M423" s="234" t="s">
        <v>1</v>
      </c>
      <c r="N423" s="235" t="s">
        <v>43</v>
      </c>
      <c r="O423" s="92"/>
      <c r="P423" s="236">
        <f>O423*H423</f>
        <v>0</v>
      </c>
      <c r="Q423" s="236">
        <v>0</v>
      </c>
      <c r="R423" s="236">
        <f>Q423*H423</f>
        <v>0</v>
      </c>
      <c r="S423" s="236">
        <v>0</v>
      </c>
      <c r="T423" s="237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8" t="s">
        <v>183</v>
      </c>
      <c r="AT423" s="238" t="s">
        <v>178</v>
      </c>
      <c r="AU423" s="238" t="s">
        <v>88</v>
      </c>
      <c r="AY423" s="18" t="s">
        <v>176</v>
      </c>
      <c r="BE423" s="239">
        <f>IF(N423="základní",J423,0)</f>
        <v>0</v>
      </c>
      <c r="BF423" s="239">
        <f>IF(N423="snížená",J423,0)</f>
        <v>0</v>
      </c>
      <c r="BG423" s="239">
        <f>IF(N423="zákl. přenesená",J423,0)</f>
        <v>0</v>
      </c>
      <c r="BH423" s="239">
        <f>IF(N423="sníž. přenesená",J423,0)</f>
        <v>0</v>
      </c>
      <c r="BI423" s="239">
        <f>IF(N423="nulová",J423,0)</f>
        <v>0</v>
      </c>
      <c r="BJ423" s="18" t="s">
        <v>86</v>
      </c>
      <c r="BK423" s="239">
        <f>ROUND(I423*H423,2)</f>
        <v>0</v>
      </c>
      <c r="BL423" s="18" t="s">
        <v>183</v>
      </c>
      <c r="BM423" s="238" t="s">
        <v>2467</v>
      </c>
    </row>
    <row r="424" spans="1:47" s="2" customFormat="1" ht="12">
      <c r="A424" s="39"/>
      <c r="B424" s="40"/>
      <c r="C424" s="41"/>
      <c r="D424" s="240" t="s">
        <v>185</v>
      </c>
      <c r="E424" s="41"/>
      <c r="F424" s="241" t="s">
        <v>2365</v>
      </c>
      <c r="G424" s="41"/>
      <c r="H424" s="41"/>
      <c r="I424" s="242"/>
      <c r="J424" s="41"/>
      <c r="K424" s="41"/>
      <c r="L424" s="45"/>
      <c r="M424" s="243"/>
      <c r="N424" s="244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185</v>
      </c>
      <c r="AU424" s="18" t="s">
        <v>88</v>
      </c>
    </row>
    <row r="425" spans="1:51" s="13" customFormat="1" ht="12">
      <c r="A425" s="13"/>
      <c r="B425" s="245"/>
      <c r="C425" s="246"/>
      <c r="D425" s="240" t="s">
        <v>187</v>
      </c>
      <c r="E425" s="247" t="s">
        <v>1</v>
      </c>
      <c r="F425" s="248" t="s">
        <v>2366</v>
      </c>
      <c r="G425" s="246"/>
      <c r="H425" s="249">
        <v>26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5" t="s">
        <v>187</v>
      </c>
      <c r="AU425" s="255" t="s">
        <v>88</v>
      </c>
      <c r="AV425" s="13" t="s">
        <v>88</v>
      </c>
      <c r="AW425" s="13" t="s">
        <v>34</v>
      </c>
      <c r="AX425" s="13" t="s">
        <v>78</v>
      </c>
      <c r="AY425" s="255" t="s">
        <v>176</v>
      </c>
    </row>
    <row r="426" spans="1:51" s="14" customFormat="1" ht="12">
      <c r="A426" s="14"/>
      <c r="B426" s="256"/>
      <c r="C426" s="257"/>
      <c r="D426" s="240" t="s">
        <v>187</v>
      </c>
      <c r="E426" s="258" t="s">
        <v>1</v>
      </c>
      <c r="F426" s="259" t="s">
        <v>189</v>
      </c>
      <c r="G426" s="257"/>
      <c r="H426" s="260">
        <v>26</v>
      </c>
      <c r="I426" s="261"/>
      <c r="J426" s="257"/>
      <c r="K426" s="257"/>
      <c r="L426" s="262"/>
      <c r="M426" s="263"/>
      <c r="N426" s="264"/>
      <c r="O426" s="264"/>
      <c r="P426" s="264"/>
      <c r="Q426" s="264"/>
      <c r="R426" s="264"/>
      <c r="S426" s="264"/>
      <c r="T426" s="26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6" t="s">
        <v>187</v>
      </c>
      <c r="AU426" s="266" t="s">
        <v>88</v>
      </c>
      <c r="AV426" s="14" t="s">
        <v>183</v>
      </c>
      <c r="AW426" s="14" t="s">
        <v>34</v>
      </c>
      <c r="AX426" s="14" t="s">
        <v>86</v>
      </c>
      <c r="AY426" s="266" t="s">
        <v>176</v>
      </c>
    </row>
    <row r="427" spans="1:65" s="2" customFormat="1" ht="16.5" customHeight="1">
      <c r="A427" s="39"/>
      <c r="B427" s="40"/>
      <c r="C427" s="227" t="s">
        <v>672</v>
      </c>
      <c r="D427" s="227" t="s">
        <v>178</v>
      </c>
      <c r="E427" s="228" t="s">
        <v>2015</v>
      </c>
      <c r="F427" s="229" t="s">
        <v>2367</v>
      </c>
      <c r="G427" s="230" t="s">
        <v>1785</v>
      </c>
      <c r="H427" s="231">
        <v>34</v>
      </c>
      <c r="I427" s="232"/>
      <c r="J427" s="233">
        <f>ROUND(I427*H427,2)</f>
        <v>0</v>
      </c>
      <c r="K427" s="229" t="s">
        <v>1</v>
      </c>
      <c r="L427" s="45"/>
      <c r="M427" s="234" t="s">
        <v>1</v>
      </c>
      <c r="N427" s="235" t="s">
        <v>43</v>
      </c>
      <c r="O427" s="92"/>
      <c r="P427" s="236">
        <f>O427*H427</f>
        <v>0</v>
      </c>
      <c r="Q427" s="236">
        <v>0</v>
      </c>
      <c r="R427" s="236">
        <f>Q427*H427</f>
        <v>0</v>
      </c>
      <c r="S427" s="236">
        <v>0</v>
      </c>
      <c r="T427" s="237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8" t="s">
        <v>183</v>
      </c>
      <c r="AT427" s="238" t="s">
        <v>178</v>
      </c>
      <c r="AU427" s="238" t="s">
        <v>88</v>
      </c>
      <c r="AY427" s="18" t="s">
        <v>176</v>
      </c>
      <c r="BE427" s="239">
        <f>IF(N427="základní",J427,0)</f>
        <v>0</v>
      </c>
      <c r="BF427" s="239">
        <f>IF(N427="snížená",J427,0)</f>
        <v>0</v>
      </c>
      <c r="BG427" s="239">
        <f>IF(N427="zákl. přenesená",J427,0)</f>
        <v>0</v>
      </c>
      <c r="BH427" s="239">
        <f>IF(N427="sníž. přenesená",J427,0)</f>
        <v>0</v>
      </c>
      <c r="BI427" s="239">
        <f>IF(N427="nulová",J427,0)</f>
        <v>0</v>
      </c>
      <c r="BJ427" s="18" t="s">
        <v>86</v>
      </c>
      <c r="BK427" s="239">
        <f>ROUND(I427*H427,2)</f>
        <v>0</v>
      </c>
      <c r="BL427" s="18" t="s">
        <v>183</v>
      </c>
      <c r="BM427" s="238" t="s">
        <v>2468</v>
      </c>
    </row>
    <row r="428" spans="1:47" s="2" customFormat="1" ht="12">
      <c r="A428" s="39"/>
      <c r="B428" s="40"/>
      <c r="C428" s="41"/>
      <c r="D428" s="240" t="s">
        <v>185</v>
      </c>
      <c r="E428" s="41"/>
      <c r="F428" s="241" t="s">
        <v>2367</v>
      </c>
      <c r="G428" s="41"/>
      <c r="H428" s="41"/>
      <c r="I428" s="242"/>
      <c r="J428" s="41"/>
      <c r="K428" s="41"/>
      <c r="L428" s="45"/>
      <c r="M428" s="243"/>
      <c r="N428" s="244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185</v>
      </c>
      <c r="AU428" s="18" t="s">
        <v>88</v>
      </c>
    </row>
    <row r="429" spans="1:51" s="13" customFormat="1" ht="12">
      <c r="A429" s="13"/>
      <c r="B429" s="245"/>
      <c r="C429" s="246"/>
      <c r="D429" s="240" t="s">
        <v>187</v>
      </c>
      <c r="E429" s="247" t="s">
        <v>1</v>
      </c>
      <c r="F429" s="248" t="s">
        <v>2368</v>
      </c>
      <c r="G429" s="246"/>
      <c r="H429" s="249">
        <v>34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5" t="s">
        <v>187</v>
      </c>
      <c r="AU429" s="255" t="s">
        <v>88</v>
      </c>
      <c r="AV429" s="13" t="s">
        <v>88</v>
      </c>
      <c r="AW429" s="13" t="s">
        <v>34</v>
      </c>
      <c r="AX429" s="13" t="s">
        <v>78</v>
      </c>
      <c r="AY429" s="255" t="s">
        <v>176</v>
      </c>
    </row>
    <row r="430" spans="1:51" s="14" customFormat="1" ht="12">
      <c r="A430" s="14"/>
      <c r="B430" s="256"/>
      <c r="C430" s="257"/>
      <c r="D430" s="240" t="s">
        <v>187</v>
      </c>
      <c r="E430" s="258" t="s">
        <v>1</v>
      </c>
      <c r="F430" s="259" t="s">
        <v>189</v>
      </c>
      <c r="G430" s="257"/>
      <c r="H430" s="260">
        <v>34</v>
      </c>
      <c r="I430" s="261"/>
      <c r="J430" s="257"/>
      <c r="K430" s="257"/>
      <c r="L430" s="262"/>
      <c r="M430" s="263"/>
      <c r="N430" s="264"/>
      <c r="O430" s="264"/>
      <c r="P430" s="264"/>
      <c r="Q430" s="264"/>
      <c r="R430" s="264"/>
      <c r="S430" s="264"/>
      <c r="T430" s="26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6" t="s">
        <v>187</v>
      </c>
      <c r="AU430" s="266" t="s">
        <v>88</v>
      </c>
      <c r="AV430" s="14" t="s">
        <v>183</v>
      </c>
      <c r="AW430" s="14" t="s">
        <v>34</v>
      </c>
      <c r="AX430" s="14" t="s">
        <v>86</v>
      </c>
      <c r="AY430" s="266" t="s">
        <v>176</v>
      </c>
    </row>
    <row r="431" spans="1:65" s="2" customFormat="1" ht="16.5" customHeight="1">
      <c r="A431" s="39"/>
      <c r="B431" s="40"/>
      <c r="C431" s="227" t="s">
        <v>677</v>
      </c>
      <c r="D431" s="227" t="s">
        <v>178</v>
      </c>
      <c r="E431" s="228" t="s">
        <v>2469</v>
      </c>
      <c r="F431" s="229" t="s">
        <v>2425</v>
      </c>
      <c r="G431" s="230" t="s">
        <v>1785</v>
      </c>
      <c r="H431" s="231">
        <v>13</v>
      </c>
      <c r="I431" s="232"/>
      <c r="J431" s="233">
        <f>ROUND(I431*H431,2)</f>
        <v>0</v>
      </c>
      <c r="K431" s="229" t="s">
        <v>1</v>
      </c>
      <c r="L431" s="45"/>
      <c r="M431" s="234" t="s">
        <v>1</v>
      </c>
      <c r="N431" s="235" t="s">
        <v>43</v>
      </c>
      <c r="O431" s="92"/>
      <c r="P431" s="236">
        <f>O431*H431</f>
        <v>0</v>
      </c>
      <c r="Q431" s="236">
        <v>0</v>
      </c>
      <c r="R431" s="236">
        <f>Q431*H431</f>
        <v>0</v>
      </c>
      <c r="S431" s="236">
        <v>0</v>
      </c>
      <c r="T431" s="23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8" t="s">
        <v>183</v>
      </c>
      <c r="AT431" s="238" t="s">
        <v>178</v>
      </c>
      <c r="AU431" s="238" t="s">
        <v>88</v>
      </c>
      <c r="AY431" s="18" t="s">
        <v>176</v>
      </c>
      <c r="BE431" s="239">
        <f>IF(N431="základní",J431,0)</f>
        <v>0</v>
      </c>
      <c r="BF431" s="239">
        <f>IF(N431="snížená",J431,0)</f>
        <v>0</v>
      </c>
      <c r="BG431" s="239">
        <f>IF(N431="zákl. přenesená",J431,0)</f>
        <v>0</v>
      </c>
      <c r="BH431" s="239">
        <f>IF(N431="sníž. přenesená",J431,0)</f>
        <v>0</v>
      </c>
      <c r="BI431" s="239">
        <f>IF(N431="nulová",J431,0)</f>
        <v>0</v>
      </c>
      <c r="BJ431" s="18" t="s">
        <v>86</v>
      </c>
      <c r="BK431" s="239">
        <f>ROUND(I431*H431,2)</f>
        <v>0</v>
      </c>
      <c r="BL431" s="18" t="s">
        <v>183</v>
      </c>
      <c r="BM431" s="238" t="s">
        <v>2470</v>
      </c>
    </row>
    <row r="432" spans="1:47" s="2" customFormat="1" ht="12">
      <c r="A432" s="39"/>
      <c r="B432" s="40"/>
      <c r="C432" s="41"/>
      <c r="D432" s="240" t="s">
        <v>185</v>
      </c>
      <c r="E432" s="41"/>
      <c r="F432" s="241" t="s">
        <v>2425</v>
      </c>
      <c r="G432" s="41"/>
      <c r="H432" s="41"/>
      <c r="I432" s="242"/>
      <c r="J432" s="41"/>
      <c r="K432" s="41"/>
      <c r="L432" s="45"/>
      <c r="M432" s="243"/>
      <c r="N432" s="244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185</v>
      </c>
      <c r="AU432" s="18" t="s">
        <v>88</v>
      </c>
    </row>
    <row r="433" spans="1:51" s="13" customFormat="1" ht="12">
      <c r="A433" s="13"/>
      <c r="B433" s="245"/>
      <c r="C433" s="246"/>
      <c r="D433" s="240" t="s">
        <v>187</v>
      </c>
      <c r="E433" s="247" t="s">
        <v>1</v>
      </c>
      <c r="F433" s="248" t="s">
        <v>2426</v>
      </c>
      <c r="G433" s="246"/>
      <c r="H433" s="249">
        <v>13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5" t="s">
        <v>187</v>
      </c>
      <c r="AU433" s="255" t="s">
        <v>88</v>
      </c>
      <c r="AV433" s="13" t="s">
        <v>88</v>
      </c>
      <c r="AW433" s="13" t="s">
        <v>34</v>
      </c>
      <c r="AX433" s="13" t="s">
        <v>78</v>
      </c>
      <c r="AY433" s="255" t="s">
        <v>176</v>
      </c>
    </row>
    <row r="434" spans="1:51" s="14" customFormat="1" ht="12">
      <c r="A434" s="14"/>
      <c r="B434" s="256"/>
      <c r="C434" s="257"/>
      <c r="D434" s="240" t="s">
        <v>187</v>
      </c>
      <c r="E434" s="258" t="s">
        <v>1</v>
      </c>
      <c r="F434" s="259" t="s">
        <v>189</v>
      </c>
      <c r="G434" s="257"/>
      <c r="H434" s="260">
        <v>13</v>
      </c>
      <c r="I434" s="261"/>
      <c r="J434" s="257"/>
      <c r="K434" s="257"/>
      <c r="L434" s="262"/>
      <c r="M434" s="263"/>
      <c r="N434" s="264"/>
      <c r="O434" s="264"/>
      <c r="P434" s="264"/>
      <c r="Q434" s="264"/>
      <c r="R434" s="264"/>
      <c r="S434" s="264"/>
      <c r="T434" s="26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6" t="s">
        <v>187</v>
      </c>
      <c r="AU434" s="266" t="s">
        <v>88</v>
      </c>
      <c r="AV434" s="14" t="s">
        <v>183</v>
      </c>
      <c r="AW434" s="14" t="s">
        <v>34</v>
      </c>
      <c r="AX434" s="14" t="s">
        <v>86</v>
      </c>
      <c r="AY434" s="266" t="s">
        <v>176</v>
      </c>
    </row>
    <row r="435" spans="1:65" s="2" customFormat="1" ht="16.5" customHeight="1">
      <c r="A435" s="39"/>
      <c r="B435" s="40"/>
      <c r="C435" s="227" t="s">
        <v>683</v>
      </c>
      <c r="D435" s="227" t="s">
        <v>178</v>
      </c>
      <c r="E435" s="228" t="s">
        <v>2323</v>
      </c>
      <c r="F435" s="229" t="s">
        <v>2471</v>
      </c>
      <c r="G435" s="230" t="s">
        <v>296</v>
      </c>
      <c r="H435" s="231">
        <v>13</v>
      </c>
      <c r="I435" s="232"/>
      <c r="J435" s="233">
        <f>ROUND(I435*H435,2)</f>
        <v>0</v>
      </c>
      <c r="K435" s="229" t="s">
        <v>1</v>
      </c>
      <c r="L435" s="45"/>
      <c r="M435" s="234" t="s">
        <v>1</v>
      </c>
      <c r="N435" s="235" t="s">
        <v>43</v>
      </c>
      <c r="O435" s="92"/>
      <c r="P435" s="236">
        <f>O435*H435</f>
        <v>0</v>
      </c>
      <c r="Q435" s="236">
        <v>0</v>
      </c>
      <c r="R435" s="236">
        <f>Q435*H435</f>
        <v>0</v>
      </c>
      <c r="S435" s="236">
        <v>0</v>
      </c>
      <c r="T435" s="237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8" t="s">
        <v>183</v>
      </c>
      <c r="AT435" s="238" t="s">
        <v>178</v>
      </c>
      <c r="AU435" s="238" t="s">
        <v>88</v>
      </c>
      <c r="AY435" s="18" t="s">
        <v>176</v>
      </c>
      <c r="BE435" s="239">
        <f>IF(N435="základní",J435,0)</f>
        <v>0</v>
      </c>
      <c r="BF435" s="239">
        <f>IF(N435="snížená",J435,0)</f>
        <v>0</v>
      </c>
      <c r="BG435" s="239">
        <f>IF(N435="zákl. přenesená",J435,0)</f>
        <v>0</v>
      </c>
      <c r="BH435" s="239">
        <f>IF(N435="sníž. přenesená",J435,0)</f>
        <v>0</v>
      </c>
      <c r="BI435" s="239">
        <f>IF(N435="nulová",J435,0)</f>
        <v>0</v>
      </c>
      <c r="BJ435" s="18" t="s">
        <v>86</v>
      </c>
      <c r="BK435" s="239">
        <f>ROUND(I435*H435,2)</f>
        <v>0</v>
      </c>
      <c r="BL435" s="18" t="s">
        <v>183</v>
      </c>
      <c r="BM435" s="238" t="s">
        <v>2472</v>
      </c>
    </row>
    <row r="436" spans="1:47" s="2" customFormat="1" ht="12">
      <c r="A436" s="39"/>
      <c r="B436" s="40"/>
      <c r="C436" s="41"/>
      <c r="D436" s="240" t="s">
        <v>185</v>
      </c>
      <c r="E436" s="41"/>
      <c r="F436" s="241" t="s">
        <v>2471</v>
      </c>
      <c r="G436" s="41"/>
      <c r="H436" s="41"/>
      <c r="I436" s="242"/>
      <c r="J436" s="41"/>
      <c r="K436" s="41"/>
      <c r="L436" s="45"/>
      <c r="M436" s="243"/>
      <c r="N436" s="244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185</v>
      </c>
      <c r="AU436" s="18" t="s">
        <v>88</v>
      </c>
    </row>
    <row r="437" spans="1:51" s="13" customFormat="1" ht="12">
      <c r="A437" s="13"/>
      <c r="B437" s="245"/>
      <c r="C437" s="246"/>
      <c r="D437" s="240" t="s">
        <v>187</v>
      </c>
      <c r="E437" s="247" t="s">
        <v>1</v>
      </c>
      <c r="F437" s="248" t="s">
        <v>2426</v>
      </c>
      <c r="G437" s="246"/>
      <c r="H437" s="249">
        <v>13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5" t="s">
        <v>187</v>
      </c>
      <c r="AU437" s="255" t="s">
        <v>88</v>
      </c>
      <c r="AV437" s="13" t="s">
        <v>88</v>
      </c>
      <c r="AW437" s="13" t="s">
        <v>34</v>
      </c>
      <c r="AX437" s="13" t="s">
        <v>78</v>
      </c>
      <c r="AY437" s="255" t="s">
        <v>176</v>
      </c>
    </row>
    <row r="438" spans="1:51" s="14" customFormat="1" ht="12">
      <c r="A438" s="14"/>
      <c r="B438" s="256"/>
      <c r="C438" s="257"/>
      <c r="D438" s="240" t="s">
        <v>187</v>
      </c>
      <c r="E438" s="258" t="s">
        <v>1</v>
      </c>
      <c r="F438" s="259" t="s">
        <v>189</v>
      </c>
      <c r="G438" s="257"/>
      <c r="H438" s="260">
        <v>13</v>
      </c>
      <c r="I438" s="261"/>
      <c r="J438" s="257"/>
      <c r="K438" s="257"/>
      <c r="L438" s="262"/>
      <c r="M438" s="263"/>
      <c r="N438" s="264"/>
      <c r="O438" s="264"/>
      <c r="P438" s="264"/>
      <c r="Q438" s="264"/>
      <c r="R438" s="264"/>
      <c r="S438" s="264"/>
      <c r="T438" s="26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6" t="s">
        <v>187</v>
      </c>
      <c r="AU438" s="266" t="s">
        <v>88</v>
      </c>
      <c r="AV438" s="14" t="s">
        <v>183</v>
      </c>
      <c r="AW438" s="14" t="s">
        <v>34</v>
      </c>
      <c r="AX438" s="14" t="s">
        <v>86</v>
      </c>
      <c r="AY438" s="266" t="s">
        <v>176</v>
      </c>
    </row>
    <row r="439" spans="1:65" s="2" customFormat="1" ht="16.5" customHeight="1">
      <c r="A439" s="39"/>
      <c r="B439" s="40"/>
      <c r="C439" s="227" t="s">
        <v>689</v>
      </c>
      <c r="D439" s="227" t="s">
        <v>178</v>
      </c>
      <c r="E439" s="228" t="s">
        <v>2473</v>
      </c>
      <c r="F439" s="229" t="s">
        <v>2116</v>
      </c>
      <c r="G439" s="230" t="s">
        <v>296</v>
      </c>
      <c r="H439" s="231">
        <v>13</v>
      </c>
      <c r="I439" s="232"/>
      <c r="J439" s="233">
        <f>ROUND(I439*H439,2)</f>
        <v>0</v>
      </c>
      <c r="K439" s="229" t="s">
        <v>1</v>
      </c>
      <c r="L439" s="45"/>
      <c r="M439" s="234" t="s">
        <v>1</v>
      </c>
      <c r="N439" s="235" t="s">
        <v>43</v>
      </c>
      <c r="O439" s="92"/>
      <c r="P439" s="236">
        <f>O439*H439</f>
        <v>0</v>
      </c>
      <c r="Q439" s="236">
        <v>0</v>
      </c>
      <c r="R439" s="236">
        <f>Q439*H439</f>
        <v>0</v>
      </c>
      <c r="S439" s="236">
        <v>0</v>
      </c>
      <c r="T439" s="23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183</v>
      </c>
      <c r="AT439" s="238" t="s">
        <v>178</v>
      </c>
      <c r="AU439" s="238" t="s">
        <v>88</v>
      </c>
      <c r="AY439" s="18" t="s">
        <v>176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86</v>
      </c>
      <c r="BK439" s="239">
        <f>ROUND(I439*H439,2)</f>
        <v>0</v>
      </c>
      <c r="BL439" s="18" t="s">
        <v>183</v>
      </c>
      <c r="BM439" s="238" t="s">
        <v>2474</v>
      </c>
    </row>
    <row r="440" spans="1:47" s="2" customFormat="1" ht="12">
      <c r="A440" s="39"/>
      <c r="B440" s="40"/>
      <c r="C440" s="41"/>
      <c r="D440" s="240" t="s">
        <v>185</v>
      </c>
      <c r="E440" s="41"/>
      <c r="F440" s="241" t="s">
        <v>2116</v>
      </c>
      <c r="G440" s="41"/>
      <c r="H440" s="41"/>
      <c r="I440" s="242"/>
      <c r="J440" s="41"/>
      <c r="K440" s="41"/>
      <c r="L440" s="45"/>
      <c r="M440" s="243"/>
      <c r="N440" s="244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185</v>
      </c>
      <c r="AU440" s="18" t="s">
        <v>88</v>
      </c>
    </row>
    <row r="441" spans="1:51" s="13" customFormat="1" ht="12">
      <c r="A441" s="13"/>
      <c r="B441" s="245"/>
      <c r="C441" s="246"/>
      <c r="D441" s="240" t="s">
        <v>187</v>
      </c>
      <c r="E441" s="247" t="s">
        <v>1</v>
      </c>
      <c r="F441" s="248" t="s">
        <v>2426</v>
      </c>
      <c r="G441" s="246"/>
      <c r="H441" s="249">
        <v>13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5" t="s">
        <v>187</v>
      </c>
      <c r="AU441" s="255" t="s">
        <v>88</v>
      </c>
      <c r="AV441" s="13" t="s">
        <v>88</v>
      </c>
      <c r="AW441" s="13" t="s">
        <v>34</v>
      </c>
      <c r="AX441" s="13" t="s">
        <v>78</v>
      </c>
      <c r="AY441" s="255" t="s">
        <v>176</v>
      </c>
    </row>
    <row r="442" spans="1:51" s="14" customFormat="1" ht="12">
      <c r="A442" s="14"/>
      <c r="B442" s="256"/>
      <c r="C442" s="257"/>
      <c r="D442" s="240" t="s">
        <v>187</v>
      </c>
      <c r="E442" s="258" t="s">
        <v>1</v>
      </c>
      <c r="F442" s="259" t="s">
        <v>189</v>
      </c>
      <c r="G442" s="257"/>
      <c r="H442" s="260">
        <v>13</v>
      </c>
      <c r="I442" s="261"/>
      <c r="J442" s="257"/>
      <c r="K442" s="257"/>
      <c r="L442" s="262"/>
      <c r="M442" s="263"/>
      <c r="N442" s="264"/>
      <c r="O442" s="264"/>
      <c r="P442" s="264"/>
      <c r="Q442" s="264"/>
      <c r="R442" s="264"/>
      <c r="S442" s="264"/>
      <c r="T442" s="265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6" t="s">
        <v>187</v>
      </c>
      <c r="AU442" s="266" t="s">
        <v>88</v>
      </c>
      <c r="AV442" s="14" t="s">
        <v>183</v>
      </c>
      <c r="AW442" s="14" t="s">
        <v>34</v>
      </c>
      <c r="AX442" s="14" t="s">
        <v>86</v>
      </c>
      <c r="AY442" s="266" t="s">
        <v>176</v>
      </c>
    </row>
    <row r="443" spans="1:65" s="2" customFormat="1" ht="16.5" customHeight="1">
      <c r="A443" s="39"/>
      <c r="B443" s="40"/>
      <c r="C443" s="278" t="s">
        <v>695</v>
      </c>
      <c r="D443" s="278" t="s">
        <v>247</v>
      </c>
      <c r="E443" s="279" t="s">
        <v>2100</v>
      </c>
      <c r="F443" s="280" t="s">
        <v>2119</v>
      </c>
      <c r="G443" s="281" t="s">
        <v>181</v>
      </c>
      <c r="H443" s="282">
        <v>1.3</v>
      </c>
      <c r="I443" s="283"/>
      <c r="J443" s="284">
        <f>ROUND(I443*H443,2)</f>
        <v>0</v>
      </c>
      <c r="K443" s="280" t="s">
        <v>1</v>
      </c>
      <c r="L443" s="285"/>
      <c r="M443" s="286" t="s">
        <v>1</v>
      </c>
      <c r="N443" s="287" t="s">
        <v>43</v>
      </c>
      <c r="O443" s="92"/>
      <c r="P443" s="236">
        <f>O443*H443</f>
        <v>0</v>
      </c>
      <c r="Q443" s="236">
        <v>0</v>
      </c>
      <c r="R443" s="236">
        <f>Q443*H443</f>
        <v>0</v>
      </c>
      <c r="S443" s="236">
        <v>0</v>
      </c>
      <c r="T443" s="23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8" t="s">
        <v>227</v>
      </c>
      <c r="AT443" s="238" t="s">
        <v>247</v>
      </c>
      <c r="AU443" s="238" t="s">
        <v>88</v>
      </c>
      <c r="AY443" s="18" t="s">
        <v>176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8" t="s">
        <v>86</v>
      </c>
      <c r="BK443" s="239">
        <f>ROUND(I443*H443,2)</f>
        <v>0</v>
      </c>
      <c r="BL443" s="18" t="s">
        <v>183</v>
      </c>
      <c r="BM443" s="238" t="s">
        <v>2475</v>
      </c>
    </row>
    <row r="444" spans="1:47" s="2" customFormat="1" ht="12">
      <c r="A444" s="39"/>
      <c r="B444" s="40"/>
      <c r="C444" s="41"/>
      <c r="D444" s="240" t="s">
        <v>185</v>
      </c>
      <c r="E444" s="41"/>
      <c r="F444" s="241" t="s">
        <v>2119</v>
      </c>
      <c r="G444" s="41"/>
      <c r="H444" s="41"/>
      <c r="I444" s="242"/>
      <c r="J444" s="41"/>
      <c r="K444" s="41"/>
      <c r="L444" s="45"/>
      <c r="M444" s="243"/>
      <c r="N444" s="244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185</v>
      </c>
      <c r="AU444" s="18" t="s">
        <v>88</v>
      </c>
    </row>
    <row r="445" spans="1:65" s="2" customFormat="1" ht="16.5" customHeight="1">
      <c r="A445" s="39"/>
      <c r="B445" s="40"/>
      <c r="C445" s="227" t="s">
        <v>703</v>
      </c>
      <c r="D445" s="227" t="s">
        <v>178</v>
      </c>
      <c r="E445" s="228" t="s">
        <v>2369</v>
      </c>
      <c r="F445" s="229" t="s">
        <v>2370</v>
      </c>
      <c r="G445" s="230" t="s">
        <v>181</v>
      </c>
      <c r="H445" s="231">
        <v>32</v>
      </c>
      <c r="I445" s="232"/>
      <c r="J445" s="233">
        <f>ROUND(I445*H445,2)</f>
        <v>0</v>
      </c>
      <c r="K445" s="229" t="s">
        <v>1</v>
      </c>
      <c r="L445" s="45"/>
      <c r="M445" s="234" t="s">
        <v>1</v>
      </c>
      <c r="N445" s="235" t="s">
        <v>43</v>
      </c>
      <c r="O445" s="92"/>
      <c r="P445" s="236">
        <f>O445*H445</f>
        <v>0</v>
      </c>
      <c r="Q445" s="236">
        <v>0</v>
      </c>
      <c r="R445" s="236">
        <f>Q445*H445</f>
        <v>0</v>
      </c>
      <c r="S445" s="236">
        <v>0</v>
      </c>
      <c r="T445" s="237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8" t="s">
        <v>183</v>
      </c>
      <c r="AT445" s="238" t="s">
        <v>178</v>
      </c>
      <c r="AU445" s="238" t="s">
        <v>88</v>
      </c>
      <c r="AY445" s="18" t="s">
        <v>176</v>
      </c>
      <c r="BE445" s="239">
        <f>IF(N445="základní",J445,0)</f>
        <v>0</v>
      </c>
      <c r="BF445" s="239">
        <f>IF(N445="snížená",J445,0)</f>
        <v>0</v>
      </c>
      <c r="BG445" s="239">
        <f>IF(N445="zákl. přenesená",J445,0)</f>
        <v>0</v>
      </c>
      <c r="BH445" s="239">
        <f>IF(N445="sníž. přenesená",J445,0)</f>
        <v>0</v>
      </c>
      <c r="BI445" s="239">
        <f>IF(N445="nulová",J445,0)</f>
        <v>0</v>
      </c>
      <c r="BJ445" s="18" t="s">
        <v>86</v>
      </c>
      <c r="BK445" s="239">
        <f>ROUND(I445*H445,2)</f>
        <v>0</v>
      </c>
      <c r="BL445" s="18" t="s">
        <v>183</v>
      </c>
      <c r="BM445" s="238" t="s">
        <v>2476</v>
      </c>
    </row>
    <row r="446" spans="1:47" s="2" customFormat="1" ht="12">
      <c r="A446" s="39"/>
      <c r="B446" s="40"/>
      <c r="C446" s="41"/>
      <c r="D446" s="240" t="s">
        <v>185</v>
      </c>
      <c r="E446" s="41"/>
      <c r="F446" s="241" t="s">
        <v>2370</v>
      </c>
      <c r="G446" s="41"/>
      <c r="H446" s="41"/>
      <c r="I446" s="242"/>
      <c r="J446" s="41"/>
      <c r="K446" s="41"/>
      <c r="L446" s="45"/>
      <c r="M446" s="243"/>
      <c r="N446" s="244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185</v>
      </c>
      <c r="AU446" s="18" t="s">
        <v>88</v>
      </c>
    </row>
    <row r="447" spans="1:51" s="13" customFormat="1" ht="12">
      <c r="A447" s="13"/>
      <c r="B447" s="245"/>
      <c r="C447" s="246"/>
      <c r="D447" s="240" t="s">
        <v>187</v>
      </c>
      <c r="E447" s="247" t="s">
        <v>1</v>
      </c>
      <c r="F447" s="248" t="s">
        <v>2427</v>
      </c>
      <c r="G447" s="246"/>
      <c r="H447" s="249">
        <v>32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5" t="s">
        <v>187</v>
      </c>
      <c r="AU447" s="255" t="s">
        <v>88</v>
      </c>
      <c r="AV447" s="13" t="s">
        <v>88</v>
      </c>
      <c r="AW447" s="13" t="s">
        <v>34</v>
      </c>
      <c r="AX447" s="13" t="s">
        <v>78</v>
      </c>
      <c r="AY447" s="255" t="s">
        <v>176</v>
      </c>
    </row>
    <row r="448" spans="1:51" s="14" customFormat="1" ht="12">
      <c r="A448" s="14"/>
      <c r="B448" s="256"/>
      <c r="C448" s="257"/>
      <c r="D448" s="240" t="s">
        <v>187</v>
      </c>
      <c r="E448" s="258" t="s">
        <v>1</v>
      </c>
      <c r="F448" s="259" t="s">
        <v>189</v>
      </c>
      <c r="G448" s="257"/>
      <c r="H448" s="260">
        <v>32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6" t="s">
        <v>187</v>
      </c>
      <c r="AU448" s="266" t="s">
        <v>88</v>
      </c>
      <c r="AV448" s="14" t="s">
        <v>183</v>
      </c>
      <c r="AW448" s="14" t="s">
        <v>34</v>
      </c>
      <c r="AX448" s="14" t="s">
        <v>86</v>
      </c>
      <c r="AY448" s="266" t="s">
        <v>176</v>
      </c>
    </row>
    <row r="449" spans="1:65" s="2" customFormat="1" ht="16.5" customHeight="1">
      <c r="A449" s="39"/>
      <c r="B449" s="40"/>
      <c r="C449" s="227" t="s">
        <v>708</v>
      </c>
      <c r="D449" s="227" t="s">
        <v>178</v>
      </c>
      <c r="E449" s="228" t="s">
        <v>2132</v>
      </c>
      <c r="F449" s="229" t="s">
        <v>2133</v>
      </c>
      <c r="G449" s="230" t="s">
        <v>181</v>
      </c>
      <c r="H449" s="231">
        <v>40</v>
      </c>
      <c r="I449" s="232"/>
      <c r="J449" s="233">
        <f>ROUND(I449*H449,2)</f>
        <v>0</v>
      </c>
      <c r="K449" s="229" t="s">
        <v>1</v>
      </c>
      <c r="L449" s="45"/>
      <c r="M449" s="234" t="s">
        <v>1</v>
      </c>
      <c r="N449" s="235" t="s">
        <v>43</v>
      </c>
      <c r="O449" s="92"/>
      <c r="P449" s="236">
        <f>O449*H449</f>
        <v>0</v>
      </c>
      <c r="Q449" s="236">
        <v>0</v>
      </c>
      <c r="R449" s="236">
        <f>Q449*H449</f>
        <v>0</v>
      </c>
      <c r="S449" s="236">
        <v>0</v>
      </c>
      <c r="T449" s="23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8" t="s">
        <v>183</v>
      </c>
      <c r="AT449" s="238" t="s">
        <v>178</v>
      </c>
      <c r="AU449" s="238" t="s">
        <v>88</v>
      </c>
      <c r="AY449" s="18" t="s">
        <v>176</v>
      </c>
      <c r="BE449" s="239">
        <f>IF(N449="základní",J449,0)</f>
        <v>0</v>
      </c>
      <c r="BF449" s="239">
        <f>IF(N449="snížená",J449,0)</f>
        <v>0</v>
      </c>
      <c r="BG449" s="239">
        <f>IF(N449="zákl. přenesená",J449,0)</f>
        <v>0</v>
      </c>
      <c r="BH449" s="239">
        <f>IF(N449="sníž. přenesená",J449,0)</f>
        <v>0</v>
      </c>
      <c r="BI449" s="239">
        <f>IF(N449="nulová",J449,0)</f>
        <v>0</v>
      </c>
      <c r="BJ449" s="18" t="s">
        <v>86</v>
      </c>
      <c r="BK449" s="239">
        <f>ROUND(I449*H449,2)</f>
        <v>0</v>
      </c>
      <c r="BL449" s="18" t="s">
        <v>183</v>
      </c>
      <c r="BM449" s="238" t="s">
        <v>2477</v>
      </c>
    </row>
    <row r="450" spans="1:47" s="2" customFormat="1" ht="12">
      <c r="A450" s="39"/>
      <c r="B450" s="40"/>
      <c r="C450" s="41"/>
      <c r="D450" s="240" t="s">
        <v>185</v>
      </c>
      <c r="E450" s="41"/>
      <c r="F450" s="241" t="s">
        <v>2133</v>
      </c>
      <c r="G450" s="41"/>
      <c r="H450" s="41"/>
      <c r="I450" s="242"/>
      <c r="J450" s="41"/>
      <c r="K450" s="41"/>
      <c r="L450" s="45"/>
      <c r="M450" s="243"/>
      <c r="N450" s="244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185</v>
      </c>
      <c r="AU450" s="18" t="s">
        <v>88</v>
      </c>
    </row>
    <row r="451" spans="1:51" s="13" customFormat="1" ht="12">
      <c r="A451" s="13"/>
      <c r="B451" s="245"/>
      <c r="C451" s="246"/>
      <c r="D451" s="240" t="s">
        <v>187</v>
      </c>
      <c r="E451" s="247" t="s">
        <v>1</v>
      </c>
      <c r="F451" s="248" t="s">
        <v>2428</v>
      </c>
      <c r="G451" s="246"/>
      <c r="H451" s="249">
        <v>40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5" t="s">
        <v>187</v>
      </c>
      <c r="AU451" s="255" t="s">
        <v>88</v>
      </c>
      <c r="AV451" s="13" t="s">
        <v>88</v>
      </c>
      <c r="AW451" s="13" t="s">
        <v>34</v>
      </c>
      <c r="AX451" s="13" t="s">
        <v>78</v>
      </c>
      <c r="AY451" s="255" t="s">
        <v>176</v>
      </c>
    </row>
    <row r="452" spans="1:51" s="14" customFormat="1" ht="12">
      <c r="A452" s="14"/>
      <c r="B452" s="256"/>
      <c r="C452" s="257"/>
      <c r="D452" s="240" t="s">
        <v>187</v>
      </c>
      <c r="E452" s="258" t="s">
        <v>1</v>
      </c>
      <c r="F452" s="259" t="s">
        <v>189</v>
      </c>
      <c r="G452" s="257"/>
      <c r="H452" s="260">
        <v>40</v>
      </c>
      <c r="I452" s="261"/>
      <c r="J452" s="257"/>
      <c r="K452" s="257"/>
      <c r="L452" s="262"/>
      <c r="M452" s="263"/>
      <c r="N452" s="264"/>
      <c r="O452" s="264"/>
      <c r="P452" s="264"/>
      <c r="Q452" s="264"/>
      <c r="R452" s="264"/>
      <c r="S452" s="264"/>
      <c r="T452" s="26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6" t="s">
        <v>187</v>
      </c>
      <c r="AU452" s="266" t="s">
        <v>88</v>
      </c>
      <c r="AV452" s="14" t="s">
        <v>183</v>
      </c>
      <c r="AW452" s="14" t="s">
        <v>34</v>
      </c>
      <c r="AX452" s="14" t="s">
        <v>86</v>
      </c>
      <c r="AY452" s="266" t="s">
        <v>176</v>
      </c>
    </row>
    <row r="453" spans="1:65" s="2" customFormat="1" ht="16.5" customHeight="1">
      <c r="A453" s="39"/>
      <c r="B453" s="40"/>
      <c r="C453" s="278" t="s">
        <v>713</v>
      </c>
      <c r="D453" s="278" t="s">
        <v>247</v>
      </c>
      <c r="E453" s="279" t="s">
        <v>2051</v>
      </c>
      <c r="F453" s="280" t="s">
        <v>2373</v>
      </c>
      <c r="G453" s="281" t="s">
        <v>181</v>
      </c>
      <c r="H453" s="282">
        <v>40</v>
      </c>
      <c r="I453" s="283"/>
      <c r="J453" s="284">
        <f>ROUND(I453*H453,2)</f>
        <v>0</v>
      </c>
      <c r="K453" s="280" t="s">
        <v>1</v>
      </c>
      <c r="L453" s="285"/>
      <c r="M453" s="286" t="s">
        <v>1</v>
      </c>
      <c r="N453" s="287" t="s">
        <v>43</v>
      </c>
      <c r="O453" s="92"/>
      <c r="P453" s="236">
        <f>O453*H453</f>
        <v>0</v>
      </c>
      <c r="Q453" s="236">
        <v>0</v>
      </c>
      <c r="R453" s="236">
        <f>Q453*H453</f>
        <v>0</v>
      </c>
      <c r="S453" s="236">
        <v>0</v>
      </c>
      <c r="T453" s="237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8" t="s">
        <v>227</v>
      </c>
      <c r="AT453" s="238" t="s">
        <v>247</v>
      </c>
      <c r="AU453" s="238" t="s">
        <v>88</v>
      </c>
      <c r="AY453" s="18" t="s">
        <v>176</v>
      </c>
      <c r="BE453" s="239">
        <f>IF(N453="základní",J453,0)</f>
        <v>0</v>
      </c>
      <c r="BF453" s="239">
        <f>IF(N453="snížená",J453,0)</f>
        <v>0</v>
      </c>
      <c r="BG453" s="239">
        <f>IF(N453="zákl. přenesená",J453,0)</f>
        <v>0</v>
      </c>
      <c r="BH453" s="239">
        <f>IF(N453="sníž. přenesená",J453,0)</f>
        <v>0</v>
      </c>
      <c r="BI453" s="239">
        <f>IF(N453="nulová",J453,0)</f>
        <v>0</v>
      </c>
      <c r="BJ453" s="18" t="s">
        <v>86</v>
      </c>
      <c r="BK453" s="239">
        <f>ROUND(I453*H453,2)</f>
        <v>0</v>
      </c>
      <c r="BL453" s="18" t="s">
        <v>183</v>
      </c>
      <c r="BM453" s="238" t="s">
        <v>2478</v>
      </c>
    </row>
    <row r="454" spans="1:47" s="2" customFormat="1" ht="12">
      <c r="A454" s="39"/>
      <c r="B454" s="40"/>
      <c r="C454" s="41"/>
      <c r="D454" s="240" t="s">
        <v>185</v>
      </c>
      <c r="E454" s="41"/>
      <c r="F454" s="241" t="s">
        <v>2373</v>
      </c>
      <c r="G454" s="41"/>
      <c r="H454" s="41"/>
      <c r="I454" s="242"/>
      <c r="J454" s="41"/>
      <c r="K454" s="41"/>
      <c r="L454" s="45"/>
      <c r="M454" s="243"/>
      <c r="N454" s="244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185</v>
      </c>
      <c r="AU454" s="18" t="s">
        <v>88</v>
      </c>
    </row>
    <row r="455" spans="1:51" s="13" customFormat="1" ht="12">
      <c r="A455" s="13"/>
      <c r="B455" s="245"/>
      <c r="C455" s="246"/>
      <c r="D455" s="240" t="s">
        <v>187</v>
      </c>
      <c r="E455" s="247" t="s">
        <v>1</v>
      </c>
      <c r="F455" s="248" t="s">
        <v>2428</v>
      </c>
      <c r="G455" s="246"/>
      <c r="H455" s="249">
        <v>40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5" t="s">
        <v>187</v>
      </c>
      <c r="AU455" s="255" t="s">
        <v>88</v>
      </c>
      <c r="AV455" s="13" t="s">
        <v>88</v>
      </c>
      <c r="AW455" s="13" t="s">
        <v>34</v>
      </c>
      <c r="AX455" s="13" t="s">
        <v>78</v>
      </c>
      <c r="AY455" s="255" t="s">
        <v>176</v>
      </c>
    </row>
    <row r="456" spans="1:51" s="14" customFormat="1" ht="12">
      <c r="A456" s="14"/>
      <c r="B456" s="256"/>
      <c r="C456" s="257"/>
      <c r="D456" s="240" t="s">
        <v>187</v>
      </c>
      <c r="E456" s="258" t="s">
        <v>1</v>
      </c>
      <c r="F456" s="259" t="s">
        <v>189</v>
      </c>
      <c r="G456" s="257"/>
      <c r="H456" s="260">
        <v>40</v>
      </c>
      <c r="I456" s="261"/>
      <c r="J456" s="257"/>
      <c r="K456" s="257"/>
      <c r="L456" s="262"/>
      <c r="M456" s="263"/>
      <c r="N456" s="264"/>
      <c r="O456" s="264"/>
      <c r="P456" s="264"/>
      <c r="Q456" s="264"/>
      <c r="R456" s="264"/>
      <c r="S456" s="264"/>
      <c r="T456" s="26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6" t="s">
        <v>187</v>
      </c>
      <c r="AU456" s="266" t="s">
        <v>88</v>
      </c>
      <c r="AV456" s="14" t="s">
        <v>183</v>
      </c>
      <c r="AW456" s="14" t="s">
        <v>34</v>
      </c>
      <c r="AX456" s="14" t="s">
        <v>86</v>
      </c>
      <c r="AY456" s="266" t="s">
        <v>176</v>
      </c>
    </row>
    <row r="457" spans="1:65" s="2" customFormat="1" ht="37.8" customHeight="1">
      <c r="A457" s="39"/>
      <c r="B457" s="40"/>
      <c r="C457" s="227" t="s">
        <v>718</v>
      </c>
      <c r="D457" s="227" t="s">
        <v>178</v>
      </c>
      <c r="E457" s="228" t="s">
        <v>2018</v>
      </c>
      <c r="F457" s="229" t="s">
        <v>2374</v>
      </c>
      <c r="G457" s="230" t="s">
        <v>2020</v>
      </c>
      <c r="H457" s="231">
        <v>1</v>
      </c>
      <c r="I457" s="232"/>
      <c r="J457" s="233">
        <f>ROUND(I457*H457,2)</f>
        <v>0</v>
      </c>
      <c r="K457" s="229" t="s">
        <v>1</v>
      </c>
      <c r="L457" s="45"/>
      <c r="M457" s="234" t="s">
        <v>1</v>
      </c>
      <c r="N457" s="235" t="s">
        <v>43</v>
      </c>
      <c r="O457" s="92"/>
      <c r="P457" s="236">
        <f>O457*H457</f>
        <v>0</v>
      </c>
      <c r="Q457" s="236">
        <v>0</v>
      </c>
      <c r="R457" s="236">
        <f>Q457*H457</f>
        <v>0</v>
      </c>
      <c r="S457" s="236">
        <v>0</v>
      </c>
      <c r="T457" s="23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8" t="s">
        <v>183</v>
      </c>
      <c r="AT457" s="238" t="s">
        <v>178</v>
      </c>
      <c r="AU457" s="238" t="s">
        <v>88</v>
      </c>
      <c r="AY457" s="18" t="s">
        <v>176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8" t="s">
        <v>86</v>
      </c>
      <c r="BK457" s="239">
        <f>ROUND(I457*H457,2)</f>
        <v>0</v>
      </c>
      <c r="BL457" s="18" t="s">
        <v>183</v>
      </c>
      <c r="BM457" s="238" t="s">
        <v>2479</v>
      </c>
    </row>
    <row r="458" spans="1:47" s="2" customFormat="1" ht="12">
      <c r="A458" s="39"/>
      <c r="B458" s="40"/>
      <c r="C458" s="41"/>
      <c r="D458" s="240" t="s">
        <v>185</v>
      </c>
      <c r="E458" s="41"/>
      <c r="F458" s="241" t="s">
        <v>2375</v>
      </c>
      <c r="G458" s="41"/>
      <c r="H458" s="41"/>
      <c r="I458" s="242"/>
      <c r="J458" s="41"/>
      <c r="K458" s="41"/>
      <c r="L458" s="45"/>
      <c r="M458" s="243"/>
      <c r="N458" s="244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185</v>
      </c>
      <c r="AU458" s="18" t="s">
        <v>88</v>
      </c>
    </row>
    <row r="459" spans="1:65" s="2" customFormat="1" ht="16.5" customHeight="1">
      <c r="A459" s="39"/>
      <c r="B459" s="40"/>
      <c r="C459" s="227" t="s">
        <v>724</v>
      </c>
      <c r="D459" s="227" t="s">
        <v>178</v>
      </c>
      <c r="E459" s="228" t="s">
        <v>2314</v>
      </c>
      <c r="F459" s="229" t="s">
        <v>2376</v>
      </c>
      <c r="G459" s="230" t="s">
        <v>250</v>
      </c>
      <c r="H459" s="231">
        <v>0.3</v>
      </c>
      <c r="I459" s="232"/>
      <c r="J459" s="233">
        <f>ROUND(I459*H459,2)</f>
        <v>0</v>
      </c>
      <c r="K459" s="229" t="s">
        <v>1</v>
      </c>
      <c r="L459" s="45"/>
      <c r="M459" s="234" t="s">
        <v>1</v>
      </c>
      <c r="N459" s="235" t="s">
        <v>43</v>
      </c>
      <c r="O459" s="92"/>
      <c r="P459" s="236">
        <f>O459*H459</f>
        <v>0</v>
      </c>
      <c r="Q459" s="236">
        <v>0</v>
      </c>
      <c r="R459" s="236">
        <f>Q459*H459</f>
        <v>0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183</v>
      </c>
      <c r="AT459" s="238" t="s">
        <v>178</v>
      </c>
      <c r="AU459" s="238" t="s">
        <v>88</v>
      </c>
      <c r="AY459" s="18" t="s">
        <v>176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86</v>
      </c>
      <c r="BK459" s="239">
        <f>ROUND(I459*H459,2)</f>
        <v>0</v>
      </c>
      <c r="BL459" s="18" t="s">
        <v>183</v>
      </c>
      <c r="BM459" s="238" t="s">
        <v>2480</v>
      </c>
    </row>
    <row r="460" spans="1:47" s="2" customFormat="1" ht="12">
      <c r="A460" s="39"/>
      <c r="B460" s="40"/>
      <c r="C460" s="41"/>
      <c r="D460" s="240" t="s">
        <v>185</v>
      </c>
      <c r="E460" s="41"/>
      <c r="F460" s="241" t="s">
        <v>2376</v>
      </c>
      <c r="G460" s="41"/>
      <c r="H460" s="41"/>
      <c r="I460" s="242"/>
      <c r="J460" s="41"/>
      <c r="K460" s="41"/>
      <c r="L460" s="45"/>
      <c r="M460" s="243"/>
      <c r="N460" s="244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185</v>
      </c>
      <c r="AU460" s="18" t="s">
        <v>88</v>
      </c>
    </row>
    <row r="461" spans="1:65" s="2" customFormat="1" ht="16.5" customHeight="1">
      <c r="A461" s="39"/>
      <c r="B461" s="40"/>
      <c r="C461" s="227" t="s">
        <v>729</v>
      </c>
      <c r="D461" s="227" t="s">
        <v>178</v>
      </c>
      <c r="E461" s="228" t="s">
        <v>2009</v>
      </c>
      <c r="F461" s="229" t="s">
        <v>2377</v>
      </c>
      <c r="G461" s="230" t="s">
        <v>250</v>
      </c>
      <c r="H461" s="231">
        <v>1.2</v>
      </c>
      <c r="I461" s="232"/>
      <c r="J461" s="233">
        <f>ROUND(I461*H461,2)</f>
        <v>0</v>
      </c>
      <c r="K461" s="229" t="s">
        <v>1</v>
      </c>
      <c r="L461" s="45"/>
      <c r="M461" s="234" t="s">
        <v>1</v>
      </c>
      <c r="N461" s="235" t="s">
        <v>43</v>
      </c>
      <c r="O461" s="92"/>
      <c r="P461" s="236">
        <f>O461*H461</f>
        <v>0</v>
      </c>
      <c r="Q461" s="236">
        <v>0</v>
      </c>
      <c r="R461" s="236">
        <f>Q461*H461</f>
        <v>0</v>
      </c>
      <c r="S461" s="236">
        <v>0</v>
      </c>
      <c r="T461" s="237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8" t="s">
        <v>183</v>
      </c>
      <c r="AT461" s="238" t="s">
        <v>178</v>
      </c>
      <c r="AU461" s="238" t="s">
        <v>88</v>
      </c>
      <c r="AY461" s="18" t="s">
        <v>176</v>
      </c>
      <c r="BE461" s="239">
        <f>IF(N461="základní",J461,0)</f>
        <v>0</v>
      </c>
      <c r="BF461" s="239">
        <f>IF(N461="snížená",J461,0)</f>
        <v>0</v>
      </c>
      <c r="BG461" s="239">
        <f>IF(N461="zákl. přenesená",J461,0)</f>
        <v>0</v>
      </c>
      <c r="BH461" s="239">
        <f>IF(N461="sníž. přenesená",J461,0)</f>
        <v>0</v>
      </c>
      <c r="BI461" s="239">
        <f>IF(N461="nulová",J461,0)</f>
        <v>0</v>
      </c>
      <c r="BJ461" s="18" t="s">
        <v>86</v>
      </c>
      <c r="BK461" s="239">
        <f>ROUND(I461*H461,2)</f>
        <v>0</v>
      </c>
      <c r="BL461" s="18" t="s">
        <v>183</v>
      </c>
      <c r="BM461" s="238" t="s">
        <v>2481</v>
      </c>
    </row>
    <row r="462" spans="1:47" s="2" customFormat="1" ht="12">
      <c r="A462" s="39"/>
      <c r="B462" s="40"/>
      <c r="C462" s="41"/>
      <c r="D462" s="240" t="s">
        <v>185</v>
      </c>
      <c r="E462" s="41"/>
      <c r="F462" s="241" t="s">
        <v>2377</v>
      </c>
      <c r="G462" s="41"/>
      <c r="H462" s="41"/>
      <c r="I462" s="242"/>
      <c r="J462" s="41"/>
      <c r="K462" s="41"/>
      <c r="L462" s="45"/>
      <c r="M462" s="243"/>
      <c r="N462" s="244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185</v>
      </c>
      <c r="AU462" s="18" t="s">
        <v>88</v>
      </c>
    </row>
    <row r="463" spans="1:63" s="12" customFormat="1" ht="22.8" customHeight="1">
      <c r="A463" s="12"/>
      <c r="B463" s="211"/>
      <c r="C463" s="212"/>
      <c r="D463" s="213" t="s">
        <v>77</v>
      </c>
      <c r="E463" s="225" t="s">
        <v>2482</v>
      </c>
      <c r="F463" s="225" t="s">
        <v>2379</v>
      </c>
      <c r="G463" s="212"/>
      <c r="H463" s="212"/>
      <c r="I463" s="215"/>
      <c r="J463" s="226">
        <f>BK463</f>
        <v>0</v>
      </c>
      <c r="K463" s="212"/>
      <c r="L463" s="217"/>
      <c r="M463" s="218"/>
      <c r="N463" s="219"/>
      <c r="O463" s="219"/>
      <c r="P463" s="220">
        <f>SUM(P464:P515)</f>
        <v>0</v>
      </c>
      <c r="Q463" s="219"/>
      <c r="R463" s="220">
        <f>SUM(R464:R515)</f>
        <v>0</v>
      </c>
      <c r="S463" s="219"/>
      <c r="T463" s="221">
        <f>SUM(T464:T515)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22" t="s">
        <v>86</v>
      </c>
      <c r="AT463" s="223" t="s">
        <v>77</v>
      </c>
      <c r="AU463" s="223" t="s">
        <v>86</v>
      </c>
      <c r="AY463" s="222" t="s">
        <v>176</v>
      </c>
      <c r="BK463" s="224">
        <f>SUM(BK464:BK515)</f>
        <v>0</v>
      </c>
    </row>
    <row r="464" spans="1:65" s="2" customFormat="1" ht="33" customHeight="1">
      <c r="A464" s="39"/>
      <c r="B464" s="40"/>
      <c r="C464" s="227" t="s">
        <v>734</v>
      </c>
      <c r="D464" s="227" t="s">
        <v>178</v>
      </c>
      <c r="E464" s="228" t="s">
        <v>2429</v>
      </c>
      <c r="F464" s="229" t="s">
        <v>2430</v>
      </c>
      <c r="G464" s="230" t="s">
        <v>296</v>
      </c>
      <c r="H464" s="231">
        <v>226</v>
      </c>
      <c r="I464" s="232"/>
      <c r="J464" s="233">
        <f>ROUND(I464*H464,2)</f>
        <v>0</v>
      </c>
      <c r="K464" s="229" t="s">
        <v>1</v>
      </c>
      <c r="L464" s="45"/>
      <c r="M464" s="234" t="s">
        <v>1</v>
      </c>
      <c r="N464" s="235" t="s">
        <v>43</v>
      </c>
      <c r="O464" s="92"/>
      <c r="P464" s="236">
        <f>O464*H464</f>
        <v>0</v>
      </c>
      <c r="Q464" s="236">
        <v>0</v>
      </c>
      <c r="R464" s="236">
        <f>Q464*H464</f>
        <v>0</v>
      </c>
      <c r="S464" s="236">
        <v>0</v>
      </c>
      <c r="T464" s="237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8" t="s">
        <v>183</v>
      </c>
      <c r="AT464" s="238" t="s">
        <v>178</v>
      </c>
      <c r="AU464" s="238" t="s">
        <v>88</v>
      </c>
      <c r="AY464" s="18" t="s">
        <v>176</v>
      </c>
      <c r="BE464" s="239">
        <f>IF(N464="základní",J464,0)</f>
        <v>0</v>
      </c>
      <c r="BF464" s="239">
        <f>IF(N464="snížená",J464,0)</f>
        <v>0</v>
      </c>
      <c r="BG464" s="239">
        <f>IF(N464="zákl. přenesená",J464,0)</f>
        <v>0</v>
      </c>
      <c r="BH464" s="239">
        <f>IF(N464="sníž. přenesená",J464,0)</f>
        <v>0</v>
      </c>
      <c r="BI464" s="239">
        <f>IF(N464="nulová",J464,0)</f>
        <v>0</v>
      </c>
      <c r="BJ464" s="18" t="s">
        <v>86</v>
      </c>
      <c r="BK464" s="239">
        <f>ROUND(I464*H464,2)</f>
        <v>0</v>
      </c>
      <c r="BL464" s="18" t="s">
        <v>183</v>
      </c>
      <c r="BM464" s="238" t="s">
        <v>2483</v>
      </c>
    </row>
    <row r="465" spans="1:47" s="2" customFormat="1" ht="12">
      <c r="A465" s="39"/>
      <c r="B465" s="40"/>
      <c r="C465" s="41"/>
      <c r="D465" s="240" t="s">
        <v>185</v>
      </c>
      <c r="E465" s="41"/>
      <c r="F465" s="241" t="s">
        <v>2430</v>
      </c>
      <c r="G465" s="41"/>
      <c r="H465" s="41"/>
      <c r="I465" s="242"/>
      <c r="J465" s="41"/>
      <c r="K465" s="41"/>
      <c r="L465" s="45"/>
      <c r="M465" s="243"/>
      <c r="N465" s="244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185</v>
      </c>
      <c r="AU465" s="18" t="s">
        <v>88</v>
      </c>
    </row>
    <row r="466" spans="1:51" s="13" customFormat="1" ht="12">
      <c r="A466" s="13"/>
      <c r="B466" s="245"/>
      <c r="C466" s="246"/>
      <c r="D466" s="240" t="s">
        <v>187</v>
      </c>
      <c r="E466" s="247" t="s">
        <v>1</v>
      </c>
      <c r="F466" s="248" t="s">
        <v>2431</v>
      </c>
      <c r="G466" s="246"/>
      <c r="H466" s="249">
        <v>226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5" t="s">
        <v>187</v>
      </c>
      <c r="AU466" s="255" t="s">
        <v>88</v>
      </c>
      <c r="AV466" s="13" t="s">
        <v>88</v>
      </c>
      <c r="AW466" s="13" t="s">
        <v>34</v>
      </c>
      <c r="AX466" s="13" t="s">
        <v>78</v>
      </c>
      <c r="AY466" s="255" t="s">
        <v>176</v>
      </c>
    </row>
    <row r="467" spans="1:51" s="14" customFormat="1" ht="12">
      <c r="A467" s="14"/>
      <c r="B467" s="256"/>
      <c r="C467" s="257"/>
      <c r="D467" s="240" t="s">
        <v>187</v>
      </c>
      <c r="E467" s="258" t="s">
        <v>1</v>
      </c>
      <c r="F467" s="259" t="s">
        <v>189</v>
      </c>
      <c r="G467" s="257"/>
      <c r="H467" s="260">
        <v>226</v>
      </c>
      <c r="I467" s="261"/>
      <c r="J467" s="257"/>
      <c r="K467" s="257"/>
      <c r="L467" s="262"/>
      <c r="M467" s="263"/>
      <c r="N467" s="264"/>
      <c r="O467" s="264"/>
      <c r="P467" s="264"/>
      <c r="Q467" s="264"/>
      <c r="R467" s="264"/>
      <c r="S467" s="264"/>
      <c r="T467" s="26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6" t="s">
        <v>187</v>
      </c>
      <c r="AU467" s="266" t="s">
        <v>88</v>
      </c>
      <c r="AV467" s="14" t="s">
        <v>183</v>
      </c>
      <c r="AW467" s="14" t="s">
        <v>34</v>
      </c>
      <c r="AX467" s="14" t="s">
        <v>86</v>
      </c>
      <c r="AY467" s="266" t="s">
        <v>176</v>
      </c>
    </row>
    <row r="468" spans="1:65" s="2" customFormat="1" ht="24.15" customHeight="1">
      <c r="A468" s="39"/>
      <c r="B468" s="40"/>
      <c r="C468" s="227" t="s">
        <v>739</v>
      </c>
      <c r="D468" s="227" t="s">
        <v>178</v>
      </c>
      <c r="E468" s="228" t="s">
        <v>2432</v>
      </c>
      <c r="F468" s="229" t="s">
        <v>2433</v>
      </c>
      <c r="G468" s="230" t="s">
        <v>296</v>
      </c>
      <c r="H468" s="231">
        <v>904</v>
      </c>
      <c r="I468" s="232"/>
      <c r="J468" s="233">
        <f>ROUND(I468*H468,2)</f>
        <v>0</v>
      </c>
      <c r="K468" s="229" t="s">
        <v>1</v>
      </c>
      <c r="L468" s="45"/>
      <c r="M468" s="234" t="s">
        <v>1</v>
      </c>
      <c r="N468" s="235" t="s">
        <v>43</v>
      </c>
      <c r="O468" s="92"/>
      <c r="P468" s="236">
        <f>O468*H468</f>
        <v>0</v>
      </c>
      <c r="Q468" s="236">
        <v>0</v>
      </c>
      <c r="R468" s="236">
        <f>Q468*H468</f>
        <v>0</v>
      </c>
      <c r="S468" s="236">
        <v>0</v>
      </c>
      <c r="T468" s="237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8" t="s">
        <v>183</v>
      </c>
      <c r="AT468" s="238" t="s">
        <v>178</v>
      </c>
      <c r="AU468" s="238" t="s">
        <v>88</v>
      </c>
      <c r="AY468" s="18" t="s">
        <v>176</v>
      </c>
      <c r="BE468" s="239">
        <f>IF(N468="základní",J468,0)</f>
        <v>0</v>
      </c>
      <c r="BF468" s="239">
        <f>IF(N468="snížená",J468,0)</f>
        <v>0</v>
      </c>
      <c r="BG468" s="239">
        <f>IF(N468="zákl. přenesená",J468,0)</f>
        <v>0</v>
      </c>
      <c r="BH468" s="239">
        <f>IF(N468="sníž. přenesená",J468,0)</f>
        <v>0</v>
      </c>
      <c r="BI468" s="239">
        <f>IF(N468="nulová",J468,0)</f>
        <v>0</v>
      </c>
      <c r="BJ468" s="18" t="s">
        <v>86</v>
      </c>
      <c r="BK468" s="239">
        <f>ROUND(I468*H468,2)</f>
        <v>0</v>
      </c>
      <c r="BL468" s="18" t="s">
        <v>183</v>
      </c>
      <c r="BM468" s="238" t="s">
        <v>2484</v>
      </c>
    </row>
    <row r="469" spans="1:47" s="2" customFormat="1" ht="12">
      <c r="A469" s="39"/>
      <c r="B469" s="40"/>
      <c r="C469" s="41"/>
      <c r="D469" s="240" t="s">
        <v>185</v>
      </c>
      <c r="E469" s="41"/>
      <c r="F469" s="241" t="s">
        <v>2433</v>
      </c>
      <c r="G469" s="41"/>
      <c r="H469" s="41"/>
      <c r="I469" s="242"/>
      <c r="J469" s="41"/>
      <c r="K469" s="41"/>
      <c r="L469" s="45"/>
      <c r="M469" s="243"/>
      <c r="N469" s="244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185</v>
      </c>
      <c r="AU469" s="18" t="s">
        <v>88</v>
      </c>
    </row>
    <row r="470" spans="1:51" s="13" customFormat="1" ht="12">
      <c r="A470" s="13"/>
      <c r="B470" s="245"/>
      <c r="C470" s="246"/>
      <c r="D470" s="240" t="s">
        <v>187</v>
      </c>
      <c r="E470" s="247" t="s">
        <v>1</v>
      </c>
      <c r="F470" s="248" t="s">
        <v>2434</v>
      </c>
      <c r="G470" s="246"/>
      <c r="H470" s="249">
        <v>904</v>
      </c>
      <c r="I470" s="250"/>
      <c r="J470" s="246"/>
      <c r="K470" s="246"/>
      <c r="L470" s="251"/>
      <c r="M470" s="252"/>
      <c r="N470" s="253"/>
      <c r="O470" s="253"/>
      <c r="P470" s="253"/>
      <c r="Q470" s="253"/>
      <c r="R470" s="253"/>
      <c r="S470" s="253"/>
      <c r="T470" s="25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5" t="s">
        <v>187</v>
      </c>
      <c r="AU470" s="255" t="s">
        <v>88</v>
      </c>
      <c r="AV470" s="13" t="s">
        <v>88</v>
      </c>
      <c r="AW470" s="13" t="s">
        <v>34</v>
      </c>
      <c r="AX470" s="13" t="s">
        <v>78</v>
      </c>
      <c r="AY470" s="255" t="s">
        <v>176</v>
      </c>
    </row>
    <row r="471" spans="1:51" s="14" customFormat="1" ht="12">
      <c r="A471" s="14"/>
      <c r="B471" s="256"/>
      <c r="C471" s="257"/>
      <c r="D471" s="240" t="s">
        <v>187</v>
      </c>
      <c r="E471" s="258" t="s">
        <v>1</v>
      </c>
      <c r="F471" s="259" t="s">
        <v>189</v>
      </c>
      <c r="G471" s="257"/>
      <c r="H471" s="260">
        <v>904</v>
      </c>
      <c r="I471" s="261"/>
      <c r="J471" s="257"/>
      <c r="K471" s="257"/>
      <c r="L471" s="262"/>
      <c r="M471" s="263"/>
      <c r="N471" s="264"/>
      <c r="O471" s="264"/>
      <c r="P471" s="264"/>
      <c r="Q471" s="264"/>
      <c r="R471" s="264"/>
      <c r="S471" s="264"/>
      <c r="T471" s="26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6" t="s">
        <v>187</v>
      </c>
      <c r="AU471" s="266" t="s">
        <v>88</v>
      </c>
      <c r="AV471" s="14" t="s">
        <v>183</v>
      </c>
      <c r="AW471" s="14" t="s">
        <v>34</v>
      </c>
      <c r="AX471" s="14" t="s">
        <v>86</v>
      </c>
      <c r="AY471" s="266" t="s">
        <v>176</v>
      </c>
    </row>
    <row r="472" spans="1:65" s="2" customFormat="1" ht="16.5" customHeight="1">
      <c r="A472" s="39"/>
      <c r="B472" s="40"/>
      <c r="C472" s="227" t="s">
        <v>746</v>
      </c>
      <c r="D472" s="227" t="s">
        <v>178</v>
      </c>
      <c r="E472" s="228" t="s">
        <v>2435</v>
      </c>
      <c r="F472" s="229" t="s">
        <v>2436</v>
      </c>
      <c r="G472" s="230" t="s">
        <v>296</v>
      </c>
      <c r="H472" s="231">
        <v>452</v>
      </c>
      <c r="I472" s="232"/>
      <c r="J472" s="233">
        <f>ROUND(I472*H472,2)</f>
        <v>0</v>
      </c>
      <c r="K472" s="229" t="s">
        <v>1</v>
      </c>
      <c r="L472" s="45"/>
      <c r="M472" s="234" t="s">
        <v>1</v>
      </c>
      <c r="N472" s="235" t="s">
        <v>43</v>
      </c>
      <c r="O472" s="92"/>
      <c r="P472" s="236">
        <f>O472*H472</f>
        <v>0</v>
      </c>
      <c r="Q472" s="236">
        <v>0</v>
      </c>
      <c r="R472" s="236">
        <f>Q472*H472</f>
        <v>0</v>
      </c>
      <c r="S472" s="236">
        <v>0</v>
      </c>
      <c r="T472" s="237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8" t="s">
        <v>183</v>
      </c>
      <c r="AT472" s="238" t="s">
        <v>178</v>
      </c>
      <c r="AU472" s="238" t="s">
        <v>88</v>
      </c>
      <c r="AY472" s="18" t="s">
        <v>176</v>
      </c>
      <c r="BE472" s="239">
        <f>IF(N472="základní",J472,0)</f>
        <v>0</v>
      </c>
      <c r="BF472" s="239">
        <f>IF(N472="snížená",J472,0)</f>
        <v>0</v>
      </c>
      <c r="BG472" s="239">
        <f>IF(N472="zákl. přenesená",J472,0)</f>
        <v>0</v>
      </c>
      <c r="BH472" s="239">
        <f>IF(N472="sníž. přenesená",J472,0)</f>
        <v>0</v>
      </c>
      <c r="BI472" s="239">
        <f>IF(N472="nulová",J472,0)</f>
        <v>0</v>
      </c>
      <c r="BJ472" s="18" t="s">
        <v>86</v>
      </c>
      <c r="BK472" s="239">
        <f>ROUND(I472*H472,2)</f>
        <v>0</v>
      </c>
      <c r="BL472" s="18" t="s">
        <v>183</v>
      </c>
      <c r="BM472" s="238" t="s">
        <v>2485</v>
      </c>
    </row>
    <row r="473" spans="1:47" s="2" customFormat="1" ht="12">
      <c r="A473" s="39"/>
      <c r="B473" s="40"/>
      <c r="C473" s="41"/>
      <c r="D473" s="240" t="s">
        <v>185</v>
      </c>
      <c r="E473" s="41"/>
      <c r="F473" s="241" t="s">
        <v>2436</v>
      </c>
      <c r="G473" s="41"/>
      <c r="H473" s="41"/>
      <c r="I473" s="242"/>
      <c r="J473" s="41"/>
      <c r="K473" s="41"/>
      <c r="L473" s="45"/>
      <c r="M473" s="243"/>
      <c r="N473" s="244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185</v>
      </c>
      <c r="AU473" s="18" t="s">
        <v>88</v>
      </c>
    </row>
    <row r="474" spans="1:51" s="13" customFormat="1" ht="12">
      <c r="A474" s="13"/>
      <c r="B474" s="245"/>
      <c r="C474" s="246"/>
      <c r="D474" s="240" t="s">
        <v>187</v>
      </c>
      <c r="E474" s="247" t="s">
        <v>1</v>
      </c>
      <c r="F474" s="248" t="s">
        <v>2437</v>
      </c>
      <c r="G474" s="246"/>
      <c r="H474" s="249">
        <v>452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5" t="s">
        <v>187</v>
      </c>
      <c r="AU474" s="255" t="s">
        <v>88</v>
      </c>
      <c r="AV474" s="13" t="s">
        <v>88</v>
      </c>
      <c r="AW474" s="13" t="s">
        <v>34</v>
      </c>
      <c r="AX474" s="13" t="s">
        <v>78</v>
      </c>
      <c r="AY474" s="255" t="s">
        <v>176</v>
      </c>
    </row>
    <row r="475" spans="1:51" s="14" customFormat="1" ht="12">
      <c r="A475" s="14"/>
      <c r="B475" s="256"/>
      <c r="C475" s="257"/>
      <c r="D475" s="240" t="s">
        <v>187</v>
      </c>
      <c r="E475" s="258" t="s">
        <v>1</v>
      </c>
      <c r="F475" s="259" t="s">
        <v>189</v>
      </c>
      <c r="G475" s="257"/>
      <c r="H475" s="260">
        <v>452</v>
      </c>
      <c r="I475" s="261"/>
      <c r="J475" s="257"/>
      <c r="K475" s="257"/>
      <c r="L475" s="262"/>
      <c r="M475" s="263"/>
      <c r="N475" s="264"/>
      <c r="O475" s="264"/>
      <c r="P475" s="264"/>
      <c r="Q475" s="264"/>
      <c r="R475" s="264"/>
      <c r="S475" s="264"/>
      <c r="T475" s="26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6" t="s">
        <v>187</v>
      </c>
      <c r="AU475" s="266" t="s">
        <v>88</v>
      </c>
      <c r="AV475" s="14" t="s">
        <v>183</v>
      </c>
      <c r="AW475" s="14" t="s">
        <v>34</v>
      </c>
      <c r="AX475" s="14" t="s">
        <v>86</v>
      </c>
      <c r="AY475" s="266" t="s">
        <v>176</v>
      </c>
    </row>
    <row r="476" spans="1:65" s="2" customFormat="1" ht="24.15" customHeight="1">
      <c r="A476" s="39"/>
      <c r="B476" s="40"/>
      <c r="C476" s="227" t="s">
        <v>750</v>
      </c>
      <c r="D476" s="227" t="s">
        <v>178</v>
      </c>
      <c r="E476" s="228" t="s">
        <v>2383</v>
      </c>
      <c r="F476" s="229" t="s">
        <v>2384</v>
      </c>
      <c r="G476" s="230" t="s">
        <v>296</v>
      </c>
      <c r="H476" s="231">
        <v>226</v>
      </c>
      <c r="I476" s="232"/>
      <c r="J476" s="233">
        <f>ROUND(I476*H476,2)</f>
        <v>0</v>
      </c>
      <c r="K476" s="229" t="s">
        <v>1</v>
      </c>
      <c r="L476" s="45"/>
      <c r="M476" s="234" t="s">
        <v>1</v>
      </c>
      <c r="N476" s="235" t="s">
        <v>43</v>
      </c>
      <c r="O476" s="92"/>
      <c r="P476" s="236">
        <f>O476*H476</f>
        <v>0</v>
      </c>
      <c r="Q476" s="236">
        <v>0</v>
      </c>
      <c r="R476" s="236">
        <f>Q476*H476</f>
        <v>0</v>
      </c>
      <c r="S476" s="236">
        <v>0</v>
      </c>
      <c r="T476" s="237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8" t="s">
        <v>183</v>
      </c>
      <c r="AT476" s="238" t="s">
        <v>178</v>
      </c>
      <c r="AU476" s="238" t="s">
        <v>88</v>
      </c>
      <c r="AY476" s="18" t="s">
        <v>176</v>
      </c>
      <c r="BE476" s="239">
        <f>IF(N476="základní",J476,0)</f>
        <v>0</v>
      </c>
      <c r="BF476" s="239">
        <f>IF(N476="snížená",J476,0)</f>
        <v>0</v>
      </c>
      <c r="BG476" s="239">
        <f>IF(N476="zákl. přenesená",J476,0)</f>
        <v>0</v>
      </c>
      <c r="BH476" s="239">
        <f>IF(N476="sníž. přenesená",J476,0)</f>
        <v>0</v>
      </c>
      <c r="BI476" s="239">
        <f>IF(N476="nulová",J476,0)</f>
        <v>0</v>
      </c>
      <c r="BJ476" s="18" t="s">
        <v>86</v>
      </c>
      <c r="BK476" s="239">
        <f>ROUND(I476*H476,2)</f>
        <v>0</v>
      </c>
      <c r="BL476" s="18" t="s">
        <v>183</v>
      </c>
      <c r="BM476" s="238" t="s">
        <v>2486</v>
      </c>
    </row>
    <row r="477" spans="1:47" s="2" customFormat="1" ht="12">
      <c r="A477" s="39"/>
      <c r="B477" s="40"/>
      <c r="C477" s="41"/>
      <c r="D477" s="240" t="s">
        <v>185</v>
      </c>
      <c r="E477" s="41"/>
      <c r="F477" s="241" t="s">
        <v>2384</v>
      </c>
      <c r="G477" s="41"/>
      <c r="H477" s="41"/>
      <c r="I477" s="242"/>
      <c r="J477" s="41"/>
      <c r="K477" s="41"/>
      <c r="L477" s="45"/>
      <c r="M477" s="243"/>
      <c r="N477" s="244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185</v>
      </c>
      <c r="AU477" s="18" t="s">
        <v>88</v>
      </c>
    </row>
    <row r="478" spans="1:51" s="13" customFormat="1" ht="12">
      <c r="A478" s="13"/>
      <c r="B478" s="245"/>
      <c r="C478" s="246"/>
      <c r="D478" s="240" t="s">
        <v>187</v>
      </c>
      <c r="E478" s="247" t="s">
        <v>1</v>
      </c>
      <c r="F478" s="248" t="s">
        <v>2431</v>
      </c>
      <c r="G478" s="246"/>
      <c r="H478" s="249">
        <v>226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5" t="s">
        <v>187</v>
      </c>
      <c r="AU478" s="255" t="s">
        <v>88</v>
      </c>
      <c r="AV478" s="13" t="s">
        <v>88</v>
      </c>
      <c r="AW478" s="13" t="s">
        <v>34</v>
      </c>
      <c r="AX478" s="13" t="s">
        <v>78</v>
      </c>
      <c r="AY478" s="255" t="s">
        <v>176</v>
      </c>
    </row>
    <row r="479" spans="1:51" s="14" customFormat="1" ht="12">
      <c r="A479" s="14"/>
      <c r="B479" s="256"/>
      <c r="C479" s="257"/>
      <c r="D479" s="240" t="s">
        <v>187</v>
      </c>
      <c r="E479" s="258" t="s">
        <v>1</v>
      </c>
      <c r="F479" s="259" t="s">
        <v>189</v>
      </c>
      <c r="G479" s="257"/>
      <c r="H479" s="260">
        <v>226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6" t="s">
        <v>187</v>
      </c>
      <c r="AU479" s="266" t="s">
        <v>88</v>
      </c>
      <c r="AV479" s="14" t="s">
        <v>183</v>
      </c>
      <c r="AW479" s="14" t="s">
        <v>34</v>
      </c>
      <c r="AX479" s="14" t="s">
        <v>86</v>
      </c>
      <c r="AY479" s="266" t="s">
        <v>176</v>
      </c>
    </row>
    <row r="480" spans="1:65" s="2" customFormat="1" ht="24.15" customHeight="1">
      <c r="A480" s="39"/>
      <c r="B480" s="40"/>
      <c r="C480" s="227" t="s">
        <v>758</v>
      </c>
      <c r="D480" s="227" t="s">
        <v>178</v>
      </c>
      <c r="E480" s="228" t="s">
        <v>2487</v>
      </c>
      <c r="F480" s="229" t="s">
        <v>2488</v>
      </c>
      <c r="G480" s="230" t="s">
        <v>181</v>
      </c>
      <c r="H480" s="231">
        <v>11.3</v>
      </c>
      <c r="I480" s="232"/>
      <c r="J480" s="233">
        <f>ROUND(I480*H480,2)</f>
        <v>0</v>
      </c>
      <c r="K480" s="229" t="s">
        <v>1</v>
      </c>
      <c r="L480" s="45"/>
      <c r="M480" s="234" t="s">
        <v>1</v>
      </c>
      <c r="N480" s="235" t="s">
        <v>43</v>
      </c>
      <c r="O480" s="92"/>
      <c r="P480" s="236">
        <f>O480*H480</f>
        <v>0</v>
      </c>
      <c r="Q480" s="236">
        <v>0</v>
      </c>
      <c r="R480" s="236">
        <f>Q480*H480</f>
        <v>0</v>
      </c>
      <c r="S480" s="236">
        <v>0</v>
      </c>
      <c r="T480" s="237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8" t="s">
        <v>183</v>
      </c>
      <c r="AT480" s="238" t="s">
        <v>178</v>
      </c>
      <c r="AU480" s="238" t="s">
        <v>88</v>
      </c>
      <c r="AY480" s="18" t="s">
        <v>176</v>
      </c>
      <c r="BE480" s="239">
        <f>IF(N480="základní",J480,0)</f>
        <v>0</v>
      </c>
      <c r="BF480" s="239">
        <f>IF(N480="snížená",J480,0)</f>
        <v>0</v>
      </c>
      <c r="BG480" s="239">
        <f>IF(N480="zákl. přenesená",J480,0)</f>
        <v>0</v>
      </c>
      <c r="BH480" s="239">
        <f>IF(N480="sníž. přenesená",J480,0)</f>
        <v>0</v>
      </c>
      <c r="BI480" s="239">
        <f>IF(N480="nulová",J480,0)</f>
        <v>0</v>
      </c>
      <c r="BJ480" s="18" t="s">
        <v>86</v>
      </c>
      <c r="BK480" s="239">
        <f>ROUND(I480*H480,2)</f>
        <v>0</v>
      </c>
      <c r="BL480" s="18" t="s">
        <v>183</v>
      </c>
      <c r="BM480" s="238" t="s">
        <v>2489</v>
      </c>
    </row>
    <row r="481" spans="1:47" s="2" customFormat="1" ht="12">
      <c r="A481" s="39"/>
      <c r="B481" s="40"/>
      <c r="C481" s="41"/>
      <c r="D481" s="240" t="s">
        <v>185</v>
      </c>
      <c r="E481" s="41"/>
      <c r="F481" s="241" t="s">
        <v>2488</v>
      </c>
      <c r="G481" s="41"/>
      <c r="H481" s="41"/>
      <c r="I481" s="242"/>
      <c r="J481" s="41"/>
      <c r="K481" s="41"/>
      <c r="L481" s="45"/>
      <c r="M481" s="243"/>
      <c r="N481" s="244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185</v>
      </c>
      <c r="AU481" s="18" t="s">
        <v>88</v>
      </c>
    </row>
    <row r="482" spans="1:51" s="13" customFormat="1" ht="12">
      <c r="A482" s="13"/>
      <c r="B482" s="245"/>
      <c r="C482" s="246"/>
      <c r="D482" s="240" t="s">
        <v>187</v>
      </c>
      <c r="E482" s="247" t="s">
        <v>1</v>
      </c>
      <c r="F482" s="248" t="s">
        <v>2440</v>
      </c>
      <c r="G482" s="246"/>
      <c r="H482" s="249">
        <v>11.3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5" t="s">
        <v>187</v>
      </c>
      <c r="AU482" s="255" t="s">
        <v>88</v>
      </c>
      <c r="AV482" s="13" t="s">
        <v>88</v>
      </c>
      <c r="AW482" s="13" t="s">
        <v>34</v>
      </c>
      <c r="AX482" s="13" t="s">
        <v>78</v>
      </c>
      <c r="AY482" s="255" t="s">
        <v>176</v>
      </c>
    </row>
    <row r="483" spans="1:51" s="14" customFormat="1" ht="12">
      <c r="A483" s="14"/>
      <c r="B483" s="256"/>
      <c r="C483" s="257"/>
      <c r="D483" s="240" t="s">
        <v>187</v>
      </c>
      <c r="E483" s="258" t="s">
        <v>1</v>
      </c>
      <c r="F483" s="259" t="s">
        <v>189</v>
      </c>
      <c r="G483" s="257"/>
      <c r="H483" s="260">
        <v>11.3</v>
      </c>
      <c r="I483" s="261"/>
      <c r="J483" s="257"/>
      <c r="K483" s="257"/>
      <c r="L483" s="262"/>
      <c r="M483" s="263"/>
      <c r="N483" s="264"/>
      <c r="O483" s="264"/>
      <c r="P483" s="264"/>
      <c r="Q483" s="264"/>
      <c r="R483" s="264"/>
      <c r="S483" s="264"/>
      <c r="T483" s="26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6" t="s">
        <v>187</v>
      </c>
      <c r="AU483" s="266" t="s">
        <v>88</v>
      </c>
      <c r="AV483" s="14" t="s">
        <v>183</v>
      </c>
      <c r="AW483" s="14" t="s">
        <v>34</v>
      </c>
      <c r="AX483" s="14" t="s">
        <v>86</v>
      </c>
      <c r="AY483" s="266" t="s">
        <v>176</v>
      </c>
    </row>
    <row r="484" spans="1:65" s="2" customFormat="1" ht="16.5" customHeight="1">
      <c r="A484" s="39"/>
      <c r="B484" s="40"/>
      <c r="C484" s="227" t="s">
        <v>763</v>
      </c>
      <c r="D484" s="227" t="s">
        <v>178</v>
      </c>
      <c r="E484" s="228" t="s">
        <v>2387</v>
      </c>
      <c r="F484" s="229" t="s">
        <v>2388</v>
      </c>
      <c r="G484" s="230" t="s">
        <v>181</v>
      </c>
      <c r="H484" s="231">
        <v>11.3</v>
      </c>
      <c r="I484" s="232"/>
      <c r="J484" s="233">
        <f>ROUND(I484*H484,2)</f>
        <v>0</v>
      </c>
      <c r="K484" s="229" t="s">
        <v>1</v>
      </c>
      <c r="L484" s="45"/>
      <c r="M484" s="234" t="s">
        <v>1</v>
      </c>
      <c r="N484" s="235" t="s">
        <v>43</v>
      </c>
      <c r="O484" s="92"/>
      <c r="P484" s="236">
        <f>O484*H484</f>
        <v>0</v>
      </c>
      <c r="Q484" s="236">
        <v>0</v>
      </c>
      <c r="R484" s="236">
        <f>Q484*H484</f>
        <v>0</v>
      </c>
      <c r="S484" s="236">
        <v>0</v>
      </c>
      <c r="T484" s="237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8" t="s">
        <v>183</v>
      </c>
      <c r="AT484" s="238" t="s">
        <v>178</v>
      </c>
      <c r="AU484" s="238" t="s">
        <v>88</v>
      </c>
      <c r="AY484" s="18" t="s">
        <v>176</v>
      </c>
      <c r="BE484" s="239">
        <f>IF(N484="základní",J484,0)</f>
        <v>0</v>
      </c>
      <c r="BF484" s="239">
        <f>IF(N484="snížená",J484,0)</f>
        <v>0</v>
      </c>
      <c r="BG484" s="239">
        <f>IF(N484="zákl. přenesená",J484,0)</f>
        <v>0</v>
      </c>
      <c r="BH484" s="239">
        <f>IF(N484="sníž. přenesená",J484,0)</f>
        <v>0</v>
      </c>
      <c r="BI484" s="239">
        <f>IF(N484="nulová",J484,0)</f>
        <v>0</v>
      </c>
      <c r="BJ484" s="18" t="s">
        <v>86</v>
      </c>
      <c r="BK484" s="239">
        <f>ROUND(I484*H484,2)</f>
        <v>0</v>
      </c>
      <c r="BL484" s="18" t="s">
        <v>183</v>
      </c>
      <c r="BM484" s="238" t="s">
        <v>2490</v>
      </c>
    </row>
    <row r="485" spans="1:47" s="2" customFormat="1" ht="12">
      <c r="A485" s="39"/>
      <c r="B485" s="40"/>
      <c r="C485" s="41"/>
      <c r="D485" s="240" t="s">
        <v>185</v>
      </c>
      <c r="E485" s="41"/>
      <c r="F485" s="241" t="s">
        <v>2388</v>
      </c>
      <c r="G485" s="41"/>
      <c r="H485" s="41"/>
      <c r="I485" s="242"/>
      <c r="J485" s="41"/>
      <c r="K485" s="41"/>
      <c r="L485" s="45"/>
      <c r="M485" s="243"/>
      <c r="N485" s="244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185</v>
      </c>
      <c r="AU485" s="18" t="s">
        <v>88</v>
      </c>
    </row>
    <row r="486" spans="1:51" s="13" customFormat="1" ht="12">
      <c r="A486" s="13"/>
      <c r="B486" s="245"/>
      <c r="C486" s="246"/>
      <c r="D486" s="240" t="s">
        <v>187</v>
      </c>
      <c r="E486" s="247" t="s">
        <v>1</v>
      </c>
      <c r="F486" s="248" t="s">
        <v>2440</v>
      </c>
      <c r="G486" s="246"/>
      <c r="H486" s="249">
        <v>11.3</v>
      </c>
      <c r="I486" s="250"/>
      <c r="J486" s="246"/>
      <c r="K486" s="246"/>
      <c r="L486" s="251"/>
      <c r="M486" s="252"/>
      <c r="N486" s="253"/>
      <c r="O486" s="253"/>
      <c r="P486" s="253"/>
      <c r="Q486" s="253"/>
      <c r="R486" s="253"/>
      <c r="S486" s="253"/>
      <c r="T486" s="25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5" t="s">
        <v>187</v>
      </c>
      <c r="AU486" s="255" t="s">
        <v>88</v>
      </c>
      <c r="AV486" s="13" t="s">
        <v>88</v>
      </c>
      <c r="AW486" s="13" t="s">
        <v>34</v>
      </c>
      <c r="AX486" s="13" t="s">
        <v>78</v>
      </c>
      <c r="AY486" s="255" t="s">
        <v>176</v>
      </c>
    </row>
    <row r="487" spans="1:51" s="14" customFormat="1" ht="12">
      <c r="A487" s="14"/>
      <c r="B487" s="256"/>
      <c r="C487" s="257"/>
      <c r="D487" s="240" t="s">
        <v>187</v>
      </c>
      <c r="E487" s="258" t="s">
        <v>1</v>
      </c>
      <c r="F487" s="259" t="s">
        <v>189</v>
      </c>
      <c r="G487" s="257"/>
      <c r="H487" s="260">
        <v>11.3</v>
      </c>
      <c r="I487" s="261"/>
      <c r="J487" s="257"/>
      <c r="K487" s="257"/>
      <c r="L487" s="262"/>
      <c r="M487" s="263"/>
      <c r="N487" s="264"/>
      <c r="O487" s="264"/>
      <c r="P487" s="264"/>
      <c r="Q487" s="264"/>
      <c r="R487" s="264"/>
      <c r="S487" s="264"/>
      <c r="T487" s="26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6" t="s">
        <v>187</v>
      </c>
      <c r="AU487" s="266" t="s">
        <v>88</v>
      </c>
      <c r="AV487" s="14" t="s">
        <v>183</v>
      </c>
      <c r="AW487" s="14" t="s">
        <v>34</v>
      </c>
      <c r="AX487" s="14" t="s">
        <v>86</v>
      </c>
      <c r="AY487" s="266" t="s">
        <v>176</v>
      </c>
    </row>
    <row r="488" spans="1:65" s="2" customFormat="1" ht="16.5" customHeight="1">
      <c r="A488" s="39"/>
      <c r="B488" s="40"/>
      <c r="C488" s="278" t="s">
        <v>769</v>
      </c>
      <c r="D488" s="278" t="s">
        <v>247</v>
      </c>
      <c r="E488" s="279" t="s">
        <v>2051</v>
      </c>
      <c r="F488" s="280" t="s">
        <v>2373</v>
      </c>
      <c r="G488" s="281" t="s">
        <v>181</v>
      </c>
      <c r="H488" s="282">
        <v>11.3</v>
      </c>
      <c r="I488" s="283"/>
      <c r="J488" s="284">
        <f>ROUND(I488*H488,2)</f>
        <v>0</v>
      </c>
      <c r="K488" s="280" t="s">
        <v>1</v>
      </c>
      <c r="L488" s="285"/>
      <c r="M488" s="286" t="s">
        <v>1</v>
      </c>
      <c r="N488" s="287" t="s">
        <v>43</v>
      </c>
      <c r="O488" s="92"/>
      <c r="P488" s="236">
        <f>O488*H488</f>
        <v>0</v>
      </c>
      <c r="Q488" s="236">
        <v>0</v>
      </c>
      <c r="R488" s="236">
        <f>Q488*H488</f>
        <v>0</v>
      </c>
      <c r="S488" s="236">
        <v>0</v>
      </c>
      <c r="T488" s="237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8" t="s">
        <v>227</v>
      </c>
      <c r="AT488" s="238" t="s">
        <v>247</v>
      </c>
      <c r="AU488" s="238" t="s">
        <v>88</v>
      </c>
      <c r="AY488" s="18" t="s">
        <v>176</v>
      </c>
      <c r="BE488" s="239">
        <f>IF(N488="základní",J488,0)</f>
        <v>0</v>
      </c>
      <c r="BF488" s="239">
        <f>IF(N488="snížená",J488,0)</f>
        <v>0</v>
      </c>
      <c r="BG488" s="239">
        <f>IF(N488="zákl. přenesená",J488,0)</f>
        <v>0</v>
      </c>
      <c r="BH488" s="239">
        <f>IF(N488="sníž. přenesená",J488,0)</f>
        <v>0</v>
      </c>
      <c r="BI488" s="239">
        <f>IF(N488="nulová",J488,0)</f>
        <v>0</v>
      </c>
      <c r="BJ488" s="18" t="s">
        <v>86</v>
      </c>
      <c r="BK488" s="239">
        <f>ROUND(I488*H488,2)</f>
        <v>0</v>
      </c>
      <c r="BL488" s="18" t="s">
        <v>183</v>
      </c>
      <c r="BM488" s="238" t="s">
        <v>2491</v>
      </c>
    </row>
    <row r="489" spans="1:47" s="2" customFormat="1" ht="12">
      <c r="A489" s="39"/>
      <c r="B489" s="40"/>
      <c r="C489" s="41"/>
      <c r="D489" s="240" t="s">
        <v>185</v>
      </c>
      <c r="E489" s="41"/>
      <c r="F489" s="241" t="s">
        <v>2373</v>
      </c>
      <c r="G489" s="41"/>
      <c r="H489" s="41"/>
      <c r="I489" s="242"/>
      <c r="J489" s="41"/>
      <c r="K489" s="41"/>
      <c r="L489" s="45"/>
      <c r="M489" s="243"/>
      <c r="N489" s="244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185</v>
      </c>
      <c r="AU489" s="18" t="s">
        <v>88</v>
      </c>
    </row>
    <row r="490" spans="1:51" s="13" customFormat="1" ht="12">
      <c r="A490" s="13"/>
      <c r="B490" s="245"/>
      <c r="C490" s="246"/>
      <c r="D490" s="240" t="s">
        <v>187</v>
      </c>
      <c r="E490" s="247" t="s">
        <v>1</v>
      </c>
      <c r="F490" s="248" t="s">
        <v>2440</v>
      </c>
      <c r="G490" s="246"/>
      <c r="H490" s="249">
        <v>11.3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5" t="s">
        <v>187</v>
      </c>
      <c r="AU490" s="255" t="s">
        <v>88</v>
      </c>
      <c r="AV490" s="13" t="s">
        <v>88</v>
      </c>
      <c r="AW490" s="13" t="s">
        <v>34</v>
      </c>
      <c r="AX490" s="13" t="s">
        <v>78</v>
      </c>
      <c r="AY490" s="255" t="s">
        <v>176</v>
      </c>
    </row>
    <row r="491" spans="1:51" s="14" customFormat="1" ht="12">
      <c r="A491" s="14"/>
      <c r="B491" s="256"/>
      <c r="C491" s="257"/>
      <c r="D491" s="240" t="s">
        <v>187</v>
      </c>
      <c r="E491" s="258" t="s">
        <v>1</v>
      </c>
      <c r="F491" s="259" t="s">
        <v>189</v>
      </c>
      <c r="G491" s="257"/>
      <c r="H491" s="260">
        <v>11.3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6" t="s">
        <v>187</v>
      </c>
      <c r="AU491" s="266" t="s">
        <v>88</v>
      </c>
      <c r="AV491" s="14" t="s">
        <v>183</v>
      </c>
      <c r="AW491" s="14" t="s">
        <v>34</v>
      </c>
      <c r="AX491" s="14" t="s">
        <v>86</v>
      </c>
      <c r="AY491" s="266" t="s">
        <v>176</v>
      </c>
    </row>
    <row r="492" spans="1:65" s="2" customFormat="1" ht="16.5" customHeight="1">
      <c r="A492" s="39"/>
      <c r="B492" s="40"/>
      <c r="C492" s="227" t="s">
        <v>776</v>
      </c>
      <c r="D492" s="227" t="s">
        <v>178</v>
      </c>
      <c r="E492" s="228" t="s">
        <v>2441</v>
      </c>
      <c r="F492" s="229" t="s">
        <v>2442</v>
      </c>
      <c r="G492" s="230" t="s">
        <v>296</v>
      </c>
      <c r="H492" s="231">
        <v>226</v>
      </c>
      <c r="I492" s="232"/>
      <c r="J492" s="233">
        <f>ROUND(I492*H492,2)</f>
        <v>0</v>
      </c>
      <c r="K492" s="229" t="s">
        <v>1</v>
      </c>
      <c r="L492" s="45"/>
      <c r="M492" s="234" t="s">
        <v>1</v>
      </c>
      <c r="N492" s="235" t="s">
        <v>43</v>
      </c>
      <c r="O492" s="92"/>
      <c r="P492" s="236">
        <f>O492*H492</f>
        <v>0</v>
      </c>
      <c r="Q492" s="236">
        <v>0</v>
      </c>
      <c r="R492" s="236">
        <f>Q492*H492</f>
        <v>0</v>
      </c>
      <c r="S492" s="236">
        <v>0</v>
      </c>
      <c r="T492" s="237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8" t="s">
        <v>183</v>
      </c>
      <c r="AT492" s="238" t="s">
        <v>178</v>
      </c>
      <c r="AU492" s="238" t="s">
        <v>88</v>
      </c>
      <c r="AY492" s="18" t="s">
        <v>176</v>
      </c>
      <c r="BE492" s="239">
        <f>IF(N492="základní",J492,0)</f>
        <v>0</v>
      </c>
      <c r="BF492" s="239">
        <f>IF(N492="snížená",J492,0)</f>
        <v>0</v>
      </c>
      <c r="BG492" s="239">
        <f>IF(N492="zákl. přenesená",J492,0)</f>
        <v>0</v>
      </c>
      <c r="BH492" s="239">
        <f>IF(N492="sníž. přenesená",J492,0)</f>
        <v>0</v>
      </c>
      <c r="BI492" s="239">
        <f>IF(N492="nulová",J492,0)</f>
        <v>0</v>
      </c>
      <c r="BJ492" s="18" t="s">
        <v>86</v>
      </c>
      <c r="BK492" s="239">
        <f>ROUND(I492*H492,2)</f>
        <v>0</v>
      </c>
      <c r="BL492" s="18" t="s">
        <v>183</v>
      </c>
      <c r="BM492" s="238" t="s">
        <v>2492</v>
      </c>
    </row>
    <row r="493" spans="1:47" s="2" customFormat="1" ht="12">
      <c r="A493" s="39"/>
      <c r="B493" s="40"/>
      <c r="C493" s="41"/>
      <c r="D493" s="240" t="s">
        <v>185</v>
      </c>
      <c r="E493" s="41"/>
      <c r="F493" s="241" t="s">
        <v>2442</v>
      </c>
      <c r="G493" s="41"/>
      <c r="H493" s="41"/>
      <c r="I493" s="242"/>
      <c r="J493" s="41"/>
      <c r="K493" s="41"/>
      <c r="L493" s="45"/>
      <c r="M493" s="243"/>
      <c r="N493" s="244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185</v>
      </c>
      <c r="AU493" s="18" t="s">
        <v>88</v>
      </c>
    </row>
    <row r="494" spans="1:51" s="13" customFormat="1" ht="12">
      <c r="A494" s="13"/>
      <c r="B494" s="245"/>
      <c r="C494" s="246"/>
      <c r="D494" s="240" t="s">
        <v>187</v>
      </c>
      <c r="E494" s="247" t="s">
        <v>1</v>
      </c>
      <c r="F494" s="248" t="s">
        <v>2431</v>
      </c>
      <c r="G494" s="246"/>
      <c r="H494" s="249">
        <v>226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5" t="s">
        <v>187</v>
      </c>
      <c r="AU494" s="255" t="s">
        <v>88</v>
      </c>
      <c r="AV494" s="13" t="s">
        <v>88</v>
      </c>
      <c r="AW494" s="13" t="s">
        <v>34</v>
      </c>
      <c r="AX494" s="13" t="s">
        <v>78</v>
      </c>
      <c r="AY494" s="255" t="s">
        <v>176</v>
      </c>
    </row>
    <row r="495" spans="1:51" s="14" customFormat="1" ht="12">
      <c r="A495" s="14"/>
      <c r="B495" s="256"/>
      <c r="C495" s="257"/>
      <c r="D495" s="240" t="s">
        <v>187</v>
      </c>
      <c r="E495" s="258" t="s">
        <v>1</v>
      </c>
      <c r="F495" s="259" t="s">
        <v>189</v>
      </c>
      <c r="G495" s="257"/>
      <c r="H495" s="260">
        <v>226</v>
      </c>
      <c r="I495" s="261"/>
      <c r="J495" s="257"/>
      <c r="K495" s="257"/>
      <c r="L495" s="262"/>
      <c r="M495" s="263"/>
      <c r="N495" s="264"/>
      <c r="O495" s="264"/>
      <c r="P495" s="264"/>
      <c r="Q495" s="264"/>
      <c r="R495" s="264"/>
      <c r="S495" s="264"/>
      <c r="T495" s="26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6" t="s">
        <v>187</v>
      </c>
      <c r="AU495" s="266" t="s">
        <v>88</v>
      </c>
      <c r="AV495" s="14" t="s">
        <v>183</v>
      </c>
      <c r="AW495" s="14" t="s">
        <v>34</v>
      </c>
      <c r="AX495" s="14" t="s">
        <v>86</v>
      </c>
      <c r="AY495" s="266" t="s">
        <v>176</v>
      </c>
    </row>
    <row r="496" spans="1:65" s="2" customFormat="1" ht="16.5" customHeight="1">
      <c r="A496" s="39"/>
      <c r="B496" s="40"/>
      <c r="C496" s="278" t="s">
        <v>784</v>
      </c>
      <c r="D496" s="278" t="s">
        <v>247</v>
      </c>
      <c r="E496" s="279" t="s">
        <v>2097</v>
      </c>
      <c r="F496" s="280" t="s">
        <v>2443</v>
      </c>
      <c r="G496" s="281" t="s">
        <v>250</v>
      </c>
      <c r="H496" s="282">
        <v>4.5</v>
      </c>
      <c r="I496" s="283"/>
      <c r="J496" s="284">
        <f>ROUND(I496*H496,2)</f>
        <v>0</v>
      </c>
      <c r="K496" s="280" t="s">
        <v>1</v>
      </c>
      <c r="L496" s="285"/>
      <c r="M496" s="286" t="s">
        <v>1</v>
      </c>
      <c r="N496" s="287" t="s">
        <v>43</v>
      </c>
      <c r="O496" s="92"/>
      <c r="P496" s="236">
        <f>O496*H496</f>
        <v>0</v>
      </c>
      <c r="Q496" s="236">
        <v>0</v>
      </c>
      <c r="R496" s="236">
        <f>Q496*H496</f>
        <v>0</v>
      </c>
      <c r="S496" s="236">
        <v>0</v>
      </c>
      <c r="T496" s="237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8" t="s">
        <v>227</v>
      </c>
      <c r="AT496" s="238" t="s">
        <v>247</v>
      </c>
      <c r="AU496" s="238" t="s">
        <v>88</v>
      </c>
      <c r="AY496" s="18" t="s">
        <v>176</v>
      </c>
      <c r="BE496" s="239">
        <f>IF(N496="základní",J496,0)</f>
        <v>0</v>
      </c>
      <c r="BF496" s="239">
        <f>IF(N496="snížená",J496,0)</f>
        <v>0</v>
      </c>
      <c r="BG496" s="239">
        <f>IF(N496="zákl. přenesená",J496,0)</f>
        <v>0</v>
      </c>
      <c r="BH496" s="239">
        <f>IF(N496="sníž. přenesená",J496,0)</f>
        <v>0</v>
      </c>
      <c r="BI496" s="239">
        <f>IF(N496="nulová",J496,0)</f>
        <v>0</v>
      </c>
      <c r="BJ496" s="18" t="s">
        <v>86</v>
      </c>
      <c r="BK496" s="239">
        <f>ROUND(I496*H496,2)</f>
        <v>0</v>
      </c>
      <c r="BL496" s="18" t="s">
        <v>183</v>
      </c>
      <c r="BM496" s="238" t="s">
        <v>2493</v>
      </c>
    </row>
    <row r="497" spans="1:47" s="2" customFormat="1" ht="12">
      <c r="A497" s="39"/>
      <c r="B497" s="40"/>
      <c r="C497" s="41"/>
      <c r="D497" s="240" t="s">
        <v>185</v>
      </c>
      <c r="E497" s="41"/>
      <c r="F497" s="241" t="s">
        <v>2443</v>
      </c>
      <c r="G497" s="41"/>
      <c r="H497" s="41"/>
      <c r="I497" s="242"/>
      <c r="J497" s="41"/>
      <c r="K497" s="41"/>
      <c r="L497" s="45"/>
      <c r="M497" s="243"/>
      <c r="N497" s="244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185</v>
      </c>
      <c r="AU497" s="18" t="s">
        <v>88</v>
      </c>
    </row>
    <row r="498" spans="1:65" s="2" customFormat="1" ht="16.5" customHeight="1">
      <c r="A498" s="39"/>
      <c r="B498" s="40"/>
      <c r="C498" s="227" t="s">
        <v>791</v>
      </c>
      <c r="D498" s="227" t="s">
        <v>178</v>
      </c>
      <c r="E498" s="228" t="s">
        <v>2444</v>
      </c>
      <c r="F498" s="229" t="s">
        <v>2445</v>
      </c>
      <c r="G498" s="230" t="s">
        <v>1785</v>
      </c>
      <c r="H498" s="231">
        <v>85</v>
      </c>
      <c r="I498" s="232"/>
      <c r="J498" s="233">
        <f>ROUND(I498*H498,2)</f>
        <v>0</v>
      </c>
      <c r="K498" s="229" t="s">
        <v>1</v>
      </c>
      <c r="L498" s="45"/>
      <c r="M498" s="234" t="s">
        <v>1</v>
      </c>
      <c r="N498" s="235" t="s">
        <v>43</v>
      </c>
      <c r="O498" s="92"/>
      <c r="P498" s="236">
        <f>O498*H498</f>
        <v>0</v>
      </c>
      <c r="Q498" s="236">
        <v>0</v>
      </c>
      <c r="R498" s="236">
        <f>Q498*H498</f>
        <v>0</v>
      </c>
      <c r="S498" s="236">
        <v>0</v>
      </c>
      <c r="T498" s="237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8" t="s">
        <v>183</v>
      </c>
      <c r="AT498" s="238" t="s">
        <v>178</v>
      </c>
      <c r="AU498" s="238" t="s">
        <v>88</v>
      </c>
      <c r="AY498" s="18" t="s">
        <v>176</v>
      </c>
      <c r="BE498" s="239">
        <f>IF(N498="základní",J498,0)</f>
        <v>0</v>
      </c>
      <c r="BF498" s="239">
        <f>IF(N498="snížená",J498,0)</f>
        <v>0</v>
      </c>
      <c r="BG498" s="239">
        <f>IF(N498="zákl. přenesená",J498,0)</f>
        <v>0</v>
      </c>
      <c r="BH498" s="239">
        <f>IF(N498="sníž. přenesená",J498,0)</f>
        <v>0</v>
      </c>
      <c r="BI498" s="239">
        <f>IF(N498="nulová",J498,0)</f>
        <v>0</v>
      </c>
      <c r="BJ498" s="18" t="s">
        <v>86</v>
      </c>
      <c r="BK498" s="239">
        <f>ROUND(I498*H498,2)</f>
        <v>0</v>
      </c>
      <c r="BL498" s="18" t="s">
        <v>183</v>
      </c>
      <c r="BM498" s="238" t="s">
        <v>2494</v>
      </c>
    </row>
    <row r="499" spans="1:47" s="2" customFormat="1" ht="12">
      <c r="A499" s="39"/>
      <c r="B499" s="40"/>
      <c r="C499" s="41"/>
      <c r="D499" s="240" t="s">
        <v>185</v>
      </c>
      <c r="E499" s="41"/>
      <c r="F499" s="241" t="s">
        <v>2445</v>
      </c>
      <c r="G499" s="41"/>
      <c r="H499" s="41"/>
      <c r="I499" s="242"/>
      <c r="J499" s="41"/>
      <c r="K499" s="41"/>
      <c r="L499" s="45"/>
      <c r="M499" s="243"/>
      <c r="N499" s="244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185</v>
      </c>
      <c r="AU499" s="18" t="s">
        <v>88</v>
      </c>
    </row>
    <row r="500" spans="1:51" s="13" customFormat="1" ht="12">
      <c r="A500" s="13"/>
      <c r="B500" s="245"/>
      <c r="C500" s="246"/>
      <c r="D500" s="240" t="s">
        <v>187</v>
      </c>
      <c r="E500" s="247" t="s">
        <v>1</v>
      </c>
      <c r="F500" s="248" t="s">
        <v>2446</v>
      </c>
      <c r="G500" s="246"/>
      <c r="H500" s="249">
        <v>85</v>
      </c>
      <c r="I500" s="250"/>
      <c r="J500" s="246"/>
      <c r="K500" s="246"/>
      <c r="L500" s="251"/>
      <c r="M500" s="252"/>
      <c r="N500" s="253"/>
      <c r="O500" s="253"/>
      <c r="P500" s="253"/>
      <c r="Q500" s="253"/>
      <c r="R500" s="253"/>
      <c r="S500" s="253"/>
      <c r="T500" s="25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5" t="s">
        <v>187</v>
      </c>
      <c r="AU500" s="255" t="s">
        <v>88</v>
      </c>
      <c r="AV500" s="13" t="s">
        <v>88</v>
      </c>
      <c r="AW500" s="13" t="s">
        <v>34</v>
      </c>
      <c r="AX500" s="13" t="s">
        <v>78</v>
      </c>
      <c r="AY500" s="255" t="s">
        <v>176</v>
      </c>
    </row>
    <row r="501" spans="1:51" s="14" customFormat="1" ht="12">
      <c r="A501" s="14"/>
      <c r="B501" s="256"/>
      <c r="C501" s="257"/>
      <c r="D501" s="240" t="s">
        <v>187</v>
      </c>
      <c r="E501" s="258" t="s">
        <v>1</v>
      </c>
      <c r="F501" s="259" t="s">
        <v>189</v>
      </c>
      <c r="G501" s="257"/>
      <c r="H501" s="260">
        <v>85</v>
      </c>
      <c r="I501" s="261"/>
      <c r="J501" s="257"/>
      <c r="K501" s="257"/>
      <c r="L501" s="262"/>
      <c r="M501" s="263"/>
      <c r="N501" s="264"/>
      <c r="O501" s="264"/>
      <c r="P501" s="264"/>
      <c r="Q501" s="264"/>
      <c r="R501" s="264"/>
      <c r="S501" s="264"/>
      <c r="T501" s="26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6" t="s">
        <v>187</v>
      </c>
      <c r="AU501" s="266" t="s">
        <v>88</v>
      </c>
      <c r="AV501" s="14" t="s">
        <v>183</v>
      </c>
      <c r="AW501" s="14" t="s">
        <v>34</v>
      </c>
      <c r="AX501" s="14" t="s">
        <v>86</v>
      </c>
      <c r="AY501" s="266" t="s">
        <v>176</v>
      </c>
    </row>
    <row r="502" spans="1:65" s="2" customFormat="1" ht="16.5" customHeight="1">
      <c r="A502" s="39"/>
      <c r="B502" s="40"/>
      <c r="C502" s="278" t="s">
        <v>796</v>
      </c>
      <c r="D502" s="278" t="s">
        <v>247</v>
      </c>
      <c r="E502" s="279" t="s">
        <v>2044</v>
      </c>
      <c r="F502" s="280" t="s">
        <v>2393</v>
      </c>
      <c r="G502" s="281" t="s">
        <v>1785</v>
      </c>
      <c r="H502" s="282">
        <v>85</v>
      </c>
      <c r="I502" s="283"/>
      <c r="J502" s="284">
        <f>ROUND(I502*H502,2)</f>
        <v>0</v>
      </c>
      <c r="K502" s="280" t="s">
        <v>1</v>
      </c>
      <c r="L502" s="285"/>
      <c r="M502" s="286" t="s">
        <v>1</v>
      </c>
      <c r="N502" s="287" t="s">
        <v>43</v>
      </c>
      <c r="O502" s="92"/>
      <c r="P502" s="236">
        <f>O502*H502</f>
        <v>0</v>
      </c>
      <c r="Q502" s="236">
        <v>0</v>
      </c>
      <c r="R502" s="236">
        <f>Q502*H502</f>
        <v>0</v>
      </c>
      <c r="S502" s="236">
        <v>0</v>
      </c>
      <c r="T502" s="237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8" t="s">
        <v>227</v>
      </c>
      <c r="AT502" s="238" t="s">
        <v>247</v>
      </c>
      <c r="AU502" s="238" t="s">
        <v>88</v>
      </c>
      <c r="AY502" s="18" t="s">
        <v>176</v>
      </c>
      <c r="BE502" s="239">
        <f>IF(N502="základní",J502,0)</f>
        <v>0</v>
      </c>
      <c r="BF502" s="239">
        <f>IF(N502="snížená",J502,0)</f>
        <v>0</v>
      </c>
      <c r="BG502" s="239">
        <f>IF(N502="zákl. přenesená",J502,0)</f>
        <v>0</v>
      </c>
      <c r="BH502" s="239">
        <f>IF(N502="sníž. přenesená",J502,0)</f>
        <v>0</v>
      </c>
      <c r="BI502" s="239">
        <f>IF(N502="nulová",J502,0)</f>
        <v>0</v>
      </c>
      <c r="BJ502" s="18" t="s">
        <v>86</v>
      </c>
      <c r="BK502" s="239">
        <f>ROUND(I502*H502,2)</f>
        <v>0</v>
      </c>
      <c r="BL502" s="18" t="s">
        <v>183</v>
      </c>
      <c r="BM502" s="238" t="s">
        <v>2495</v>
      </c>
    </row>
    <row r="503" spans="1:47" s="2" customFormat="1" ht="12">
      <c r="A503" s="39"/>
      <c r="B503" s="40"/>
      <c r="C503" s="41"/>
      <c r="D503" s="240" t="s">
        <v>185</v>
      </c>
      <c r="E503" s="41"/>
      <c r="F503" s="241" t="s">
        <v>2393</v>
      </c>
      <c r="G503" s="41"/>
      <c r="H503" s="41"/>
      <c r="I503" s="242"/>
      <c r="J503" s="41"/>
      <c r="K503" s="41"/>
      <c r="L503" s="45"/>
      <c r="M503" s="243"/>
      <c r="N503" s="244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185</v>
      </c>
      <c r="AU503" s="18" t="s">
        <v>88</v>
      </c>
    </row>
    <row r="504" spans="1:51" s="13" customFormat="1" ht="12">
      <c r="A504" s="13"/>
      <c r="B504" s="245"/>
      <c r="C504" s="246"/>
      <c r="D504" s="240" t="s">
        <v>187</v>
      </c>
      <c r="E504" s="247" t="s">
        <v>1</v>
      </c>
      <c r="F504" s="248" t="s">
        <v>2446</v>
      </c>
      <c r="G504" s="246"/>
      <c r="H504" s="249">
        <v>85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5" t="s">
        <v>187</v>
      </c>
      <c r="AU504" s="255" t="s">
        <v>88</v>
      </c>
      <c r="AV504" s="13" t="s">
        <v>88</v>
      </c>
      <c r="AW504" s="13" t="s">
        <v>34</v>
      </c>
      <c r="AX504" s="13" t="s">
        <v>78</v>
      </c>
      <c r="AY504" s="255" t="s">
        <v>176</v>
      </c>
    </row>
    <row r="505" spans="1:51" s="14" customFormat="1" ht="12">
      <c r="A505" s="14"/>
      <c r="B505" s="256"/>
      <c r="C505" s="257"/>
      <c r="D505" s="240" t="s">
        <v>187</v>
      </c>
      <c r="E505" s="258" t="s">
        <v>1</v>
      </c>
      <c r="F505" s="259" t="s">
        <v>189</v>
      </c>
      <c r="G505" s="257"/>
      <c r="H505" s="260">
        <v>85</v>
      </c>
      <c r="I505" s="261"/>
      <c r="J505" s="257"/>
      <c r="K505" s="257"/>
      <c r="L505" s="262"/>
      <c r="M505" s="263"/>
      <c r="N505" s="264"/>
      <c r="O505" s="264"/>
      <c r="P505" s="264"/>
      <c r="Q505" s="264"/>
      <c r="R505" s="264"/>
      <c r="S505" s="264"/>
      <c r="T505" s="26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6" t="s">
        <v>187</v>
      </c>
      <c r="AU505" s="266" t="s">
        <v>88</v>
      </c>
      <c r="AV505" s="14" t="s">
        <v>183</v>
      </c>
      <c r="AW505" s="14" t="s">
        <v>34</v>
      </c>
      <c r="AX505" s="14" t="s">
        <v>86</v>
      </c>
      <c r="AY505" s="266" t="s">
        <v>176</v>
      </c>
    </row>
    <row r="506" spans="1:65" s="2" customFormat="1" ht="16.5" customHeight="1">
      <c r="A506" s="39"/>
      <c r="B506" s="40"/>
      <c r="C506" s="227" t="s">
        <v>805</v>
      </c>
      <c r="D506" s="227" t="s">
        <v>178</v>
      </c>
      <c r="E506" s="228" t="s">
        <v>2394</v>
      </c>
      <c r="F506" s="229" t="s">
        <v>2395</v>
      </c>
      <c r="G506" s="230" t="s">
        <v>2396</v>
      </c>
      <c r="H506" s="231">
        <v>26</v>
      </c>
      <c r="I506" s="232"/>
      <c r="J506" s="233">
        <f>ROUND(I506*H506,2)</f>
        <v>0</v>
      </c>
      <c r="K506" s="229" t="s">
        <v>1</v>
      </c>
      <c r="L506" s="45"/>
      <c r="M506" s="234" t="s">
        <v>1</v>
      </c>
      <c r="N506" s="235" t="s">
        <v>43</v>
      </c>
      <c r="O506" s="92"/>
      <c r="P506" s="236">
        <f>O506*H506</f>
        <v>0</v>
      </c>
      <c r="Q506" s="236">
        <v>0</v>
      </c>
      <c r="R506" s="236">
        <f>Q506*H506</f>
        <v>0</v>
      </c>
      <c r="S506" s="236">
        <v>0</v>
      </c>
      <c r="T506" s="237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8" t="s">
        <v>183</v>
      </c>
      <c r="AT506" s="238" t="s">
        <v>178</v>
      </c>
      <c r="AU506" s="238" t="s">
        <v>88</v>
      </c>
      <c r="AY506" s="18" t="s">
        <v>176</v>
      </c>
      <c r="BE506" s="239">
        <f>IF(N506="základní",J506,0)</f>
        <v>0</v>
      </c>
      <c r="BF506" s="239">
        <f>IF(N506="snížená",J506,0)</f>
        <v>0</v>
      </c>
      <c r="BG506" s="239">
        <f>IF(N506="zákl. přenesená",J506,0)</f>
        <v>0</v>
      </c>
      <c r="BH506" s="239">
        <f>IF(N506="sníž. přenesená",J506,0)</f>
        <v>0</v>
      </c>
      <c r="BI506" s="239">
        <f>IF(N506="nulová",J506,0)</f>
        <v>0</v>
      </c>
      <c r="BJ506" s="18" t="s">
        <v>86</v>
      </c>
      <c r="BK506" s="239">
        <f>ROUND(I506*H506,2)</f>
        <v>0</v>
      </c>
      <c r="BL506" s="18" t="s">
        <v>183</v>
      </c>
      <c r="BM506" s="238" t="s">
        <v>2496</v>
      </c>
    </row>
    <row r="507" spans="1:47" s="2" customFormat="1" ht="12">
      <c r="A507" s="39"/>
      <c r="B507" s="40"/>
      <c r="C507" s="41"/>
      <c r="D507" s="240" t="s">
        <v>185</v>
      </c>
      <c r="E507" s="41"/>
      <c r="F507" s="241" t="s">
        <v>2395</v>
      </c>
      <c r="G507" s="41"/>
      <c r="H507" s="41"/>
      <c r="I507" s="242"/>
      <c r="J507" s="41"/>
      <c r="K507" s="41"/>
      <c r="L507" s="45"/>
      <c r="M507" s="243"/>
      <c r="N507" s="244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185</v>
      </c>
      <c r="AU507" s="18" t="s">
        <v>88</v>
      </c>
    </row>
    <row r="508" spans="1:51" s="13" customFormat="1" ht="12">
      <c r="A508" s="13"/>
      <c r="B508" s="245"/>
      <c r="C508" s="246"/>
      <c r="D508" s="240" t="s">
        <v>187</v>
      </c>
      <c r="E508" s="247" t="s">
        <v>1</v>
      </c>
      <c r="F508" s="248" t="s">
        <v>2447</v>
      </c>
      <c r="G508" s="246"/>
      <c r="H508" s="249">
        <v>26</v>
      </c>
      <c r="I508" s="250"/>
      <c r="J508" s="246"/>
      <c r="K508" s="246"/>
      <c r="L508" s="251"/>
      <c r="M508" s="252"/>
      <c r="N508" s="253"/>
      <c r="O508" s="253"/>
      <c r="P508" s="253"/>
      <c r="Q508" s="253"/>
      <c r="R508" s="253"/>
      <c r="S508" s="253"/>
      <c r="T508" s="25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5" t="s">
        <v>187</v>
      </c>
      <c r="AU508" s="255" t="s">
        <v>88</v>
      </c>
      <c r="AV508" s="13" t="s">
        <v>88</v>
      </c>
      <c r="AW508" s="13" t="s">
        <v>34</v>
      </c>
      <c r="AX508" s="13" t="s">
        <v>78</v>
      </c>
      <c r="AY508" s="255" t="s">
        <v>176</v>
      </c>
    </row>
    <row r="509" spans="1:51" s="14" customFormat="1" ht="12">
      <c r="A509" s="14"/>
      <c r="B509" s="256"/>
      <c r="C509" s="257"/>
      <c r="D509" s="240" t="s">
        <v>187</v>
      </c>
      <c r="E509" s="258" t="s">
        <v>1</v>
      </c>
      <c r="F509" s="259" t="s">
        <v>189</v>
      </c>
      <c r="G509" s="257"/>
      <c r="H509" s="260">
        <v>26</v>
      </c>
      <c r="I509" s="261"/>
      <c r="J509" s="257"/>
      <c r="K509" s="257"/>
      <c r="L509" s="262"/>
      <c r="M509" s="263"/>
      <c r="N509" s="264"/>
      <c r="O509" s="264"/>
      <c r="P509" s="264"/>
      <c r="Q509" s="264"/>
      <c r="R509" s="264"/>
      <c r="S509" s="264"/>
      <c r="T509" s="26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6" t="s">
        <v>187</v>
      </c>
      <c r="AU509" s="266" t="s">
        <v>88</v>
      </c>
      <c r="AV509" s="14" t="s">
        <v>183</v>
      </c>
      <c r="AW509" s="14" t="s">
        <v>34</v>
      </c>
      <c r="AX509" s="14" t="s">
        <v>86</v>
      </c>
      <c r="AY509" s="266" t="s">
        <v>176</v>
      </c>
    </row>
    <row r="510" spans="1:65" s="2" customFormat="1" ht="16.5" customHeight="1">
      <c r="A510" s="39"/>
      <c r="B510" s="40"/>
      <c r="C510" s="227" t="s">
        <v>811</v>
      </c>
      <c r="D510" s="227" t="s">
        <v>178</v>
      </c>
      <c r="E510" s="228" t="s">
        <v>2398</v>
      </c>
      <c r="F510" s="229" t="s">
        <v>2399</v>
      </c>
      <c r="G510" s="230" t="s">
        <v>250</v>
      </c>
      <c r="H510" s="231">
        <v>0.52</v>
      </c>
      <c r="I510" s="232"/>
      <c r="J510" s="233">
        <f>ROUND(I510*H510,2)</f>
        <v>0</v>
      </c>
      <c r="K510" s="229" t="s">
        <v>1</v>
      </c>
      <c r="L510" s="45"/>
      <c r="M510" s="234" t="s">
        <v>1</v>
      </c>
      <c r="N510" s="235" t="s">
        <v>43</v>
      </c>
      <c r="O510" s="92"/>
      <c r="P510" s="236">
        <f>O510*H510</f>
        <v>0</v>
      </c>
      <c r="Q510" s="236">
        <v>0</v>
      </c>
      <c r="R510" s="236">
        <f>Q510*H510</f>
        <v>0</v>
      </c>
      <c r="S510" s="236">
        <v>0</v>
      </c>
      <c r="T510" s="237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8" t="s">
        <v>183</v>
      </c>
      <c r="AT510" s="238" t="s">
        <v>178</v>
      </c>
      <c r="AU510" s="238" t="s">
        <v>88</v>
      </c>
      <c r="AY510" s="18" t="s">
        <v>176</v>
      </c>
      <c r="BE510" s="239">
        <f>IF(N510="základní",J510,0)</f>
        <v>0</v>
      </c>
      <c r="BF510" s="239">
        <f>IF(N510="snížená",J510,0)</f>
        <v>0</v>
      </c>
      <c r="BG510" s="239">
        <f>IF(N510="zákl. přenesená",J510,0)</f>
        <v>0</v>
      </c>
      <c r="BH510" s="239">
        <f>IF(N510="sníž. přenesená",J510,0)</f>
        <v>0</v>
      </c>
      <c r="BI510" s="239">
        <f>IF(N510="nulová",J510,0)</f>
        <v>0</v>
      </c>
      <c r="BJ510" s="18" t="s">
        <v>86</v>
      </c>
      <c r="BK510" s="239">
        <f>ROUND(I510*H510,2)</f>
        <v>0</v>
      </c>
      <c r="BL510" s="18" t="s">
        <v>183</v>
      </c>
      <c r="BM510" s="238" t="s">
        <v>2497</v>
      </c>
    </row>
    <row r="511" spans="1:47" s="2" customFormat="1" ht="12">
      <c r="A511" s="39"/>
      <c r="B511" s="40"/>
      <c r="C511" s="41"/>
      <c r="D511" s="240" t="s">
        <v>185</v>
      </c>
      <c r="E511" s="41"/>
      <c r="F511" s="241" t="s">
        <v>2399</v>
      </c>
      <c r="G511" s="41"/>
      <c r="H511" s="41"/>
      <c r="I511" s="242"/>
      <c r="J511" s="41"/>
      <c r="K511" s="41"/>
      <c r="L511" s="45"/>
      <c r="M511" s="243"/>
      <c r="N511" s="244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185</v>
      </c>
      <c r="AU511" s="18" t="s">
        <v>88</v>
      </c>
    </row>
    <row r="512" spans="1:65" s="2" customFormat="1" ht="16.5" customHeight="1">
      <c r="A512" s="39"/>
      <c r="B512" s="40"/>
      <c r="C512" s="227" t="s">
        <v>818</v>
      </c>
      <c r="D512" s="227" t="s">
        <v>178</v>
      </c>
      <c r="E512" s="228" t="s">
        <v>2401</v>
      </c>
      <c r="F512" s="229" t="s">
        <v>2402</v>
      </c>
      <c r="G512" s="230" t="s">
        <v>250</v>
      </c>
      <c r="H512" s="231">
        <v>4.6</v>
      </c>
      <c r="I512" s="232"/>
      <c r="J512" s="233">
        <f>ROUND(I512*H512,2)</f>
        <v>0</v>
      </c>
      <c r="K512" s="229" t="s">
        <v>1</v>
      </c>
      <c r="L512" s="45"/>
      <c r="M512" s="234" t="s">
        <v>1</v>
      </c>
      <c r="N512" s="235" t="s">
        <v>43</v>
      </c>
      <c r="O512" s="92"/>
      <c r="P512" s="236">
        <f>O512*H512</f>
        <v>0</v>
      </c>
      <c r="Q512" s="236">
        <v>0</v>
      </c>
      <c r="R512" s="236">
        <f>Q512*H512</f>
        <v>0</v>
      </c>
      <c r="S512" s="236">
        <v>0</v>
      </c>
      <c r="T512" s="237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8" t="s">
        <v>183</v>
      </c>
      <c r="AT512" s="238" t="s">
        <v>178</v>
      </c>
      <c r="AU512" s="238" t="s">
        <v>88</v>
      </c>
      <c r="AY512" s="18" t="s">
        <v>176</v>
      </c>
      <c r="BE512" s="239">
        <f>IF(N512="základní",J512,0)</f>
        <v>0</v>
      </c>
      <c r="BF512" s="239">
        <f>IF(N512="snížená",J512,0)</f>
        <v>0</v>
      </c>
      <c r="BG512" s="239">
        <f>IF(N512="zákl. přenesená",J512,0)</f>
        <v>0</v>
      </c>
      <c r="BH512" s="239">
        <f>IF(N512="sníž. přenesená",J512,0)</f>
        <v>0</v>
      </c>
      <c r="BI512" s="239">
        <f>IF(N512="nulová",J512,0)</f>
        <v>0</v>
      </c>
      <c r="BJ512" s="18" t="s">
        <v>86</v>
      </c>
      <c r="BK512" s="239">
        <f>ROUND(I512*H512,2)</f>
        <v>0</v>
      </c>
      <c r="BL512" s="18" t="s">
        <v>183</v>
      </c>
      <c r="BM512" s="238" t="s">
        <v>2498</v>
      </c>
    </row>
    <row r="513" spans="1:47" s="2" customFormat="1" ht="12">
      <c r="A513" s="39"/>
      <c r="B513" s="40"/>
      <c r="C513" s="41"/>
      <c r="D513" s="240" t="s">
        <v>185</v>
      </c>
      <c r="E513" s="41"/>
      <c r="F513" s="241" t="s">
        <v>2402</v>
      </c>
      <c r="G513" s="41"/>
      <c r="H513" s="41"/>
      <c r="I513" s="242"/>
      <c r="J513" s="41"/>
      <c r="K513" s="41"/>
      <c r="L513" s="45"/>
      <c r="M513" s="243"/>
      <c r="N513" s="244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185</v>
      </c>
      <c r="AU513" s="18" t="s">
        <v>88</v>
      </c>
    </row>
    <row r="514" spans="1:65" s="2" customFormat="1" ht="16.5" customHeight="1">
      <c r="A514" s="39"/>
      <c r="B514" s="40"/>
      <c r="C514" s="227" t="s">
        <v>824</v>
      </c>
      <c r="D514" s="227" t="s">
        <v>178</v>
      </c>
      <c r="E514" s="228" t="s">
        <v>2449</v>
      </c>
      <c r="F514" s="229" t="s">
        <v>2450</v>
      </c>
      <c r="G514" s="230" t="s">
        <v>250</v>
      </c>
      <c r="H514" s="231">
        <v>0.4</v>
      </c>
      <c r="I514" s="232"/>
      <c r="J514" s="233">
        <f>ROUND(I514*H514,2)</f>
        <v>0</v>
      </c>
      <c r="K514" s="229" t="s">
        <v>1</v>
      </c>
      <c r="L514" s="45"/>
      <c r="M514" s="234" t="s">
        <v>1</v>
      </c>
      <c r="N514" s="235" t="s">
        <v>43</v>
      </c>
      <c r="O514" s="92"/>
      <c r="P514" s="236">
        <f>O514*H514</f>
        <v>0</v>
      </c>
      <c r="Q514" s="236">
        <v>0</v>
      </c>
      <c r="R514" s="236">
        <f>Q514*H514</f>
        <v>0</v>
      </c>
      <c r="S514" s="236">
        <v>0</v>
      </c>
      <c r="T514" s="237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8" t="s">
        <v>183</v>
      </c>
      <c r="AT514" s="238" t="s">
        <v>178</v>
      </c>
      <c r="AU514" s="238" t="s">
        <v>88</v>
      </c>
      <c r="AY514" s="18" t="s">
        <v>176</v>
      </c>
      <c r="BE514" s="239">
        <f>IF(N514="základní",J514,0)</f>
        <v>0</v>
      </c>
      <c r="BF514" s="239">
        <f>IF(N514="snížená",J514,0)</f>
        <v>0</v>
      </c>
      <c r="BG514" s="239">
        <f>IF(N514="zákl. přenesená",J514,0)</f>
        <v>0</v>
      </c>
      <c r="BH514" s="239">
        <f>IF(N514="sníž. přenesená",J514,0)</f>
        <v>0</v>
      </c>
      <c r="BI514" s="239">
        <f>IF(N514="nulová",J514,0)</f>
        <v>0</v>
      </c>
      <c r="BJ514" s="18" t="s">
        <v>86</v>
      </c>
      <c r="BK514" s="239">
        <f>ROUND(I514*H514,2)</f>
        <v>0</v>
      </c>
      <c r="BL514" s="18" t="s">
        <v>183</v>
      </c>
      <c r="BM514" s="238" t="s">
        <v>2499</v>
      </c>
    </row>
    <row r="515" spans="1:47" s="2" customFormat="1" ht="12">
      <c r="A515" s="39"/>
      <c r="B515" s="40"/>
      <c r="C515" s="41"/>
      <c r="D515" s="240" t="s">
        <v>185</v>
      </c>
      <c r="E515" s="41"/>
      <c r="F515" s="241" t="s">
        <v>2450</v>
      </c>
      <c r="G515" s="41"/>
      <c r="H515" s="41"/>
      <c r="I515" s="242"/>
      <c r="J515" s="41"/>
      <c r="K515" s="41"/>
      <c r="L515" s="45"/>
      <c r="M515" s="243"/>
      <c r="N515" s="244"/>
      <c r="O515" s="92"/>
      <c r="P515" s="92"/>
      <c r="Q515" s="92"/>
      <c r="R515" s="92"/>
      <c r="S515" s="92"/>
      <c r="T515" s="9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185</v>
      </c>
      <c r="AU515" s="18" t="s">
        <v>88</v>
      </c>
    </row>
    <row r="516" spans="1:63" s="12" customFormat="1" ht="22.8" customHeight="1">
      <c r="A516" s="12"/>
      <c r="B516" s="211"/>
      <c r="C516" s="212"/>
      <c r="D516" s="213" t="s">
        <v>77</v>
      </c>
      <c r="E516" s="225" t="s">
        <v>2500</v>
      </c>
      <c r="F516" s="225" t="s">
        <v>2451</v>
      </c>
      <c r="G516" s="212"/>
      <c r="H516" s="212"/>
      <c r="I516" s="215"/>
      <c r="J516" s="226">
        <f>BK516</f>
        <v>0</v>
      </c>
      <c r="K516" s="212"/>
      <c r="L516" s="217"/>
      <c r="M516" s="218"/>
      <c r="N516" s="219"/>
      <c r="O516" s="219"/>
      <c r="P516" s="220">
        <f>SUM(P517:P568)</f>
        <v>0</v>
      </c>
      <c r="Q516" s="219"/>
      <c r="R516" s="220">
        <f>SUM(R517:R568)</f>
        <v>0</v>
      </c>
      <c r="S516" s="219"/>
      <c r="T516" s="221">
        <f>SUM(T517:T568)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2" t="s">
        <v>86</v>
      </c>
      <c r="AT516" s="223" t="s">
        <v>77</v>
      </c>
      <c r="AU516" s="223" t="s">
        <v>86</v>
      </c>
      <c r="AY516" s="222" t="s">
        <v>176</v>
      </c>
      <c r="BK516" s="224">
        <f>SUM(BK517:BK568)</f>
        <v>0</v>
      </c>
    </row>
    <row r="517" spans="1:65" s="2" customFormat="1" ht="21.75" customHeight="1">
      <c r="A517" s="39"/>
      <c r="B517" s="40"/>
      <c r="C517" s="227" t="s">
        <v>829</v>
      </c>
      <c r="D517" s="227" t="s">
        <v>178</v>
      </c>
      <c r="E517" s="228" t="s">
        <v>2404</v>
      </c>
      <c r="F517" s="229" t="s">
        <v>2405</v>
      </c>
      <c r="G517" s="230" t="s">
        <v>296</v>
      </c>
      <c r="H517" s="231">
        <v>471</v>
      </c>
      <c r="I517" s="232"/>
      <c r="J517" s="233">
        <f>ROUND(I517*H517,2)</f>
        <v>0</v>
      </c>
      <c r="K517" s="229" t="s">
        <v>1</v>
      </c>
      <c r="L517" s="45"/>
      <c r="M517" s="234" t="s">
        <v>1</v>
      </c>
      <c r="N517" s="235" t="s">
        <v>43</v>
      </c>
      <c r="O517" s="92"/>
      <c r="P517" s="236">
        <f>O517*H517</f>
        <v>0</v>
      </c>
      <c r="Q517" s="236">
        <v>0</v>
      </c>
      <c r="R517" s="236">
        <f>Q517*H517</f>
        <v>0</v>
      </c>
      <c r="S517" s="236">
        <v>0</v>
      </c>
      <c r="T517" s="237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8" t="s">
        <v>183</v>
      </c>
      <c r="AT517" s="238" t="s">
        <v>178</v>
      </c>
      <c r="AU517" s="238" t="s">
        <v>88</v>
      </c>
      <c r="AY517" s="18" t="s">
        <v>176</v>
      </c>
      <c r="BE517" s="239">
        <f>IF(N517="základní",J517,0)</f>
        <v>0</v>
      </c>
      <c r="BF517" s="239">
        <f>IF(N517="snížená",J517,0)</f>
        <v>0</v>
      </c>
      <c r="BG517" s="239">
        <f>IF(N517="zákl. přenesená",J517,0)</f>
        <v>0</v>
      </c>
      <c r="BH517" s="239">
        <f>IF(N517="sníž. přenesená",J517,0)</f>
        <v>0</v>
      </c>
      <c r="BI517" s="239">
        <f>IF(N517="nulová",J517,0)</f>
        <v>0</v>
      </c>
      <c r="BJ517" s="18" t="s">
        <v>86</v>
      </c>
      <c r="BK517" s="239">
        <f>ROUND(I517*H517,2)</f>
        <v>0</v>
      </c>
      <c r="BL517" s="18" t="s">
        <v>183</v>
      </c>
      <c r="BM517" s="238" t="s">
        <v>2501</v>
      </c>
    </row>
    <row r="518" spans="1:47" s="2" customFormat="1" ht="12">
      <c r="A518" s="39"/>
      <c r="B518" s="40"/>
      <c r="C518" s="41"/>
      <c r="D518" s="240" t="s">
        <v>185</v>
      </c>
      <c r="E518" s="41"/>
      <c r="F518" s="241" t="s">
        <v>2405</v>
      </c>
      <c r="G518" s="41"/>
      <c r="H518" s="41"/>
      <c r="I518" s="242"/>
      <c r="J518" s="41"/>
      <c r="K518" s="41"/>
      <c r="L518" s="45"/>
      <c r="M518" s="243"/>
      <c r="N518" s="244"/>
      <c r="O518" s="92"/>
      <c r="P518" s="92"/>
      <c r="Q518" s="92"/>
      <c r="R518" s="92"/>
      <c r="S518" s="92"/>
      <c r="T518" s="93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185</v>
      </c>
      <c r="AU518" s="18" t="s">
        <v>88</v>
      </c>
    </row>
    <row r="519" spans="1:51" s="13" customFormat="1" ht="12">
      <c r="A519" s="13"/>
      <c r="B519" s="245"/>
      <c r="C519" s="246"/>
      <c r="D519" s="240" t="s">
        <v>187</v>
      </c>
      <c r="E519" s="247" t="s">
        <v>1</v>
      </c>
      <c r="F519" s="248" t="s">
        <v>2452</v>
      </c>
      <c r="G519" s="246"/>
      <c r="H519" s="249">
        <v>471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5" t="s">
        <v>187</v>
      </c>
      <c r="AU519" s="255" t="s">
        <v>88</v>
      </c>
      <c r="AV519" s="13" t="s">
        <v>88</v>
      </c>
      <c r="AW519" s="13" t="s">
        <v>34</v>
      </c>
      <c r="AX519" s="13" t="s">
        <v>78</v>
      </c>
      <c r="AY519" s="255" t="s">
        <v>176</v>
      </c>
    </row>
    <row r="520" spans="1:51" s="14" customFormat="1" ht="12">
      <c r="A520" s="14"/>
      <c r="B520" s="256"/>
      <c r="C520" s="257"/>
      <c r="D520" s="240" t="s">
        <v>187</v>
      </c>
      <c r="E520" s="258" t="s">
        <v>1</v>
      </c>
      <c r="F520" s="259" t="s">
        <v>189</v>
      </c>
      <c r="G520" s="257"/>
      <c r="H520" s="260">
        <v>471</v>
      </c>
      <c r="I520" s="261"/>
      <c r="J520" s="257"/>
      <c r="K520" s="257"/>
      <c r="L520" s="262"/>
      <c r="M520" s="263"/>
      <c r="N520" s="264"/>
      <c r="O520" s="264"/>
      <c r="P520" s="264"/>
      <c r="Q520" s="264"/>
      <c r="R520" s="264"/>
      <c r="S520" s="264"/>
      <c r="T520" s="26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6" t="s">
        <v>187</v>
      </c>
      <c r="AU520" s="266" t="s">
        <v>88</v>
      </c>
      <c r="AV520" s="14" t="s">
        <v>183</v>
      </c>
      <c r="AW520" s="14" t="s">
        <v>34</v>
      </c>
      <c r="AX520" s="14" t="s">
        <v>86</v>
      </c>
      <c r="AY520" s="266" t="s">
        <v>176</v>
      </c>
    </row>
    <row r="521" spans="1:65" s="2" customFormat="1" ht="16.5" customHeight="1">
      <c r="A521" s="39"/>
      <c r="B521" s="40"/>
      <c r="C521" s="227" t="s">
        <v>835</v>
      </c>
      <c r="D521" s="227" t="s">
        <v>178</v>
      </c>
      <c r="E521" s="228" t="s">
        <v>2407</v>
      </c>
      <c r="F521" s="229" t="s">
        <v>2408</v>
      </c>
      <c r="G521" s="230" t="s">
        <v>1785</v>
      </c>
      <c r="H521" s="231">
        <v>209.4</v>
      </c>
      <c r="I521" s="232"/>
      <c r="J521" s="233">
        <f>ROUND(I521*H521,2)</f>
        <v>0</v>
      </c>
      <c r="K521" s="229" t="s">
        <v>1</v>
      </c>
      <c r="L521" s="45"/>
      <c r="M521" s="234" t="s">
        <v>1</v>
      </c>
      <c r="N521" s="235" t="s">
        <v>43</v>
      </c>
      <c r="O521" s="92"/>
      <c r="P521" s="236">
        <f>O521*H521</f>
        <v>0</v>
      </c>
      <c r="Q521" s="236">
        <v>0</v>
      </c>
      <c r="R521" s="236">
        <f>Q521*H521</f>
        <v>0</v>
      </c>
      <c r="S521" s="236">
        <v>0</v>
      </c>
      <c r="T521" s="237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8" t="s">
        <v>183</v>
      </c>
      <c r="AT521" s="238" t="s">
        <v>178</v>
      </c>
      <c r="AU521" s="238" t="s">
        <v>88</v>
      </c>
      <c r="AY521" s="18" t="s">
        <v>176</v>
      </c>
      <c r="BE521" s="239">
        <f>IF(N521="základní",J521,0)</f>
        <v>0</v>
      </c>
      <c r="BF521" s="239">
        <f>IF(N521="snížená",J521,0)</f>
        <v>0</v>
      </c>
      <c r="BG521" s="239">
        <f>IF(N521="zákl. přenesená",J521,0)</f>
        <v>0</v>
      </c>
      <c r="BH521" s="239">
        <f>IF(N521="sníž. přenesená",J521,0)</f>
        <v>0</v>
      </c>
      <c r="BI521" s="239">
        <f>IF(N521="nulová",J521,0)</f>
        <v>0</v>
      </c>
      <c r="BJ521" s="18" t="s">
        <v>86</v>
      </c>
      <c r="BK521" s="239">
        <f>ROUND(I521*H521,2)</f>
        <v>0</v>
      </c>
      <c r="BL521" s="18" t="s">
        <v>183</v>
      </c>
      <c r="BM521" s="238" t="s">
        <v>2502</v>
      </c>
    </row>
    <row r="522" spans="1:47" s="2" customFormat="1" ht="12">
      <c r="A522" s="39"/>
      <c r="B522" s="40"/>
      <c r="C522" s="41"/>
      <c r="D522" s="240" t="s">
        <v>185</v>
      </c>
      <c r="E522" s="41"/>
      <c r="F522" s="241" t="s">
        <v>2408</v>
      </c>
      <c r="G522" s="41"/>
      <c r="H522" s="41"/>
      <c r="I522" s="242"/>
      <c r="J522" s="41"/>
      <c r="K522" s="41"/>
      <c r="L522" s="45"/>
      <c r="M522" s="243"/>
      <c r="N522" s="244"/>
      <c r="O522" s="92"/>
      <c r="P522" s="92"/>
      <c r="Q522" s="92"/>
      <c r="R522" s="92"/>
      <c r="S522" s="92"/>
      <c r="T522" s="9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185</v>
      </c>
      <c r="AU522" s="18" t="s">
        <v>88</v>
      </c>
    </row>
    <row r="523" spans="1:51" s="13" customFormat="1" ht="12">
      <c r="A523" s="13"/>
      <c r="B523" s="245"/>
      <c r="C523" s="246"/>
      <c r="D523" s="240" t="s">
        <v>187</v>
      </c>
      <c r="E523" s="247" t="s">
        <v>1</v>
      </c>
      <c r="F523" s="248" t="s">
        <v>2453</v>
      </c>
      <c r="G523" s="246"/>
      <c r="H523" s="249">
        <v>209.4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5" t="s">
        <v>187</v>
      </c>
      <c r="AU523" s="255" t="s">
        <v>88</v>
      </c>
      <c r="AV523" s="13" t="s">
        <v>88</v>
      </c>
      <c r="AW523" s="13" t="s">
        <v>34</v>
      </c>
      <c r="AX523" s="13" t="s">
        <v>78</v>
      </c>
      <c r="AY523" s="255" t="s">
        <v>176</v>
      </c>
    </row>
    <row r="524" spans="1:51" s="14" customFormat="1" ht="12">
      <c r="A524" s="14"/>
      <c r="B524" s="256"/>
      <c r="C524" s="257"/>
      <c r="D524" s="240" t="s">
        <v>187</v>
      </c>
      <c r="E524" s="258" t="s">
        <v>1</v>
      </c>
      <c r="F524" s="259" t="s">
        <v>189</v>
      </c>
      <c r="G524" s="257"/>
      <c r="H524" s="260">
        <v>209.4</v>
      </c>
      <c r="I524" s="261"/>
      <c r="J524" s="257"/>
      <c r="K524" s="257"/>
      <c r="L524" s="262"/>
      <c r="M524" s="263"/>
      <c r="N524" s="264"/>
      <c r="O524" s="264"/>
      <c r="P524" s="264"/>
      <c r="Q524" s="264"/>
      <c r="R524" s="264"/>
      <c r="S524" s="264"/>
      <c r="T524" s="26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6" t="s">
        <v>187</v>
      </c>
      <c r="AU524" s="266" t="s">
        <v>88</v>
      </c>
      <c r="AV524" s="14" t="s">
        <v>183</v>
      </c>
      <c r="AW524" s="14" t="s">
        <v>34</v>
      </c>
      <c r="AX524" s="14" t="s">
        <v>86</v>
      </c>
      <c r="AY524" s="266" t="s">
        <v>176</v>
      </c>
    </row>
    <row r="525" spans="1:65" s="2" customFormat="1" ht="16.5" customHeight="1">
      <c r="A525" s="39"/>
      <c r="B525" s="40"/>
      <c r="C525" s="227" t="s">
        <v>841</v>
      </c>
      <c r="D525" s="227" t="s">
        <v>178</v>
      </c>
      <c r="E525" s="228" t="s">
        <v>2041</v>
      </c>
      <c r="F525" s="229" t="s">
        <v>2410</v>
      </c>
      <c r="G525" s="230" t="s">
        <v>250</v>
      </c>
      <c r="H525" s="231">
        <v>0.002</v>
      </c>
      <c r="I525" s="232"/>
      <c r="J525" s="233">
        <f>ROUND(I525*H525,2)</f>
        <v>0</v>
      </c>
      <c r="K525" s="229" t="s">
        <v>1</v>
      </c>
      <c r="L525" s="45"/>
      <c r="M525" s="234" t="s">
        <v>1</v>
      </c>
      <c r="N525" s="235" t="s">
        <v>43</v>
      </c>
      <c r="O525" s="92"/>
      <c r="P525" s="236">
        <f>O525*H525</f>
        <v>0</v>
      </c>
      <c r="Q525" s="236">
        <v>0</v>
      </c>
      <c r="R525" s="236">
        <f>Q525*H525</f>
        <v>0</v>
      </c>
      <c r="S525" s="236">
        <v>0</v>
      </c>
      <c r="T525" s="237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8" t="s">
        <v>183</v>
      </c>
      <c r="AT525" s="238" t="s">
        <v>178</v>
      </c>
      <c r="AU525" s="238" t="s">
        <v>88</v>
      </c>
      <c r="AY525" s="18" t="s">
        <v>176</v>
      </c>
      <c r="BE525" s="239">
        <f>IF(N525="základní",J525,0)</f>
        <v>0</v>
      </c>
      <c r="BF525" s="239">
        <f>IF(N525="snížená",J525,0)</f>
        <v>0</v>
      </c>
      <c r="BG525" s="239">
        <f>IF(N525="zákl. přenesená",J525,0)</f>
        <v>0</v>
      </c>
      <c r="BH525" s="239">
        <f>IF(N525="sníž. přenesená",J525,0)</f>
        <v>0</v>
      </c>
      <c r="BI525" s="239">
        <f>IF(N525="nulová",J525,0)</f>
        <v>0</v>
      </c>
      <c r="BJ525" s="18" t="s">
        <v>86</v>
      </c>
      <c r="BK525" s="239">
        <f>ROUND(I525*H525,2)</f>
        <v>0</v>
      </c>
      <c r="BL525" s="18" t="s">
        <v>183</v>
      </c>
      <c r="BM525" s="238" t="s">
        <v>2503</v>
      </c>
    </row>
    <row r="526" spans="1:47" s="2" customFormat="1" ht="12">
      <c r="A526" s="39"/>
      <c r="B526" s="40"/>
      <c r="C526" s="41"/>
      <c r="D526" s="240" t="s">
        <v>185</v>
      </c>
      <c r="E526" s="41"/>
      <c r="F526" s="241" t="s">
        <v>2410</v>
      </c>
      <c r="G526" s="41"/>
      <c r="H526" s="41"/>
      <c r="I526" s="242"/>
      <c r="J526" s="41"/>
      <c r="K526" s="41"/>
      <c r="L526" s="45"/>
      <c r="M526" s="243"/>
      <c r="N526" s="244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185</v>
      </c>
      <c r="AU526" s="18" t="s">
        <v>88</v>
      </c>
    </row>
    <row r="527" spans="1:51" s="13" customFormat="1" ht="12">
      <c r="A527" s="13"/>
      <c r="B527" s="245"/>
      <c r="C527" s="246"/>
      <c r="D527" s="240" t="s">
        <v>187</v>
      </c>
      <c r="E527" s="247" t="s">
        <v>1</v>
      </c>
      <c r="F527" s="248" t="s">
        <v>2454</v>
      </c>
      <c r="G527" s="246"/>
      <c r="H527" s="249">
        <v>0.002</v>
      </c>
      <c r="I527" s="250"/>
      <c r="J527" s="246"/>
      <c r="K527" s="246"/>
      <c r="L527" s="251"/>
      <c r="M527" s="252"/>
      <c r="N527" s="253"/>
      <c r="O527" s="253"/>
      <c r="P527" s="253"/>
      <c r="Q527" s="253"/>
      <c r="R527" s="253"/>
      <c r="S527" s="253"/>
      <c r="T527" s="25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5" t="s">
        <v>187</v>
      </c>
      <c r="AU527" s="255" t="s">
        <v>88</v>
      </c>
      <c r="AV527" s="13" t="s">
        <v>88</v>
      </c>
      <c r="AW527" s="13" t="s">
        <v>34</v>
      </c>
      <c r="AX527" s="13" t="s">
        <v>78</v>
      </c>
      <c r="AY527" s="255" t="s">
        <v>176</v>
      </c>
    </row>
    <row r="528" spans="1:51" s="14" customFormat="1" ht="12">
      <c r="A528" s="14"/>
      <c r="B528" s="256"/>
      <c r="C528" s="257"/>
      <c r="D528" s="240" t="s">
        <v>187</v>
      </c>
      <c r="E528" s="258" t="s">
        <v>1</v>
      </c>
      <c r="F528" s="259" t="s">
        <v>189</v>
      </c>
      <c r="G528" s="257"/>
      <c r="H528" s="260">
        <v>0.002</v>
      </c>
      <c r="I528" s="261"/>
      <c r="J528" s="257"/>
      <c r="K528" s="257"/>
      <c r="L528" s="262"/>
      <c r="M528" s="263"/>
      <c r="N528" s="264"/>
      <c r="O528" s="264"/>
      <c r="P528" s="264"/>
      <c r="Q528" s="264"/>
      <c r="R528" s="264"/>
      <c r="S528" s="264"/>
      <c r="T528" s="26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6" t="s">
        <v>187</v>
      </c>
      <c r="AU528" s="266" t="s">
        <v>88</v>
      </c>
      <c r="AV528" s="14" t="s">
        <v>183</v>
      </c>
      <c r="AW528" s="14" t="s">
        <v>34</v>
      </c>
      <c r="AX528" s="14" t="s">
        <v>86</v>
      </c>
      <c r="AY528" s="266" t="s">
        <v>176</v>
      </c>
    </row>
    <row r="529" spans="1:65" s="2" customFormat="1" ht="16.5" customHeight="1">
      <c r="A529" s="39"/>
      <c r="B529" s="40"/>
      <c r="C529" s="227" t="s">
        <v>847</v>
      </c>
      <c r="D529" s="227" t="s">
        <v>178</v>
      </c>
      <c r="E529" s="228" t="s">
        <v>2412</v>
      </c>
      <c r="F529" s="229" t="s">
        <v>2413</v>
      </c>
      <c r="G529" s="230" t="s">
        <v>296</v>
      </c>
      <c r="H529" s="231">
        <v>471</v>
      </c>
      <c r="I529" s="232"/>
      <c r="J529" s="233">
        <f>ROUND(I529*H529,2)</f>
        <v>0</v>
      </c>
      <c r="K529" s="229" t="s">
        <v>1</v>
      </c>
      <c r="L529" s="45"/>
      <c r="M529" s="234" t="s">
        <v>1</v>
      </c>
      <c r="N529" s="235" t="s">
        <v>43</v>
      </c>
      <c r="O529" s="92"/>
      <c r="P529" s="236">
        <f>O529*H529</f>
        <v>0</v>
      </c>
      <c r="Q529" s="236">
        <v>0</v>
      </c>
      <c r="R529" s="236">
        <f>Q529*H529</f>
        <v>0</v>
      </c>
      <c r="S529" s="236">
        <v>0</v>
      </c>
      <c r="T529" s="237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8" t="s">
        <v>183</v>
      </c>
      <c r="AT529" s="238" t="s">
        <v>178</v>
      </c>
      <c r="AU529" s="238" t="s">
        <v>88</v>
      </c>
      <c r="AY529" s="18" t="s">
        <v>176</v>
      </c>
      <c r="BE529" s="239">
        <f>IF(N529="základní",J529,0)</f>
        <v>0</v>
      </c>
      <c r="BF529" s="239">
        <f>IF(N529="snížená",J529,0)</f>
        <v>0</v>
      </c>
      <c r="BG529" s="239">
        <f>IF(N529="zákl. přenesená",J529,0)</f>
        <v>0</v>
      </c>
      <c r="BH529" s="239">
        <f>IF(N529="sníž. přenesená",J529,0)</f>
        <v>0</v>
      </c>
      <c r="BI529" s="239">
        <f>IF(N529="nulová",J529,0)</f>
        <v>0</v>
      </c>
      <c r="BJ529" s="18" t="s">
        <v>86</v>
      </c>
      <c r="BK529" s="239">
        <f>ROUND(I529*H529,2)</f>
        <v>0</v>
      </c>
      <c r="BL529" s="18" t="s">
        <v>183</v>
      </c>
      <c r="BM529" s="238" t="s">
        <v>2504</v>
      </c>
    </row>
    <row r="530" spans="1:47" s="2" customFormat="1" ht="12">
      <c r="A530" s="39"/>
      <c r="B530" s="40"/>
      <c r="C530" s="41"/>
      <c r="D530" s="240" t="s">
        <v>185</v>
      </c>
      <c r="E530" s="41"/>
      <c r="F530" s="241" t="s">
        <v>2413</v>
      </c>
      <c r="G530" s="41"/>
      <c r="H530" s="41"/>
      <c r="I530" s="242"/>
      <c r="J530" s="41"/>
      <c r="K530" s="41"/>
      <c r="L530" s="45"/>
      <c r="M530" s="243"/>
      <c r="N530" s="244"/>
      <c r="O530" s="92"/>
      <c r="P530" s="92"/>
      <c r="Q530" s="92"/>
      <c r="R530" s="92"/>
      <c r="S530" s="92"/>
      <c r="T530" s="93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185</v>
      </c>
      <c r="AU530" s="18" t="s">
        <v>88</v>
      </c>
    </row>
    <row r="531" spans="1:51" s="13" customFormat="1" ht="12">
      <c r="A531" s="13"/>
      <c r="B531" s="245"/>
      <c r="C531" s="246"/>
      <c r="D531" s="240" t="s">
        <v>187</v>
      </c>
      <c r="E531" s="247" t="s">
        <v>1</v>
      </c>
      <c r="F531" s="248" t="s">
        <v>2452</v>
      </c>
      <c r="G531" s="246"/>
      <c r="H531" s="249">
        <v>471</v>
      </c>
      <c r="I531" s="250"/>
      <c r="J531" s="246"/>
      <c r="K531" s="246"/>
      <c r="L531" s="251"/>
      <c r="M531" s="252"/>
      <c r="N531" s="253"/>
      <c r="O531" s="253"/>
      <c r="P531" s="253"/>
      <c r="Q531" s="253"/>
      <c r="R531" s="253"/>
      <c r="S531" s="253"/>
      <c r="T531" s="25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5" t="s">
        <v>187</v>
      </c>
      <c r="AU531" s="255" t="s">
        <v>88</v>
      </c>
      <c r="AV531" s="13" t="s">
        <v>88</v>
      </c>
      <c r="AW531" s="13" t="s">
        <v>34</v>
      </c>
      <c r="AX531" s="13" t="s">
        <v>78</v>
      </c>
      <c r="AY531" s="255" t="s">
        <v>176</v>
      </c>
    </row>
    <row r="532" spans="1:51" s="14" customFormat="1" ht="12">
      <c r="A532" s="14"/>
      <c r="B532" s="256"/>
      <c r="C532" s="257"/>
      <c r="D532" s="240" t="s">
        <v>187</v>
      </c>
      <c r="E532" s="258" t="s">
        <v>1</v>
      </c>
      <c r="F532" s="259" t="s">
        <v>189</v>
      </c>
      <c r="G532" s="257"/>
      <c r="H532" s="260">
        <v>471</v>
      </c>
      <c r="I532" s="261"/>
      <c r="J532" s="257"/>
      <c r="K532" s="257"/>
      <c r="L532" s="262"/>
      <c r="M532" s="263"/>
      <c r="N532" s="264"/>
      <c r="O532" s="264"/>
      <c r="P532" s="264"/>
      <c r="Q532" s="264"/>
      <c r="R532" s="264"/>
      <c r="S532" s="264"/>
      <c r="T532" s="26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6" t="s">
        <v>187</v>
      </c>
      <c r="AU532" s="266" t="s">
        <v>88</v>
      </c>
      <c r="AV532" s="14" t="s">
        <v>183</v>
      </c>
      <c r="AW532" s="14" t="s">
        <v>34</v>
      </c>
      <c r="AX532" s="14" t="s">
        <v>86</v>
      </c>
      <c r="AY532" s="266" t="s">
        <v>176</v>
      </c>
    </row>
    <row r="533" spans="1:65" s="2" customFormat="1" ht="16.5" customHeight="1">
      <c r="A533" s="39"/>
      <c r="B533" s="40"/>
      <c r="C533" s="227" t="s">
        <v>852</v>
      </c>
      <c r="D533" s="227" t="s">
        <v>178</v>
      </c>
      <c r="E533" s="228" t="s">
        <v>2414</v>
      </c>
      <c r="F533" s="229" t="s">
        <v>2415</v>
      </c>
      <c r="G533" s="230" t="s">
        <v>181</v>
      </c>
      <c r="H533" s="231">
        <v>64</v>
      </c>
      <c r="I533" s="232"/>
      <c r="J533" s="233">
        <f>ROUND(I533*H533,2)</f>
        <v>0</v>
      </c>
      <c r="K533" s="229" t="s">
        <v>1</v>
      </c>
      <c r="L533" s="45"/>
      <c r="M533" s="234" t="s">
        <v>1</v>
      </c>
      <c r="N533" s="235" t="s">
        <v>43</v>
      </c>
      <c r="O533" s="92"/>
      <c r="P533" s="236">
        <f>O533*H533</f>
        <v>0</v>
      </c>
      <c r="Q533" s="236">
        <v>0</v>
      </c>
      <c r="R533" s="236">
        <f>Q533*H533</f>
        <v>0</v>
      </c>
      <c r="S533" s="236">
        <v>0</v>
      </c>
      <c r="T533" s="237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8" t="s">
        <v>183</v>
      </c>
      <c r="AT533" s="238" t="s">
        <v>178</v>
      </c>
      <c r="AU533" s="238" t="s">
        <v>88</v>
      </c>
      <c r="AY533" s="18" t="s">
        <v>176</v>
      </c>
      <c r="BE533" s="239">
        <f>IF(N533="základní",J533,0)</f>
        <v>0</v>
      </c>
      <c r="BF533" s="239">
        <f>IF(N533="snížená",J533,0)</f>
        <v>0</v>
      </c>
      <c r="BG533" s="239">
        <f>IF(N533="zákl. přenesená",J533,0)</f>
        <v>0</v>
      </c>
      <c r="BH533" s="239">
        <f>IF(N533="sníž. přenesená",J533,0)</f>
        <v>0</v>
      </c>
      <c r="BI533" s="239">
        <f>IF(N533="nulová",J533,0)</f>
        <v>0</v>
      </c>
      <c r="BJ533" s="18" t="s">
        <v>86</v>
      </c>
      <c r="BK533" s="239">
        <f>ROUND(I533*H533,2)</f>
        <v>0</v>
      </c>
      <c r="BL533" s="18" t="s">
        <v>183</v>
      </c>
      <c r="BM533" s="238" t="s">
        <v>2505</v>
      </c>
    </row>
    <row r="534" spans="1:47" s="2" customFormat="1" ht="12">
      <c r="A534" s="39"/>
      <c r="B534" s="40"/>
      <c r="C534" s="41"/>
      <c r="D534" s="240" t="s">
        <v>185</v>
      </c>
      <c r="E534" s="41"/>
      <c r="F534" s="241" t="s">
        <v>2415</v>
      </c>
      <c r="G534" s="41"/>
      <c r="H534" s="41"/>
      <c r="I534" s="242"/>
      <c r="J534" s="41"/>
      <c r="K534" s="41"/>
      <c r="L534" s="45"/>
      <c r="M534" s="243"/>
      <c r="N534" s="244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185</v>
      </c>
      <c r="AU534" s="18" t="s">
        <v>88</v>
      </c>
    </row>
    <row r="535" spans="1:51" s="13" customFormat="1" ht="12">
      <c r="A535" s="13"/>
      <c r="B535" s="245"/>
      <c r="C535" s="246"/>
      <c r="D535" s="240" t="s">
        <v>187</v>
      </c>
      <c r="E535" s="247" t="s">
        <v>1</v>
      </c>
      <c r="F535" s="248" t="s">
        <v>2455</v>
      </c>
      <c r="G535" s="246"/>
      <c r="H535" s="249">
        <v>64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5" t="s">
        <v>187</v>
      </c>
      <c r="AU535" s="255" t="s">
        <v>88</v>
      </c>
      <c r="AV535" s="13" t="s">
        <v>88</v>
      </c>
      <c r="AW535" s="13" t="s">
        <v>34</v>
      </c>
      <c r="AX535" s="13" t="s">
        <v>78</v>
      </c>
      <c r="AY535" s="255" t="s">
        <v>176</v>
      </c>
    </row>
    <row r="536" spans="1:51" s="14" customFormat="1" ht="12">
      <c r="A536" s="14"/>
      <c r="B536" s="256"/>
      <c r="C536" s="257"/>
      <c r="D536" s="240" t="s">
        <v>187</v>
      </c>
      <c r="E536" s="258" t="s">
        <v>1</v>
      </c>
      <c r="F536" s="259" t="s">
        <v>189</v>
      </c>
      <c r="G536" s="257"/>
      <c r="H536" s="260">
        <v>64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6" t="s">
        <v>187</v>
      </c>
      <c r="AU536" s="266" t="s">
        <v>88</v>
      </c>
      <c r="AV536" s="14" t="s">
        <v>183</v>
      </c>
      <c r="AW536" s="14" t="s">
        <v>34</v>
      </c>
      <c r="AX536" s="14" t="s">
        <v>86</v>
      </c>
      <c r="AY536" s="266" t="s">
        <v>176</v>
      </c>
    </row>
    <row r="537" spans="1:65" s="2" customFormat="1" ht="16.5" customHeight="1">
      <c r="A537" s="39"/>
      <c r="B537" s="40"/>
      <c r="C537" s="227" t="s">
        <v>856</v>
      </c>
      <c r="D537" s="227" t="s">
        <v>178</v>
      </c>
      <c r="E537" s="228" t="s">
        <v>2132</v>
      </c>
      <c r="F537" s="229" t="s">
        <v>2133</v>
      </c>
      <c r="G537" s="230" t="s">
        <v>181</v>
      </c>
      <c r="H537" s="231">
        <v>64</v>
      </c>
      <c r="I537" s="232"/>
      <c r="J537" s="233">
        <f>ROUND(I537*H537,2)</f>
        <v>0</v>
      </c>
      <c r="K537" s="229" t="s">
        <v>1</v>
      </c>
      <c r="L537" s="45"/>
      <c r="M537" s="234" t="s">
        <v>1</v>
      </c>
      <c r="N537" s="235" t="s">
        <v>43</v>
      </c>
      <c r="O537" s="92"/>
      <c r="P537" s="236">
        <f>O537*H537</f>
        <v>0</v>
      </c>
      <c r="Q537" s="236">
        <v>0</v>
      </c>
      <c r="R537" s="236">
        <f>Q537*H537</f>
        <v>0</v>
      </c>
      <c r="S537" s="236">
        <v>0</v>
      </c>
      <c r="T537" s="237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8" t="s">
        <v>183</v>
      </c>
      <c r="AT537" s="238" t="s">
        <v>178</v>
      </c>
      <c r="AU537" s="238" t="s">
        <v>88</v>
      </c>
      <c r="AY537" s="18" t="s">
        <v>176</v>
      </c>
      <c r="BE537" s="239">
        <f>IF(N537="základní",J537,0)</f>
        <v>0</v>
      </c>
      <c r="BF537" s="239">
        <f>IF(N537="snížená",J537,0)</f>
        <v>0</v>
      </c>
      <c r="BG537" s="239">
        <f>IF(N537="zákl. přenesená",J537,0)</f>
        <v>0</v>
      </c>
      <c r="BH537" s="239">
        <f>IF(N537="sníž. přenesená",J537,0)</f>
        <v>0</v>
      </c>
      <c r="BI537" s="239">
        <f>IF(N537="nulová",J537,0)</f>
        <v>0</v>
      </c>
      <c r="BJ537" s="18" t="s">
        <v>86</v>
      </c>
      <c r="BK537" s="239">
        <f>ROUND(I537*H537,2)</f>
        <v>0</v>
      </c>
      <c r="BL537" s="18" t="s">
        <v>183</v>
      </c>
      <c r="BM537" s="238" t="s">
        <v>2506</v>
      </c>
    </row>
    <row r="538" spans="1:47" s="2" customFormat="1" ht="12">
      <c r="A538" s="39"/>
      <c r="B538" s="40"/>
      <c r="C538" s="41"/>
      <c r="D538" s="240" t="s">
        <v>185</v>
      </c>
      <c r="E538" s="41"/>
      <c r="F538" s="241" t="s">
        <v>2133</v>
      </c>
      <c r="G538" s="41"/>
      <c r="H538" s="41"/>
      <c r="I538" s="242"/>
      <c r="J538" s="41"/>
      <c r="K538" s="41"/>
      <c r="L538" s="45"/>
      <c r="M538" s="243"/>
      <c r="N538" s="244"/>
      <c r="O538" s="92"/>
      <c r="P538" s="92"/>
      <c r="Q538" s="92"/>
      <c r="R538" s="92"/>
      <c r="S538" s="92"/>
      <c r="T538" s="93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185</v>
      </c>
      <c r="AU538" s="18" t="s">
        <v>88</v>
      </c>
    </row>
    <row r="539" spans="1:51" s="13" customFormat="1" ht="12">
      <c r="A539" s="13"/>
      <c r="B539" s="245"/>
      <c r="C539" s="246"/>
      <c r="D539" s="240" t="s">
        <v>187</v>
      </c>
      <c r="E539" s="247" t="s">
        <v>1</v>
      </c>
      <c r="F539" s="248" t="s">
        <v>2455</v>
      </c>
      <c r="G539" s="246"/>
      <c r="H539" s="249">
        <v>64</v>
      </c>
      <c r="I539" s="250"/>
      <c r="J539" s="246"/>
      <c r="K539" s="246"/>
      <c r="L539" s="251"/>
      <c r="M539" s="252"/>
      <c r="N539" s="253"/>
      <c r="O539" s="253"/>
      <c r="P539" s="253"/>
      <c r="Q539" s="253"/>
      <c r="R539" s="253"/>
      <c r="S539" s="253"/>
      <c r="T539" s="25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5" t="s">
        <v>187</v>
      </c>
      <c r="AU539" s="255" t="s">
        <v>88</v>
      </c>
      <c r="AV539" s="13" t="s">
        <v>88</v>
      </c>
      <c r="AW539" s="13" t="s">
        <v>34</v>
      </c>
      <c r="AX539" s="13" t="s">
        <v>78</v>
      </c>
      <c r="AY539" s="255" t="s">
        <v>176</v>
      </c>
    </row>
    <row r="540" spans="1:51" s="14" customFormat="1" ht="12">
      <c r="A540" s="14"/>
      <c r="B540" s="256"/>
      <c r="C540" s="257"/>
      <c r="D540" s="240" t="s">
        <v>187</v>
      </c>
      <c r="E540" s="258" t="s">
        <v>1</v>
      </c>
      <c r="F540" s="259" t="s">
        <v>189</v>
      </c>
      <c r="G540" s="257"/>
      <c r="H540" s="260">
        <v>64</v>
      </c>
      <c r="I540" s="261"/>
      <c r="J540" s="257"/>
      <c r="K540" s="257"/>
      <c r="L540" s="262"/>
      <c r="M540" s="263"/>
      <c r="N540" s="264"/>
      <c r="O540" s="264"/>
      <c r="P540" s="264"/>
      <c r="Q540" s="264"/>
      <c r="R540" s="264"/>
      <c r="S540" s="264"/>
      <c r="T540" s="26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6" t="s">
        <v>187</v>
      </c>
      <c r="AU540" s="266" t="s">
        <v>88</v>
      </c>
      <c r="AV540" s="14" t="s">
        <v>183</v>
      </c>
      <c r="AW540" s="14" t="s">
        <v>34</v>
      </c>
      <c r="AX540" s="14" t="s">
        <v>86</v>
      </c>
      <c r="AY540" s="266" t="s">
        <v>176</v>
      </c>
    </row>
    <row r="541" spans="1:65" s="2" customFormat="1" ht="16.5" customHeight="1">
      <c r="A541" s="39"/>
      <c r="B541" s="40"/>
      <c r="C541" s="227" t="s">
        <v>860</v>
      </c>
      <c r="D541" s="227" t="s">
        <v>178</v>
      </c>
      <c r="E541" s="228" t="s">
        <v>2115</v>
      </c>
      <c r="F541" s="229" t="s">
        <v>2116</v>
      </c>
      <c r="G541" s="230" t="s">
        <v>296</v>
      </c>
      <c r="H541" s="231">
        <v>157</v>
      </c>
      <c r="I541" s="232"/>
      <c r="J541" s="233">
        <f>ROUND(I541*H541,2)</f>
        <v>0</v>
      </c>
      <c r="K541" s="229" t="s">
        <v>1</v>
      </c>
      <c r="L541" s="45"/>
      <c r="M541" s="234" t="s">
        <v>1</v>
      </c>
      <c r="N541" s="235" t="s">
        <v>43</v>
      </c>
      <c r="O541" s="92"/>
      <c r="P541" s="236">
        <f>O541*H541</f>
        <v>0</v>
      </c>
      <c r="Q541" s="236">
        <v>0</v>
      </c>
      <c r="R541" s="236">
        <f>Q541*H541</f>
        <v>0</v>
      </c>
      <c r="S541" s="236">
        <v>0</v>
      </c>
      <c r="T541" s="237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8" t="s">
        <v>183</v>
      </c>
      <c r="AT541" s="238" t="s">
        <v>178</v>
      </c>
      <c r="AU541" s="238" t="s">
        <v>88</v>
      </c>
      <c r="AY541" s="18" t="s">
        <v>176</v>
      </c>
      <c r="BE541" s="239">
        <f>IF(N541="základní",J541,0)</f>
        <v>0</v>
      </c>
      <c r="BF541" s="239">
        <f>IF(N541="snížená",J541,0)</f>
        <v>0</v>
      </c>
      <c r="BG541" s="239">
        <f>IF(N541="zákl. přenesená",J541,0)</f>
        <v>0</v>
      </c>
      <c r="BH541" s="239">
        <f>IF(N541="sníž. přenesená",J541,0)</f>
        <v>0</v>
      </c>
      <c r="BI541" s="239">
        <f>IF(N541="nulová",J541,0)</f>
        <v>0</v>
      </c>
      <c r="BJ541" s="18" t="s">
        <v>86</v>
      </c>
      <c r="BK541" s="239">
        <f>ROUND(I541*H541,2)</f>
        <v>0</v>
      </c>
      <c r="BL541" s="18" t="s">
        <v>183</v>
      </c>
      <c r="BM541" s="238" t="s">
        <v>2507</v>
      </c>
    </row>
    <row r="542" spans="1:47" s="2" customFormat="1" ht="12">
      <c r="A542" s="39"/>
      <c r="B542" s="40"/>
      <c r="C542" s="41"/>
      <c r="D542" s="240" t="s">
        <v>185</v>
      </c>
      <c r="E542" s="41"/>
      <c r="F542" s="241" t="s">
        <v>2116</v>
      </c>
      <c r="G542" s="41"/>
      <c r="H542" s="41"/>
      <c r="I542" s="242"/>
      <c r="J542" s="41"/>
      <c r="K542" s="41"/>
      <c r="L542" s="45"/>
      <c r="M542" s="243"/>
      <c r="N542" s="244"/>
      <c r="O542" s="92"/>
      <c r="P542" s="92"/>
      <c r="Q542" s="92"/>
      <c r="R542" s="92"/>
      <c r="S542" s="92"/>
      <c r="T542" s="93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185</v>
      </c>
      <c r="AU542" s="18" t="s">
        <v>88</v>
      </c>
    </row>
    <row r="543" spans="1:51" s="13" customFormat="1" ht="12">
      <c r="A543" s="13"/>
      <c r="B543" s="245"/>
      <c r="C543" s="246"/>
      <c r="D543" s="240" t="s">
        <v>187</v>
      </c>
      <c r="E543" s="247" t="s">
        <v>1</v>
      </c>
      <c r="F543" s="248" t="s">
        <v>2508</v>
      </c>
      <c r="G543" s="246"/>
      <c r="H543" s="249">
        <v>157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5" t="s">
        <v>187</v>
      </c>
      <c r="AU543" s="255" t="s">
        <v>88</v>
      </c>
      <c r="AV543" s="13" t="s">
        <v>88</v>
      </c>
      <c r="AW543" s="13" t="s">
        <v>34</v>
      </c>
      <c r="AX543" s="13" t="s">
        <v>78</v>
      </c>
      <c r="AY543" s="255" t="s">
        <v>176</v>
      </c>
    </row>
    <row r="544" spans="1:51" s="14" customFormat="1" ht="12">
      <c r="A544" s="14"/>
      <c r="B544" s="256"/>
      <c r="C544" s="257"/>
      <c r="D544" s="240" t="s">
        <v>187</v>
      </c>
      <c r="E544" s="258" t="s">
        <v>1</v>
      </c>
      <c r="F544" s="259" t="s">
        <v>189</v>
      </c>
      <c r="G544" s="257"/>
      <c r="H544" s="260">
        <v>157</v>
      </c>
      <c r="I544" s="261"/>
      <c r="J544" s="257"/>
      <c r="K544" s="257"/>
      <c r="L544" s="262"/>
      <c r="M544" s="263"/>
      <c r="N544" s="264"/>
      <c r="O544" s="264"/>
      <c r="P544" s="264"/>
      <c r="Q544" s="264"/>
      <c r="R544" s="264"/>
      <c r="S544" s="264"/>
      <c r="T544" s="26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6" t="s">
        <v>187</v>
      </c>
      <c r="AU544" s="266" t="s">
        <v>88</v>
      </c>
      <c r="AV544" s="14" t="s">
        <v>183</v>
      </c>
      <c r="AW544" s="14" t="s">
        <v>34</v>
      </c>
      <c r="AX544" s="14" t="s">
        <v>86</v>
      </c>
      <c r="AY544" s="266" t="s">
        <v>176</v>
      </c>
    </row>
    <row r="545" spans="1:65" s="2" customFormat="1" ht="16.5" customHeight="1">
      <c r="A545" s="39"/>
      <c r="B545" s="40"/>
      <c r="C545" s="278" t="s">
        <v>871</v>
      </c>
      <c r="D545" s="278" t="s">
        <v>247</v>
      </c>
      <c r="E545" s="279" t="s">
        <v>2100</v>
      </c>
      <c r="F545" s="280" t="s">
        <v>2119</v>
      </c>
      <c r="G545" s="281" t="s">
        <v>181</v>
      </c>
      <c r="H545" s="282">
        <v>15.7</v>
      </c>
      <c r="I545" s="283"/>
      <c r="J545" s="284">
        <f>ROUND(I545*H545,2)</f>
        <v>0</v>
      </c>
      <c r="K545" s="280" t="s">
        <v>1</v>
      </c>
      <c r="L545" s="285"/>
      <c r="M545" s="286" t="s">
        <v>1</v>
      </c>
      <c r="N545" s="287" t="s">
        <v>43</v>
      </c>
      <c r="O545" s="92"/>
      <c r="P545" s="236">
        <f>O545*H545</f>
        <v>0</v>
      </c>
      <c r="Q545" s="236">
        <v>0</v>
      </c>
      <c r="R545" s="236">
        <f>Q545*H545</f>
        <v>0</v>
      </c>
      <c r="S545" s="236">
        <v>0</v>
      </c>
      <c r="T545" s="237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8" t="s">
        <v>227</v>
      </c>
      <c r="AT545" s="238" t="s">
        <v>247</v>
      </c>
      <c r="AU545" s="238" t="s">
        <v>88</v>
      </c>
      <c r="AY545" s="18" t="s">
        <v>176</v>
      </c>
      <c r="BE545" s="239">
        <f>IF(N545="základní",J545,0)</f>
        <v>0</v>
      </c>
      <c r="BF545" s="239">
        <f>IF(N545="snížená",J545,0)</f>
        <v>0</v>
      </c>
      <c r="BG545" s="239">
        <f>IF(N545="zákl. přenesená",J545,0)</f>
        <v>0</v>
      </c>
      <c r="BH545" s="239">
        <f>IF(N545="sníž. přenesená",J545,0)</f>
        <v>0</v>
      </c>
      <c r="BI545" s="239">
        <f>IF(N545="nulová",J545,0)</f>
        <v>0</v>
      </c>
      <c r="BJ545" s="18" t="s">
        <v>86</v>
      </c>
      <c r="BK545" s="239">
        <f>ROUND(I545*H545,2)</f>
        <v>0</v>
      </c>
      <c r="BL545" s="18" t="s">
        <v>183</v>
      </c>
      <c r="BM545" s="238" t="s">
        <v>2509</v>
      </c>
    </row>
    <row r="546" spans="1:47" s="2" customFormat="1" ht="12">
      <c r="A546" s="39"/>
      <c r="B546" s="40"/>
      <c r="C546" s="41"/>
      <c r="D546" s="240" t="s">
        <v>185</v>
      </c>
      <c r="E546" s="41"/>
      <c r="F546" s="241" t="s">
        <v>2119</v>
      </c>
      <c r="G546" s="41"/>
      <c r="H546" s="41"/>
      <c r="I546" s="242"/>
      <c r="J546" s="41"/>
      <c r="K546" s="41"/>
      <c r="L546" s="45"/>
      <c r="M546" s="243"/>
      <c r="N546" s="244"/>
      <c r="O546" s="92"/>
      <c r="P546" s="92"/>
      <c r="Q546" s="92"/>
      <c r="R546" s="92"/>
      <c r="S546" s="92"/>
      <c r="T546" s="93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185</v>
      </c>
      <c r="AU546" s="18" t="s">
        <v>88</v>
      </c>
    </row>
    <row r="547" spans="1:65" s="2" customFormat="1" ht="24.15" customHeight="1">
      <c r="A547" s="39"/>
      <c r="B547" s="40"/>
      <c r="C547" s="227" t="s">
        <v>877</v>
      </c>
      <c r="D547" s="227" t="s">
        <v>178</v>
      </c>
      <c r="E547" s="228" t="s">
        <v>2317</v>
      </c>
      <c r="F547" s="229" t="s">
        <v>2417</v>
      </c>
      <c r="G547" s="230" t="s">
        <v>1800</v>
      </c>
      <c r="H547" s="231">
        <v>20</v>
      </c>
      <c r="I547" s="232"/>
      <c r="J547" s="233">
        <f>ROUND(I547*H547,2)</f>
        <v>0</v>
      </c>
      <c r="K547" s="229" t="s">
        <v>1</v>
      </c>
      <c r="L547" s="45"/>
      <c r="M547" s="234" t="s">
        <v>1</v>
      </c>
      <c r="N547" s="235" t="s">
        <v>43</v>
      </c>
      <c r="O547" s="92"/>
      <c r="P547" s="236">
        <f>O547*H547</f>
        <v>0</v>
      </c>
      <c r="Q547" s="236">
        <v>0</v>
      </c>
      <c r="R547" s="236">
        <f>Q547*H547</f>
        <v>0</v>
      </c>
      <c r="S547" s="236">
        <v>0</v>
      </c>
      <c r="T547" s="237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8" t="s">
        <v>183</v>
      </c>
      <c r="AT547" s="238" t="s">
        <v>178</v>
      </c>
      <c r="AU547" s="238" t="s">
        <v>88</v>
      </c>
      <c r="AY547" s="18" t="s">
        <v>176</v>
      </c>
      <c r="BE547" s="239">
        <f>IF(N547="základní",J547,0)</f>
        <v>0</v>
      </c>
      <c r="BF547" s="239">
        <f>IF(N547="snížená",J547,0)</f>
        <v>0</v>
      </c>
      <c r="BG547" s="239">
        <f>IF(N547="zákl. přenesená",J547,0)</f>
        <v>0</v>
      </c>
      <c r="BH547" s="239">
        <f>IF(N547="sníž. přenesená",J547,0)</f>
        <v>0</v>
      </c>
      <c r="BI547" s="239">
        <f>IF(N547="nulová",J547,0)</f>
        <v>0</v>
      </c>
      <c r="BJ547" s="18" t="s">
        <v>86</v>
      </c>
      <c r="BK547" s="239">
        <f>ROUND(I547*H547,2)</f>
        <v>0</v>
      </c>
      <c r="BL547" s="18" t="s">
        <v>183</v>
      </c>
      <c r="BM547" s="238" t="s">
        <v>2510</v>
      </c>
    </row>
    <row r="548" spans="1:47" s="2" customFormat="1" ht="12">
      <c r="A548" s="39"/>
      <c r="B548" s="40"/>
      <c r="C548" s="41"/>
      <c r="D548" s="240" t="s">
        <v>185</v>
      </c>
      <c r="E548" s="41"/>
      <c r="F548" s="241" t="s">
        <v>2417</v>
      </c>
      <c r="G548" s="41"/>
      <c r="H548" s="41"/>
      <c r="I548" s="242"/>
      <c r="J548" s="41"/>
      <c r="K548" s="41"/>
      <c r="L548" s="45"/>
      <c r="M548" s="243"/>
      <c r="N548" s="244"/>
      <c r="O548" s="92"/>
      <c r="P548" s="92"/>
      <c r="Q548" s="92"/>
      <c r="R548" s="92"/>
      <c r="S548" s="92"/>
      <c r="T548" s="93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185</v>
      </c>
      <c r="AU548" s="18" t="s">
        <v>88</v>
      </c>
    </row>
    <row r="549" spans="1:65" s="2" customFormat="1" ht="16.5" customHeight="1">
      <c r="A549" s="39"/>
      <c r="B549" s="40"/>
      <c r="C549" s="278" t="s">
        <v>884</v>
      </c>
      <c r="D549" s="278" t="s">
        <v>247</v>
      </c>
      <c r="E549" s="279" t="s">
        <v>2081</v>
      </c>
      <c r="F549" s="280" t="s">
        <v>2418</v>
      </c>
      <c r="G549" s="281" t="s">
        <v>181</v>
      </c>
      <c r="H549" s="282">
        <v>64</v>
      </c>
      <c r="I549" s="283"/>
      <c r="J549" s="284">
        <f>ROUND(I549*H549,2)</f>
        <v>0</v>
      </c>
      <c r="K549" s="280" t="s">
        <v>1</v>
      </c>
      <c r="L549" s="285"/>
      <c r="M549" s="286" t="s">
        <v>1</v>
      </c>
      <c r="N549" s="287" t="s">
        <v>43</v>
      </c>
      <c r="O549" s="92"/>
      <c r="P549" s="236">
        <f>O549*H549</f>
        <v>0</v>
      </c>
      <c r="Q549" s="236">
        <v>0</v>
      </c>
      <c r="R549" s="236">
        <f>Q549*H549</f>
        <v>0</v>
      </c>
      <c r="S549" s="236">
        <v>0</v>
      </c>
      <c r="T549" s="23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8" t="s">
        <v>227</v>
      </c>
      <c r="AT549" s="238" t="s">
        <v>247</v>
      </c>
      <c r="AU549" s="238" t="s">
        <v>88</v>
      </c>
      <c r="AY549" s="18" t="s">
        <v>176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8" t="s">
        <v>86</v>
      </c>
      <c r="BK549" s="239">
        <f>ROUND(I549*H549,2)</f>
        <v>0</v>
      </c>
      <c r="BL549" s="18" t="s">
        <v>183</v>
      </c>
      <c r="BM549" s="238" t="s">
        <v>2511</v>
      </c>
    </row>
    <row r="550" spans="1:47" s="2" customFormat="1" ht="12">
      <c r="A550" s="39"/>
      <c r="B550" s="40"/>
      <c r="C550" s="41"/>
      <c r="D550" s="240" t="s">
        <v>185</v>
      </c>
      <c r="E550" s="41"/>
      <c r="F550" s="241" t="s">
        <v>2418</v>
      </c>
      <c r="G550" s="41"/>
      <c r="H550" s="41"/>
      <c r="I550" s="242"/>
      <c r="J550" s="41"/>
      <c r="K550" s="41"/>
      <c r="L550" s="45"/>
      <c r="M550" s="243"/>
      <c r="N550" s="244"/>
      <c r="O550" s="92"/>
      <c r="P550" s="92"/>
      <c r="Q550" s="92"/>
      <c r="R550" s="92"/>
      <c r="S550" s="92"/>
      <c r="T550" s="93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185</v>
      </c>
      <c r="AU550" s="18" t="s">
        <v>88</v>
      </c>
    </row>
    <row r="551" spans="1:51" s="13" customFormat="1" ht="12">
      <c r="A551" s="13"/>
      <c r="B551" s="245"/>
      <c r="C551" s="246"/>
      <c r="D551" s="240" t="s">
        <v>187</v>
      </c>
      <c r="E551" s="247" t="s">
        <v>1</v>
      </c>
      <c r="F551" s="248" t="s">
        <v>2455</v>
      </c>
      <c r="G551" s="246"/>
      <c r="H551" s="249">
        <v>64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5" t="s">
        <v>187</v>
      </c>
      <c r="AU551" s="255" t="s">
        <v>88</v>
      </c>
      <c r="AV551" s="13" t="s">
        <v>88</v>
      </c>
      <c r="AW551" s="13" t="s">
        <v>34</v>
      </c>
      <c r="AX551" s="13" t="s">
        <v>78</v>
      </c>
      <c r="AY551" s="255" t="s">
        <v>176</v>
      </c>
    </row>
    <row r="552" spans="1:51" s="14" customFormat="1" ht="12">
      <c r="A552" s="14"/>
      <c r="B552" s="256"/>
      <c r="C552" s="257"/>
      <c r="D552" s="240" t="s">
        <v>187</v>
      </c>
      <c r="E552" s="258" t="s">
        <v>1</v>
      </c>
      <c r="F552" s="259" t="s">
        <v>189</v>
      </c>
      <c r="G552" s="257"/>
      <c r="H552" s="260">
        <v>64</v>
      </c>
      <c r="I552" s="261"/>
      <c r="J552" s="257"/>
      <c r="K552" s="257"/>
      <c r="L552" s="262"/>
      <c r="M552" s="263"/>
      <c r="N552" s="264"/>
      <c r="O552" s="264"/>
      <c r="P552" s="264"/>
      <c r="Q552" s="264"/>
      <c r="R552" s="264"/>
      <c r="S552" s="264"/>
      <c r="T552" s="26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6" t="s">
        <v>187</v>
      </c>
      <c r="AU552" s="266" t="s">
        <v>88</v>
      </c>
      <c r="AV552" s="14" t="s">
        <v>183</v>
      </c>
      <c r="AW552" s="14" t="s">
        <v>34</v>
      </c>
      <c r="AX552" s="14" t="s">
        <v>86</v>
      </c>
      <c r="AY552" s="266" t="s">
        <v>176</v>
      </c>
    </row>
    <row r="553" spans="1:65" s="2" customFormat="1" ht="16.5" customHeight="1">
      <c r="A553" s="39"/>
      <c r="B553" s="40"/>
      <c r="C553" s="278" t="s">
        <v>890</v>
      </c>
      <c r="D553" s="278" t="s">
        <v>247</v>
      </c>
      <c r="E553" s="279" t="s">
        <v>2087</v>
      </c>
      <c r="F553" s="280" t="s">
        <v>2419</v>
      </c>
      <c r="G553" s="281" t="s">
        <v>1058</v>
      </c>
      <c r="H553" s="282">
        <v>1.41</v>
      </c>
      <c r="I553" s="283"/>
      <c r="J553" s="284">
        <f>ROUND(I553*H553,2)</f>
        <v>0</v>
      </c>
      <c r="K553" s="280" t="s">
        <v>1</v>
      </c>
      <c r="L553" s="285"/>
      <c r="M553" s="286" t="s">
        <v>1</v>
      </c>
      <c r="N553" s="287" t="s">
        <v>43</v>
      </c>
      <c r="O553" s="92"/>
      <c r="P553" s="236">
        <f>O553*H553</f>
        <v>0</v>
      </c>
      <c r="Q553" s="236">
        <v>0</v>
      </c>
      <c r="R553" s="236">
        <f>Q553*H553</f>
        <v>0</v>
      </c>
      <c r="S553" s="236">
        <v>0</v>
      </c>
      <c r="T553" s="237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8" t="s">
        <v>227</v>
      </c>
      <c r="AT553" s="238" t="s">
        <v>247</v>
      </c>
      <c r="AU553" s="238" t="s">
        <v>88</v>
      </c>
      <c r="AY553" s="18" t="s">
        <v>176</v>
      </c>
      <c r="BE553" s="239">
        <f>IF(N553="základní",J553,0)</f>
        <v>0</v>
      </c>
      <c r="BF553" s="239">
        <f>IF(N553="snížená",J553,0)</f>
        <v>0</v>
      </c>
      <c r="BG553" s="239">
        <f>IF(N553="zákl. přenesená",J553,0)</f>
        <v>0</v>
      </c>
      <c r="BH553" s="239">
        <f>IF(N553="sníž. přenesená",J553,0)</f>
        <v>0</v>
      </c>
      <c r="BI553" s="239">
        <f>IF(N553="nulová",J553,0)</f>
        <v>0</v>
      </c>
      <c r="BJ553" s="18" t="s">
        <v>86</v>
      </c>
      <c r="BK553" s="239">
        <f>ROUND(I553*H553,2)</f>
        <v>0</v>
      </c>
      <c r="BL553" s="18" t="s">
        <v>183</v>
      </c>
      <c r="BM553" s="238" t="s">
        <v>2512</v>
      </c>
    </row>
    <row r="554" spans="1:47" s="2" customFormat="1" ht="12">
      <c r="A554" s="39"/>
      <c r="B554" s="40"/>
      <c r="C554" s="41"/>
      <c r="D554" s="240" t="s">
        <v>185</v>
      </c>
      <c r="E554" s="41"/>
      <c r="F554" s="241" t="s">
        <v>2419</v>
      </c>
      <c r="G554" s="41"/>
      <c r="H554" s="41"/>
      <c r="I554" s="242"/>
      <c r="J554" s="41"/>
      <c r="K554" s="41"/>
      <c r="L554" s="45"/>
      <c r="M554" s="243"/>
      <c r="N554" s="244"/>
      <c r="O554" s="92"/>
      <c r="P554" s="92"/>
      <c r="Q554" s="92"/>
      <c r="R554" s="92"/>
      <c r="S554" s="92"/>
      <c r="T554" s="93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185</v>
      </c>
      <c r="AU554" s="18" t="s">
        <v>88</v>
      </c>
    </row>
    <row r="555" spans="1:51" s="13" customFormat="1" ht="12">
      <c r="A555" s="13"/>
      <c r="B555" s="245"/>
      <c r="C555" s="246"/>
      <c r="D555" s="240" t="s">
        <v>187</v>
      </c>
      <c r="E555" s="247" t="s">
        <v>1</v>
      </c>
      <c r="F555" s="248" t="s">
        <v>2456</v>
      </c>
      <c r="G555" s="246"/>
      <c r="H555" s="249">
        <v>1.41</v>
      </c>
      <c r="I555" s="250"/>
      <c r="J555" s="246"/>
      <c r="K555" s="246"/>
      <c r="L555" s="251"/>
      <c r="M555" s="252"/>
      <c r="N555" s="253"/>
      <c r="O555" s="253"/>
      <c r="P555" s="253"/>
      <c r="Q555" s="253"/>
      <c r="R555" s="253"/>
      <c r="S555" s="253"/>
      <c r="T555" s="25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5" t="s">
        <v>187</v>
      </c>
      <c r="AU555" s="255" t="s">
        <v>88</v>
      </c>
      <c r="AV555" s="13" t="s">
        <v>88</v>
      </c>
      <c r="AW555" s="13" t="s">
        <v>34</v>
      </c>
      <c r="AX555" s="13" t="s">
        <v>78</v>
      </c>
      <c r="AY555" s="255" t="s">
        <v>176</v>
      </c>
    </row>
    <row r="556" spans="1:51" s="14" customFormat="1" ht="12">
      <c r="A556" s="14"/>
      <c r="B556" s="256"/>
      <c r="C556" s="257"/>
      <c r="D556" s="240" t="s">
        <v>187</v>
      </c>
      <c r="E556" s="258" t="s">
        <v>1</v>
      </c>
      <c r="F556" s="259" t="s">
        <v>189</v>
      </c>
      <c r="G556" s="257"/>
      <c r="H556" s="260">
        <v>1.41</v>
      </c>
      <c r="I556" s="261"/>
      <c r="J556" s="257"/>
      <c r="K556" s="257"/>
      <c r="L556" s="262"/>
      <c r="M556" s="263"/>
      <c r="N556" s="264"/>
      <c r="O556" s="264"/>
      <c r="P556" s="264"/>
      <c r="Q556" s="264"/>
      <c r="R556" s="264"/>
      <c r="S556" s="264"/>
      <c r="T556" s="26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6" t="s">
        <v>187</v>
      </c>
      <c r="AU556" s="266" t="s">
        <v>88</v>
      </c>
      <c r="AV556" s="14" t="s">
        <v>183</v>
      </c>
      <c r="AW556" s="14" t="s">
        <v>34</v>
      </c>
      <c r="AX556" s="14" t="s">
        <v>86</v>
      </c>
      <c r="AY556" s="266" t="s">
        <v>176</v>
      </c>
    </row>
    <row r="557" spans="1:65" s="2" customFormat="1" ht="16.5" customHeight="1">
      <c r="A557" s="39"/>
      <c r="B557" s="40"/>
      <c r="C557" s="227" t="s">
        <v>896</v>
      </c>
      <c r="D557" s="227" t="s">
        <v>178</v>
      </c>
      <c r="E557" s="228" t="s">
        <v>2394</v>
      </c>
      <c r="F557" s="229" t="s">
        <v>2395</v>
      </c>
      <c r="G557" s="230" t="s">
        <v>2396</v>
      </c>
      <c r="H557" s="231">
        <v>26</v>
      </c>
      <c r="I557" s="232"/>
      <c r="J557" s="233">
        <f>ROUND(I557*H557,2)</f>
        <v>0</v>
      </c>
      <c r="K557" s="229" t="s">
        <v>1</v>
      </c>
      <c r="L557" s="45"/>
      <c r="M557" s="234" t="s">
        <v>1</v>
      </c>
      <c r="N557" s="235" t="s">
        <v>43</v>
      </c>
      <c r="O557" s="92"/>
      <c r="P557" s="236">
        <f>O557*H557</f>
        <v>0</v>
      </c>
      <c r="Q557" s="236">
        <v>0</v>
      </c>
      <c r="R557" s="236">
        <f>Q557*H557</f>
        <v>0</v>
      </c>
      <c r="S557" s="236">
        <v>0</v>
      </c>
      <c r="T557" s="23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8" t="s">
        <v>183</v>
      </c>
      <c r="AT557" s="238" t="s">
        <v>178</v>
      </c>
      <c r="AU557" s="238" t="s">
        <v>88</v>
      </c>
      <c r="AY557" s="18" t="s">
        <v>176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8" t="s">
        <v>86</v>
      </c>
      <c r="BK557" s="239">
        <f>ROUND(I557*H557,2)</f>
        <v>0</v>
      </c>
      <c r="BL557" s="18" t="s">
        <v>183</v>
      </c>
      <c r="BM557" s="238" t="s">
        <v>2513</v>
      </c>
    </row>
    <row r="558" spans="1:47" s="2" customFormat="1" ht="12">
      <c r="A558" s="39"/>
      <c r="B558" s="40"/>
      <c r="C558" s="41"/>
      <c r="D558" s="240" t="s">
        <v>185</v>
      </c>
      <c r="E558" s="41"/>
      <c r="F558" s="241" t="s">
        <v>2395</v>
      </c>
      <c r="G558" s="41"/>
      <c r="H558" s="41"/>
      <c r="I558" s="242"/>
      <c r="J558" s="41"/>
      <c r="K558" s="41"/>
      <c r="L558" s="45"/>
      <c r="M558" s="243"/>
      <c r="N558" s="244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185</v>
      </c>
      <c r="AU558" s="18" t="s">
        <v>88</v>
      </c>
    </row>
    <row r="559" spans="1:51" s="13" customFormat="1" ht="12">
      <c r="A559" s="13"/>
      <c r="B559" s="245"/>
      <c r="C559" s="246"/>
      <c r="D559" s="240" t="s">
        <v>187</v>
      </c>
      <c r="E559" s="247" t="s">
        <v>1</v>
      </c>
      <c r="F559" s="248" t="s">
        <v>2447</v>
      </c>
      <c r="G559" s="246"/>
      <c r="H559" s="249">
        <v>26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5" t="s">
        <v>187</v>
      </c>
      <c r="AU559" s="255" t="s">
        <v>88</v>
      </c>
      <c r="AV559" s="13" t="s">
        <v>88</v>
      </c>
      <c r="AW559" s="13" t="s">
        <v>34</v>
      </c>
      <c r="AX559" s="13" t="s">
        <v>78</v>
      </c>
      <c r="AY559" s="255" t="s">
        <v>176</v>
      </c>
    </row>
    <row r="560" spans="1:51" s="14" customFormat="1" ht="12">
      <c r="A560" s="14"/>
      <c r="B560" s="256"/>
      <c r="C560" s="257"/>
      <c r="D560" s="240" t="s">
        <v>187</v>
      </c>
      <c r="E560" s="258" t="s">
        <v>1</v>
      </c>
      <c r="F560" s="259" t="s">
        <v>189</v>
      </c>
      <c r="G560" s="257"/>
      <c r="H560" s="260">
        <v>26</v>
      </c>
      <c r="I560" s="261"/>
      <c r="J560" s="257"/>
      <c r="K560" s="257"/>
      <c r="L560" s="262"/>
      <c r="M560" s="263"/>
      <c r="N560" s="264"/>
      <c r="O560" s="264"/>
      <c r="P560" s="264"/>
      <c r="Q560" s="264"/>
      <c r="R560" s="264"/>
      <c r="S560" s="264"/>
      <c r="T560" s="26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6" t="s">
        <v>187</v>
      </c>
      <c r="AU560" s="266" t="s">
        <v>88</v>
      </c>
      <c r="AV560" s="14" t="s">
        <v>183</v>
      </c>
      <c r="AW560" s="14" t="s">
        <v>34</v>
      </c>
      <c r="AX560" s="14" t="s">
        <v>86</v>
      </c>
      <c r="AY560" s="266" t="s">
        <v>176</v>
      </c>
    </row>
    <row r="561" spans="1:65" s="2" customFormat="1" ht="16.5" customHeight="1">
      <c r="A561" s="39"/>
      <c r="B561" s="40"/>
      <c r="C561" s="227" t="s">
        <v>902</v>
      </c>
      <c r="D561" s="227" t="s">
        <v>178</v>
      </c>
      <c r="E561" s="228" t="s">
        <v>2398</v>
      </c>
      <c r="F561" s="229" t="s">
        <v>2399</v>
      </c>
      <c r="G561" s="230" t="s">
        <v>250</v>
      </c>
      <c r="H561" s="231">
        <v>0.52</v>
      </c>
      <c r="I561" s="232"/>
      <c r="J561" s="233">
        <f>ROUND(I561*H561,2)</f>
        <v>0</v>
      </c>
      <c r="K561" s="229" t="s">
        <v>1</v>
      </c>
      <c r="L561" s="45"/>
      <c r="M561" s="234" t="s">
        <v>1</v>
      </c>
      <c r="N561" s="235" t="s">
        <v>43</v>
      </c>
      <c r="O561" s="92"/>
      <c r="P561" s="236">
        <f>O561*H561</f>
        <v>0</v>
      </c>
      <c r="Q561" s="236">
        <v>0</v>
      </c>
      <c r="R561" s="236">
        <f>Q561*H561</f>
        <v>0</v>
      </c>
      <c r="S561" s="236">
        <v>0</v>
      </c>
      <c r="T561" s="23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8" t="s">
        <v>183</v>
      </c>
      <c r="AT561" s="238" t="s">
        <v>178</v>
      </c>
      <c r="AU561" s="238" t="s">
        <v>88</v>
      </c>
      <c r="AY561" s="18" t="s">
        <v>176</v>
      </c>
      <c r="BE561" s="239">
        <f>IF(N561="základní",J561,0)</f>
        <v>0</v>
      </c>
      <c r="BF561" s="239">
        <f>IF(N561="snížená",J561,0)</f>
        <v>0</v>
      </c>
      <c r="BG561" s="239">
        <f>IF(N561="zákl. přenesená",J561,0)</f>
        <v>0</v>
      </c>
      <c r="BH561" s="239">
        <f>IF(N561="sníž. přenesená",J561,0)</f>
        <v>0</v>
      </c>
      <c r="BI561" s="239">
        <f>IF(N561="nulová",J561,0)</f>
        <v>0</v>
      </c>
      <c r="BJ561" s="18" t="s">
        <v>86</v>
      </c>
      <c r="BK561" s="239">
        <f>ROUND(I561*H561,2)</f>
        <v>0</v>
      </c>
      <c r="BL561" s="18" t="s">
        <v>183</v>
      </c>
      <c r="BM561" s="238" t="s">
        <v>2514</v>
      </c>
    </row>
    <row r="562" spans="1:47" s="2" customFormat="1" ht="12">
      <c r="A562" s="39"/>
      <c r="B562" s="40"/>
      <c r="C562" s="41"/>
      <c r="D562" s="240" t="s">
        <v>185</v>
      </c>
      <c r="E562" s="41"/>
      <c r="F562" s="241" t="s">
        <v>2399</v>
      </c>
      <c r="G562" s="41"/>
      <c r="H562" s="41"/>
      <c r="I562" s="242"/>
      <c r="J562" s="41"/>
      <c r="K562" s="41"/>
      <c r="L562" s="45"/>
      <c r="M562" s="243"/>
      <c r="N562" s="244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185</v>
      </c>
      <c r="AU562" s="18" t="s">
        <v>88</v>
      </c>
    </row>
    <row r="563" spans="1:51" s="13" customFormat="1" ht="12">
      <c r="A563" s="13"/>
      <c r="B563" s="245"/>
      <c r="C563" s="246"/>
      <c r="D563" s="240" t="s">
        <v>187</v>
      </c>
      <c r="E563" s="247" t="s">
        <v>1</v>
      </c>
      <c r="F563" s="248" t="s">
        <v>2448</v>
      </c>
      <c r="G563" s="246"/>
      <c r="H563" s="249">
        <v>0.52</v>
      </c>
      <c r="I563" s="250"/>
      <c r="J563" s="246"/>
      <c r="K563" s="246"/>
      <c r="L563" s="251"/>
      <c r="M563" s="252"/>
      <c r="N563" s="253"/>
      <c r="O563" s="253"/>
      <c r="P563" s="253"/>
      <c r="Q563" s="253"/>
      <c r="R563" s="253"/>
      <c r="S563" s="253"/>
      <c r="T563" s="25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5" t="s">
        <v>187</v>
      </c>
      <c r="AU563" s="255" t="s">
        <v>88</v>
      </c>
      <c r="AV563" s="13" t="s">
        <v>88</v>
      </c>
      <c r="AW563" s="13" t="s">
        <v>34</v>
      </c>
      <c r="AX563" s="13" t="s">
        <v>78</v>
      </c>
      <c r="AY563" s="255" t="s">
        <v>176</v>
      </c>
    </row>
    <row r="564" spans="1:51" s="14" customFormat="1" ht="12">
      <c r="A564" s="14"/>
      <c r="B564" s="256"/>
      <c r="C564" s="257"/>
      <c r="D564" s="240" t="s">
        <v>187</v>
      </c>
      <c r="E564" s="258" t="s">
        <v>1</v>
      </c>
      <c r="F564" s="259" t="s">
        <v>189</v>
      </c>
      <c r="G564" s="257"/>
      <c r="H564" s="260">
        <v>0.52</v>
      </c>
      <c r="I564" s="261"/>
      <c r="J564" s="257"/>
      <c r="K564" s="257"/>
      <c r="L564" s="262"/>
      <c r="M564" s="263"/>
      <c r="N564" s="264"/>
      <c r="O564" s="264"/>
      <c r="P564" s="264"/>
      <c r="Q564" s="264"/>
      <c r="R564" s="264"/>
      <c r="S564" s="264"/>
      <c r="T564" s="26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6" t="s">
        <v>187</v>
      </c>
      <c r="AU564" s="266" t="s">
        <v>88</v>
      </c>
      <c r="AV564" s="14" t="s">
        <v>183</v>
      </c>
      <c r="AW564" s="14" t="s">
        <v>34</v>
      </c>
      <c r="AX564" s="14" t="s">
        <v>86</v>
      </c>
      <c r="AY564" s="266" t="s">
        <v>176</v>
      </c>
    </row>
    <row r="565" spans="1:65" s="2" customFormat="1" ht="16.5" customHeight="1">
      <c r="A565" s="39"/>
      <c r="B565" s="40"/>
      <c r="C565" s="227" t="s">
        <v>908</v>
      </c>
      <c r="D565" s="227" t="s">
        <v>178</v>
      </c>
      <c r="E565" s="228" t="s">
        <v>2458</v>
      </c>
      <c r="F565" s="229" t="s">
        <v>2459</v>
      </c>
      <c r="G565" s="230" t="s">
        <v>250</v>
      </c>
      <c r="H565" s="231">
        <v>0.2</v>
      </c>
      <c r="I565" s="232"/>
      <c r="J565" s="233">
        <f>ROUND(I565*H565,2)</f>
        <v>0</v>
      </c>
      <c r="K565" s="229" t="s">
        <v>1</v>
      </c>
      <c r="L565" s="45"/>
      <c r="M565" s="234" t="s">
        <v>1</v>
      </c>
      <c r="N565" s="235" t="s">
        <v>43</v>
      </c>
      <c r="O565" s="92"/>
      <c r="P565" s="236">
        <f>O565*H565</f>
        <v>0</v>
      </c>
      <c r="Q565" s="236">
        <v>0</v>
      </c>
      <c r="R565" s="236">
        <f>Q565*H565</f>
        <v>0</v>
      </c>
      <c r="S565" s="236">
        <v>0</v>
      </c>
      <c r="T565" s="237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8" t="s">
        <v>183</v>
      </c>
      <c r="AT565" s="238" t="s">
        <v>178</v>
      </c>
      <c r="AU565" s="238" t="s">
        <v>88</v>
      </c>
      <c r="AY565" s="18" t="s">
        <v>176</v>
      </c>
      <c r="BE565" s="239">
        <f>IF(N565="základní",J565,0)</f>
        <v>0</v>
      </c>
      <c r="BF565" s="239">
        <f>IF(N565="snížená",J565,0)</f>
        <v>0</v>
      </c>
      <c r="BG565" s="239">
        <f>IF(N565="zákl. přenesená",J565,0)</f>
        <v>0</v>
      </c>
      <c r="BH565" s="239">
        <f>IF(N565="sníž. přenesená",J565,0)</f>
        <v>0</v>
      </c>
      <c r="BI565" s="239">
        <f>IF(N565="nulová",J565,0)</f>
        <v>0</v>
      </c>
      <c r="BJ565" s="18" t="s">
        <v>86</v>
      </c>
      <c r="BK565" s="239">
        <f>ROUND(I565*H565,2)</f>
        <v>0</v>
      </c>
      <c r="BL565" s="18" t="s">
        <v>183</v>
      </c>
      <c r="BM565" s="238" t="s">
        <v>2515</v>
      </c>
    </row>
    <row r="566" spans="1:47" s="2" customFormat="1" ht="12">
      <c r="A566" s="39"/>
      <c r="B566" s="40"/>
      <c r="C566" s="41"/>
      <c r="D566" s="240" t="s">
        <v>185</v>
      </c>
      <c r="E566" s="41"/>
      <c r="F566" s="241" t="s">
        <v>2459</v>
      </c>
      <c r="G566" s="41"/>
      <c r="H566" s="41"/>
      <c r="I566" s="242"/>
      <c r="J566" s="41"/>
      <c r="K566" s="41"/>
      <c r="L566" s="45"/>
      <c r="M566" s="243"/>
      <c r="N566" s="244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185</v>
      </c>
      <c r="AU566" s="18" t="s">
        <v>88</v>
      </c>
    </row>
    <row r="567" spans="1:65" s="2" customFormat="1" ht="16.5" customHeight="1">
      <c r="A567" s="39"/>
      <c r="B567" s="40"/>
      <c r="C567" s="227" t="s">
        <v>914</v>
      </c>
      <c r="D567" s="227" t="s">
        <v>178</v>
      </c>
      <c r="E567" s="228" t="s">
        <v>2009</v>
      </c>
      <c r="F567" s="229" t="s">
        <v>2377</v>
      </c>
      <c r="G567" s="230" t="s">
        <v>250</v>
      </c>
      <c r="H567" s="231">
        <v>11.2</v>
      </c>
      <c r="I567" s="232"/>
      <c r="J567" s="233">
        <f>ROUND(I567*H567,2)</f>
        <v>0</v>
      </c>
      <c r="K567" s="229" t="s">
        <v>1</v>
      </c>
      <c r="L567" s="45"/>
      <c r="M567" s="234" t="s">
        <v>1</v>
      </c>
      <c r="N567" s="235" t="s">
        <v>43</v>
      </c>
      <c r="O567" s="92"/>
      <c r="P567" s="236">
        <f>O567*H567</f>
        <v>0</v>
      </c>
      <c r="Q567" s="236">
        <v>0</v>
      </c>
      <c r="R567" s="236">
        <f>Q567*H567</f>
        <v>0</v>
      </c>
      <c r="S567" s="236">
        <v>0</v>
      </c>
      <c r="T567" s="237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8" t="s">
        <v>183</v>
      </c>
      <c r="AT567" s="238" t="s">
        <v>178</v>
      </c>
      <c r="AU567" s="238" t="s">
        <v>88</v>
      </c>
      <c r="AY567" s="18" t="s">
        <v>176</v>
      </c>
      <c r="BE567" s="239">
        <f>IF(N567="základní",J567,0)</f>
        <v>0</v>
      </c>
      <c r="BF567" s="239">
        <f>IF(N567="snížená",J567,0)</f>
        <v>0</v>
      </c>
      <c r="BG567" s="239">
        <f>IF(N567="zákl. přenesená",J567,0)</f>
        <v>0</v>
      </c>
      <c r="BH567" s="239">
        <f>IF(N567="sníž. přenesená",J567,0)</f>
        <v>0</v>
      </c>
      <c r="BI567" s="239">
        <f>IF(N567="nulová",J567,0)</f>
        <v>0</v>
      </c>
      <c r="BJ567" s="18" t="s">
        <v>86</v>
      </c>
      <c r="BK567" s="239">
        <f>ROUND(I567*H567,2)</f>
        <v>0</v>
      </c>
      <c r="BL567" s="18" t="s">
        <v>183</v>
      </c>
      <c r="BM567" s="238" t="s">
        <v>2516</v>
      </c>
    </row>
    <row r="568" spans="1:47" s="2" customFormat="1" ht="12">
      <c r="A568" s="39"/>
      <c r="B568" s="40"/>
      <c r="C568" s="41"/>
      <c r="D568" s="240" t="s">
        <v>185</v>
      </c>
      <c r="E568" s="41"/>
      <c r="F568" s="241" t="s">
        <v>2377</v>
      </c>
      <c r="G568" s="41"/>
      <c r="H568" s="41"/>
      <c r="I568" s="242"/>
      <c r="J568" s="41"/>
      <c r="K568" s="41"/>
      <c r="L568" s="45"/>
      <c r="M568" s="243"/>
      <c r="N568" s="244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185</v>
      </c>
      <c r="AU568" s="18" t="s">
        <v>88</v>
      </c>
    </row>
    <row r="569" spans="1:63" s="12" customFormat="1" ht="25.9" customHeight="1">
      <c r="A569" s="12"/>
      <c r="B569" s="211"/>
      <c r="C569" s="212"/>
      <c r="D569" s="213" t="s">
        <v>77</v>
      </c>
      <c r="E569" s="214" t="s">
        <v>2517</v>
      </c>
      <c r="F569" s="214" t="s">
        <v>2517</v>
      </c>
      <c r="G569" s="212"/>
      <c r="H569" s="212"/>
      <c r="I569" s="215"/>
      <c r="J569" s="216">
        <f>BK569</f>
        <v>0</v>
      </c>
      <c r="K569" s="212"/>
      <c r="L569" s="217"/>
      <c r="M569" s="218"/>
      <c r="N569" s="219"/>
      <c r="O569" s="219"/>
      <c r="P569" s="220">
        <f>P570+P613+P668</f>
        <v>0</v>
      </c>
      <c r="Q569" s="219"/>
      <c r="R569" s="220">
        <f>R570+R613+R668</f>
        <v>0</v>
      </c>
      <c r="S569" s="219"/>
      <c r="T569" s="221">
        <f>T570+T613+T668</f>
        <v>0</v>
      </c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R569" s="222" t="s">
        <v>86</v>
      </c>
      <c r="AT569" s="223" t="s">
        <v>77</v>
      </c>
      <c r="AU569" s="223" t="s">
        <v>78</v>
      </c>
      <c r="AY569" s="222" t="s">
        <v>176</v>
      </c>
      <c r="BK569" s="224">
        <f>BK570+BK613+BK668</f>
        <v>0</v>
      </c>
    </row>
    <row r="570" spans="1:63" s="12" customFormat="1" ht="22.8" customHeight="1">
      <c r="A570" s="12"/>
      <c r="B570" s="211"/>
      <c r="C570" s="212"/>
      <c r="D570" s="213" t="s">
        <v>77</v>
      </c>
      <c r="E570" s="225" t="s">
        <v>2518</v>
      </c>
      <c r="F570" s="225" t="s">
        <v>2422</v>
      </c>
      <c r="G570" s="212"/>
      <c r="H570" s="212"/>
      <c r="I570" s="215"/>
      <c r="J570" s="226">
        <f>BK570</f>
        <v>0</v>
      </c>
      <c r="K570" s="212"/>
      <c r="L570" s="217"/>
      <c r="M570" s="218"/>
      <c r="N570" s="219"/>
      <c r="O570" s="219"/>
      <c r="P570" s="220">
        <f>SUM(P571:P612)</f>
        <v>0</v>
      </c>
      <c r="Q570" s="219"/>
      <c r="R570" s="220">
        <f>SUM(R571:R612)</f>
        <v>0</v>
      </c>
      <c r="S570" s="219"/>
      <c r="T570" s="221">
        <f>SUM(T571:T612)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22" t="s">
        <v>86</v>
      </c>
      <c r="AT570" s="223" t="s">
        <v>77</v>
      </c>
      <c r="AU570" s="223" t="s">
        <v>86</v>
      </c>
      <c r="AY570" s="222" t="s">
        <v>176</v>
      </c>
      <c r="BK570" s="224">
        <f>SUM(BK571:BK612)</f>
        <v>0</v>
      </c>
    </row>
    <row r="571" spans="1:65" s="2" customFormat="1" ht="16.5" customHeight="1">
      <c r="A571" s="39"/>
      <c r="B571" s="40"/>
      <c r="C571" s="227" t="s">
        <v>920</v>
      </c>
      <c r="D571" s="227" t="s">
        <v>178</v>
      </c>
      <c r="E571" s="228" t="s">
        <v>2357</v>
      </c>
      <c r="F571" s="229" t="s">
        <v>2358</v>
      </c>
      <c r="G571" s="230" t="s">
        <v>296</v>
      </c>
      <c r="H571" s="231">
        <v>52</v>
      </c>
      <c r="I571" s="232"/>
      <c r="J571" s="233">
        <f>ROUND(I571*H571,2)</f>
        <v>0</v>
      </c>
      <c r="K571" s="229" t="s">
        <v>1</v>
      </c>
      <c r="L571" s="45"/>
      <c r="M571" s="234" t="s">
        <v>1</v>
      </c>
      <c r="N571" s="235" t="s">
        <v>43</v>
      </c>
      <c r="O571" s="92"/>
      <c r="P571" s="236">
        <f>O571*H571</f>
        <v>0</v>
      </c>
      <c r="Q571" s="236">
        <v>0</v>
      </c>
      <c r="R571" s="236">
        <f>Q571*H571</f>
        <v>0</v>
      </c>
      <c r="S571" s="236">
        <v>0</v>
      </c>
      <c r="T571" s="237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8" t="s">
        <v>183</v>
      </c>
      <c r="AT571" s="238" t="s">
        <v>178</v>
      </c>
      <c r="AU571" s="238" t="s">
        <v>88</v>
      </c>
      <c r="AY571" s="18" t="s">
        <v>176</v>
      </c>
      <c r="BE571" s="239">
        <f>IF(N571="základní",J571,0)</f>
        <v>0</v>
      </c>
      <c r="BF571" s="239">
        <f>IF(N571="snížená",J571,0)</f>
        <v>0</v>
      </c>
      <c r="BG571" s="239">
        <f>IF(N571="zákl. přenesená",J571,0)</f>
        <v>0</v>
      </c>
      <c r="BH571" s="239">
        <f>IF(N571="sníž. přenesená",J571,0)</f>
        <v>0</v>
      </c>
      <c r="BI571" s="239">
        <f>IF(N571="nulová",J571,0)</f>
        <v>0</v>
      </c>
      <c r="BJ571" s="18" t="s">
        <v>86</v>
      </c>
      <c r="BK571" s="239">
        <f>ROUND(I571*H571,2)</f>
        <v>0</v>
      </c>
      <c r="BL571" s="18" t="s">
        <v>183</v>
      </c>
      <c r="BM571" s="238" t="s">
        <v>2519</v>
      </c>
    </row>
    <row r="572" spans="1:47" s="2" customFormat="1" ht="12">
      <c r="A572" s="39"/>
      <c r="B572" s="40"/>
      <c r="C572" s="41"/>
      <c r="D572" s="240" t="s">
        <v>185</v>
      </c>
      <c r="E572" s="41"/>
      <c r="F572" s="241" t="s">
        <v>2358</v>
      </c>
      <c r="G572" s="41"/>
      <c r="H572" s="41"/>
      <c r="I572" s="242"/>
      <c r="J572" s="41"/>
      <c r="K572" s="41"/>
      <c r="L572" s="45"/>
      <c r="M572" s="243"/>
      <c r="N572" s="244"/>
      <c r="O572" s="92"/>
      <c r="P572" s="92"/>
      <c r="Q572" s="92"/>
      <c r="R572" s="92"/>
      <c r="S572" s="92"/>
      <c r="T572" s="9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185</v>
      </c>
      <c r="AU572" s="18" t="s">
        <v>88</v>
      </c>
    </row>
    <row r="573" spans="1:51" s="13" customFormat="1" ht="12">
      <c r="A573" s="13"/>
      <c r="B573" s="245"/>
      <c r="C573" s="246"/>
      <c r="D573" s="240" t="s">
        <v>187</v>
      </c>
      <c r="E573" s="247" t="s">
        <v>1</v>
      </c>
      <c r="F573" s="248" t="s">
        <v>2359</v>
      </c>
      <c r="G573" s="246"/>
      <c r="H573" s="249">
        <v>52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5" t="s">
        <v>187</v>
      </c>
      <c r="AU573" s="255" t="s">
        <v>88</v>
      </c>
      <c r="AV573" s="13" t="s">
        <v>88</v>
      </c>
      <c r="AW573" s="13" t="s">
        <v>34</v>
      </c>
      <c r="AX573" s="13" t="s">
        <v>78</v>
      </c>
      <c r="AY573" s="255" t="s">
        <v>176</v>
      </c>
    </row>
    <row r="574" spans="1:51" s="14" customFormat="1" ht="12">
      <c r="A574" s="14"/>
      <c r="B574" s="256"/>
      <c r="C574" s="257"/>
      <c r="D574" s="240" t="s">
        <v>187</v>
      </c>
      <c r="E574" s="258" t="s">
        <v>1</v>
      </c>
      <c r="F574" s="259" t="s">
        <v>189</v>
      </c>
      <c r="G574" s="257"/>
      <c r="H574" s="260">
        <v>52</v>
      </c>
      <c r="I574" s="261"/>
      <c r="J574" s="257"/>
      <c r="K574" s="257"/>
      <c r="L574" s="262"/>
      <c r="M574" s="263"/>
      <c r="N574" s="264"/>
      <c r="O574" s="264"/>
      <c r="P574" s="264"/>
      <c r="Q574" s="264"/>
      <c r="R574" s="264"/>
      <c r="S574" s="264"/>
      <c r="T574" s="26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6" t="s">
        <v>187</v>
      </c>
      <c r="AU574" s="266" t="s">
        <v>88</v>
      </c>
      <c r="AV574" s="14" t="s">
        <v>183</v>
      </c>
      <c r="AW574" s="14" t="s">
        <v>34</v>
      </c>
      <c r="AX574" s="14" t="s">
        <v>86</v>
      </c>
      <c r="AY574" s="266" t="s">
        <v>176</v>
      </c>
    </row>
    <row r="575" spans="1:65" s="2" customFormat="1" ht="16.5" customHeight="1">
      <c r="A575" s="39"/>
      <c r="B575" s="40"/>
      <c r="C575" s="227" t="s">
        <v>926</v>
      </c>
      <c r="D575" s="227" t="s">
        <v>178</v>
      </c>
      <c r="E575" s="228" t="s">
        <v>2360</v>
      </c>
      <c r="F575" s="229" t="s">
        <v>2361</v>
      </c>
      <c r="G575" s="230" t="s">
        <v>1058</v>
      </c>
      <c r="H575" s="231">
        <v>0.12</v>
      </c>
      <c r="I575" s="232"/>
      <c r="J575" s="233">
        <f>ROUND(I575*H575,2)</f>
        <v>0</v>
      </c>
      <c r="K575" s="229" t="s">
        <v>1</v>
      </c>
      <c r="L575" s="45"/>
      <c r="M575" s="234" t="s">
        <v>1</v>
      </c>
      <c r="N575" s="235" t="s">
        <v>43</v>
      </c>
      <c r="O575" s="92"/>
      <c r="P575" s="236">
        <f>O575*H575</f>
        <v>0</v>
      </c>
      <c r="Q575" s="236">
        <v>0</v>
      </c>
      <c r="R575" s="236">
        <f>Q575*H575</f>
        <v>0</v>
      </c>
      <c r="S575" s="236">
        <v>0</v>
      </c>
      <c r="T575" s="237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8" t="s">
        <v>183</v>
      </c>
      <c r="AT575" s="238" t="s">
        <v>178</v>
      </c>
      <c r="AU575" s="238" t="s">
        <v>88</v>
      </c>
      <c r="AY575" s="18" t="s">
        <v>176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8" t="s">
        <v>86</v>
      </c>
      <c r="BK575" s="239">
        <f>ROUND(I575*H575,2)</f>
        <v>0</v>
      </c>
      <c r="BL575" s="18" t="s">
        <v>183</v>
      </c>
      <c r="BM575" s="238" t="s">
        <v>2520</v>
      </c>
    </row>
    <row r="576" spans="1:47" s="2" customFormat="1" ht="12">
      <c r="A576" s="39"/>
      <c r="B576" s="40"/>
      <c r="C576" s="41"/>
      <c r="D576" s="240" t="s">
        <v>185</v>
      </c>
      <c r="E576" s="41"/>
      <c r="F576" s="241" t="s">
        <v>2361</v>
      </c>
      <c r="G576" s="41"/>
      <c r="H576" s="41"/>
      <c r="I576" s="242"/>
      <c r="J576" s="41"/>
      <c r="K576" s="41"/>
      <c r="L576" s="45"/>
      <c r="M576" s="243"/>
      <c r="N576" s="244"/>
      <c r="O576" s="92"/>
      <c r="P576" s="92"/>
      <c r="Q576" s="92"/>
      <c r="R576" s="92"/>
      <c r="S576" s="92"/>
      <c r="T576" s="9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185</v>
      </c>
      <c r="AU576" s="18" t="s">
        <v>88</v>
      </c>
    </row>
    <row r="577" spans="1:51" s="13" customFormat="1" ht="12">
      <c r="A577" s="13"/>
      <c r="B577" s="245"/>
      <c r="C577" s="246"/>
      <c r="D577" s="240" t="s">
        <v>187</v>
      </c>
      <c r="E577" s="247" t="s">
        <v>1</v>
      </c>
      <c r="F577" s="248" t="s">
        <v>2362</v>
      </c>
      <c r="G577" s="246"/>
      <c r="H577" s="249">
        <v>0.12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5" t="s">
        <v>187</v>
      </c>
      <c r="AU577" s="255" t="s">
        <v>88</v>
      </c>
      <c r="AV577" s="13" t="s">
        <v>88</v>
      </c>
      <c r="AW577" s="13" t="s">
        <v>34</v>
      </c>
      <c r="AX577" s="13" t="s">
        <v>78</v>
      </c>
      <c r="AY577" s="255" t="s">
        <v>176</v>
      </c>
    </row>
    <row r="578" spans="1:51" s="14" customFormat="1" ht="12">
      <c r="A578" s="14"/>
      <c r="B578" s="256"/>
      <c r="C578" s="257"/>
      <c r="D578" s="240" t="s">
        <v>187</v>
      </c>
      <c r="E578" s="258" t="s">
        <v>1</v>
      </c>
      <c r="F578" s="259" t="s">
        <v>189</v>
      </c>
      <c r="G578" s="257"/>
      <c r="H578" s="260">
        <v>0.12</v>
      </c>
      <c r="I578" s="261"/>
      <c r="J578" s="257"/>
      <c r="K578" s="257"/>
      <c r="L578" s="262"/>
      <c r="M578" s="263"/>
      <c r="N578" s="264"/>
      <c r="O578" s="264"/>
      <c r="P578" s="264"/>
      <c r="Q578" s="264"/>
      <c r="R578" s="264"/>
      <c r="S578" s="264"/>
      <c r="T578" s="26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6" t="s">
        <v>187</v>
      </c>
      <c r="AU578" s="266" t="s">
        <v>88</v>
      </c>
      <c r="AV578" s="14" t="s">
        <v>183</v>
      </c>
      <c r="AW578" s="14" t="s">
        <v>34</v>
      </c>
      <c r="AX578" s="14" t="s">
        <v>86</v>
      </c>
      <c r="AY578" s="266" t="s">
        <v>176</v>
      </c>
    </row>
    <row r="579" spans="1:65" s="2" customFormat="1" ht="16.5" customHeight="1">
      <c r="A579" s="39"/>
      <c r="B579" s="40"/>
      <c r="C579" s="278" t="s">
        <v>932</v>
      </c>
      <c r="D579" s="278" t="s">
        <v>247</v>
      </c>
      <c r="E579" s="279" t="s">
        <v>2003</v>
      </c>
      <c r="F579" s="280" t="s">
        <v>2363</v>
      </c>
      <c r="G579" s="281" t="s">
        <v>1058</v>
      </c>
      <c r="H579" s="282">
        <v>0.4</v>
      </c>
      <c r="I579" s="283"/>
      <c r="J579" s="284">
        <f>ROUND(I579*H579,2)</f>
        <v>0</v>
      </c>
      <c r="K579" s="280" t="s">
        <v>1</v>
      </c>
      <c r="L579" s="285"/>
      <c r="M579" s="286" t="s">
        <v>1</v>
      </c>
      <c r="N579" s="287" t="s">
        <v>43</v>
      </c>
      <c r="O579" s="92"/>
      <c r="P579" s="236">
        <f>O579*H579</f>
        <v>0</v>
      </c>
      <c r="Q579" s="236">
        <v>0</v>
      </c>
      <c r="R579" s="236">
        <f>Q579*H579</f>
        <v>0</v>
      </c>
      <c r="S579" s="236">
        <v>0</v>
      </c>
      <c r="T579" s="237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8" t="s">
        <v>227</v>
      </c>
      <c r="AT579" s="238" t="s">
        <v>247</v>
      </c>
      <c r="AU579" s="238" t="s">
        <v>88</v>
      </c>
      <c r="AY579" s="18" t="s">
        <v>176</v>
      </c>
      <c r="BE579" s="239">
        <f>IF(N579="základní",J579,0)</f>
        <v>0</v>
      </c>
      <c r="BF579" s="239">
        <f>IF(N579="snížená",J579,0)</f>
        <v>0</v>
      </c>
      <c r="BG579" s="239">
        <f>IF(N579="zákl. přenesená",J579,0)</f>
        <v>0</v>
      </c>
      <c r="BH579" s="239">
        <f>IF(N579="sníž. přenesená",J579,0)</f>
        <v>0</v>
      </c>
      <c r="BI579" s="239">
        <f>IF(N579="nulová",J579,0)</f>
        <v>0</v>
      </c>
      <c r="BJ579" s="18" t="s">
        <v>86</v>
      </c>
      <c r="BK579" s="239">
        <f>ROUND(I579*H579,2)</f>
        <v>0</v>
      </c>
      <c r="BL579" s="18" t="s">
        <v>183</v>
      </c>
      <c r="BM579" s="238" t="s">
        <v>2521</v>
      </c>
    </row>
    <row r="580" spans="1:47" s="2" customFormat="1" ht="12">
      <c r="A580" s="39"/>
      <c r="B580" s="40"/>
      <c r="C580" s="41"/>
      <c r="D580" s="240" t="s">
        <v>185</v>
      </c>
      <c r="E580" s="41"/>
      <c r="F580" s="241" t="s">
        <v>2363</v>
      </c>
      <c r="G580" s="41"/>
      <c r="H580" s="41"/>
      <c r="I580" s="242"/>
      <c r="J580" s="41"/>
      <c r="K580" s="41"/>
      <c r="L580" s="45"/>
      <c r="M580" s="243"/>
      <c r="N580" s="244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185</v>
      </c>
      <c r="AU580" s="18" t="s">
        <v>88</v>
      </c>
    </row>
    <row r="581" spans="1:51" s="13" customFormat="1" ht="12">
      <c r="A581" s="13"/>
      <c r="B581" s="245"/>
      <c r="C581" s="246"/>
      <c r="D581" s="240" t="s">
        <v>187</v>
      </c>
      <c r="E581" s="247" t="s">
        <v>1</v>
      </c>
      <c r="F581" s="248" t="s">
        <v>2423</v>
      </c>
      <c r="G581" s="246"/>
      <c r="H581" s="249">
        <v>0.4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5" t="s">
        <v>187</v>
      </c>
      <c r="AU581" s="255" t="s">
        <v>88</v>
      </c>
      <c r="AV581" s="13" t="s">
        <v>88</v>
      </c>
      <c r="AW581" s="13" t="s">
        <v>34</v>
      </c>
      <c r="AX581" s="13" t="s">
        <v>78</v>
      </c>
      <c r="AY581" s="255" t="s">
        <v>176</v>
      </c>
    </row>
    <row r="582" spans="1:51" s="14" customFormat="1" ht="12">
      <c r="A582" s="14"/>
      <c r="B582" s="256"/>
      <c r="C582" s="257"/>
      <c r="D582" s="240" t="s">
        <v>187</v>
      </c>
      <c r="E582" s="258" t="s">
        <v>1</v>
      </c>
      <c r="F582" s="259" t="s">
        <v>189</v>
      </c>
      <c r="G582" s="257"/>
      <c r="H582" s="260">
        <v>0.4</v>
      </c>
      <c r="I582" s="261"/>
      <c r="J582" s="257"/>
      <c r="K582" s="257"/>
      <c r="L582" s="262"/>
      <c r="M582" s="263"/>
      <c r="N582" s="264"/>
      <c r="O582" s="264"/>
      <c r="P582" s="264"/>
      <c r="Q582" s="264"/>
      <c r="R582" s="264"/>
      <c r="S582" s="264"/>
      <c r="T582" s="26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6" t="s">
        <v>187</v>
      </c>
      <c r="AU582" s="266" t="s">
        <v>88</v>
      </c>
      <c r="AV582" s="14" t="s">
        <v>183</v>
      </c>
      <c r="AW582" s="14" t="s">
        <v>34</v>
      </c>
      <c r="AX582" s="14" t="s">
        <v>86</v>
      </c>
      <c r="AY582" s="266" t="s">
        <v>176</v>
      </c>
    </row>
    <row r="583" spans="1:65" s="2" customFormat="1" ht="16.5" customHeight="1">
      <c r="A583" s="39"/>
      <c r="B583" s="40"/>
      <c r="C583" s="227" t="s">
        <v>939</v>
      </c>
      <c r="D583" s="227" t="s">
        <v>178</v>
      </c>
      <c r="E583" s="228" t="s">
        <v>2364</v>
      </c>
      <c r="F583" s="229" t="s">
        <v>2365</v>
      </c>
      <c r="G583" s="230" t="s">
        <v>1785</v>
      </c>
      <c r="H583" s="231">
        <v>26</v>
      </c>
      <c r="I583" s="232"/>
      <c r="J583" s="233">
        <f>ROUND(I583*H583,2)</f>
        <v>0</v>
      </c>
      <c r="K583" s="229" t="s">
        <v>1</v>
      </c>
      <c r="L583" s="45"/>
      <c r="M583" s="234" t="s">
        <v>1</v>
      </c>
      <c r="N583" s="235" t="s">
        <v>43</v>
      </c>
      <c r="O583" s="92"/>
      <c r="P583" s="236">
        <f>O583*H583</f>
        <v>0</v>
      </c>
      <c r="Q583" s="236">
        <v>0</v>
      </c>
      <c r="R583" s="236">
        <f>Q583*H583</f>
        <v>0</v>
      </c>
      <c r="S583" s="236">
        <v>0</v>
      </c>
      <c r="T583" s="237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8" t="s">
        <v>183</v>
      </c>
      <c r="AT583" s="238" t="s">
        <v>178</v>
      </c>
      <c r="AU583" s="238" t="s">
        <v>88</v>
      </c>
      <c r="AY583" s="18" t="s">
        <v>176</v>
      </c>
      <c r="BE583" s="239">
        <f>IF(N583="základní",J583,0)</f>
        <v>0</v>
      </c>
      <c r="BF583" s="239">
        <f>IF(N583="snížená",J583,0)</f>
        <v>0</v>
      </c>
      <c r="BG583" s="239">
        <f>IF(N583="zákl. přenesená",J583,0)</f>
        <v>0</v>
      </c>
      <c r="BH583" s="239">
        <f>IF(N583="sníž. přenesená",J583,0)</f>
        <v>0</v>
      </c>
      <c r="BI583" s="239">
        <f>IF(N583="nulová",J583,0)</f>
        <v>0</v>
      </c>
      <c r="BJ583" s="18" t="s">
        <v>86</v>
      </c>
      <c r="BK583" s="239">
        <f>ROUND(I583*H583,2)</f>
        <v>0</v>
      </c>
      <c r="BL583" s="18" t="s">
        <v>183</v>
      </c>
      <c r="BM583" s="238" t="s">
        <v>2522</v>
      </c>
    </row>
    <row r="584" spans="1:47" s="2" customFormat="1" ht="12">
      <c r="A584" s="39"/>
      <c r="B584" s="40"/>
      <c r="C584" s="41"/>
      <c r="D584" s="240" t="s">
        <v>185</v>
      </c>
      <c r="E584" s="41"/>
      <c r="F584" s="241" t="s">
        <v>2365</v>
      </c>
      <c r="G584" s="41"/>
      <c r="H584" s="41"/>
      <c r="I584" s="242"/>
      <c r="J584" s="41"/>
      <c r="K584" s="41"/>
      <c r="L584" s="45"/>
      <c r="M584" s="243"/>
      <c r="N584" s="244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185</v>
      </c>
      <c r="AU584" s="18" t="s">
        <v>88</v>
      </c>
    </row>
    <row r="585" spans="1:51" s="13" customFormat="1" ht="12">
      <c r="A585" s="13"/>
      <c r="B585" s="245"/>
      <c r="C585" s="246"/>
      <c r="D585" s="240" t="s">
        <v>187</v>
      </c>
      <c r="E585" s="247" t="s">
        <v>1</v>
      </c>
      <c r="F585" s="248" t="s">
        <v>2366</v>
      </c>
      <c r="G585" s="246"/>
      <c r="H585" s="249">
        <v>26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5" t="s">
        <v>187</v>
      </c>
      <c r="AU585" s="255" t="s">
        <v>88</v>
      </c>
      <c r="AV585" s="13" t="s">
        <v>88</v>
      </c>
      <c r="AW585" s="13" t="s">
        <v>34</v>
      </c>
      <c r="AX585" s="13" t="s">
        <v>78</v>
      </c>
      <c r="AY585" s="255" t="s">
        <v>176</v>
      </c>
    </row>
    <row r="586" spans="1:51" s="14" customFormat="1" ht="12">
      <c r="A586" s="14"/>
      <c r="B586" s="256"/>
      <c r="C586" s="257"/>
      <c r="D586" s="240" t="s">
        <v>187</v>
      </c>
      <c r="E586" s="258" t="s">
        <v>1</v>
      </c>
      <c r="F586" s="259" t="s">
        <v>189</v>
      </c>
      <c r="G586" s="257"/>
      <c r="H586" s="260">
        <v>26</v>
      </c>
      <c r="I586" s="261"/>
      <c r="J586" s="257"/>
      <c r="K586" s="257"/>
      <c r="L586" s="262"/>
      <c r="M586" s="263"/>
      <c r="N586" s="264"/>
      <c r="O586" s="264"/>
      <c r="P586" s="264"/>
      <c r="Q586" s="264"/>
      <c r="R586" s="264"/>
      <c r="S586" s="264"/>
      <c r="T586" s="26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6" t="s">
        <v>187</v>
      </c>
      <c r="AU586" s="266" t="s">
        <v>88</v>
      </c>
      <c r="AV586" s="14" t="s">
        <v>183</v>
      </c>
      <c r="AW586" s="14" t="s">
        <v>34</v>
      </c>
      <c r="AX586" s="14" t="s">
        <v>86</v>
      </c>
      <c r="AY586" s="266" t="s">
        <v>176</v>
      </c>
    </row>
    <row r="587" spans="1:65" s="2" customFormat="1" ht="16.5" customHeight="1">
      <c r="A587" s="39"/>
      <c r="B587" s="40"/>
      <c r="C587" s="227" t="s">
        <v>945</v>
      </c>
      <c r="D587" s="227" t="s">
        <v>178</v>
      </c>
      <c r="E587" s="228" t="s">
        <v>2015</v>
      </c>
      <c r="F587" s="229" t="s">
        <v>2367</v>
      </c>
      <c r="G587" s="230" t="s">
        <v>1785</v>
      </c>
      <c r="H587" s="231">
        <v>34</v>
      </c>
      <c r="I587" s="232"/>
      <c r="J587" s="233">
        <f>ROUND(I587*H587,2)</f>
        <v>0</v>
      </c>
      <c r="K587" s="229" t="s">
        <v>1</v>
      </c>
      <c r="L587" s="45"/>
      <c r="M587" s="234" t="s">
        <v>1</v>
      </c>
      <c r="N587" s="235" t="s">
        <v>43</v>
      </c>
      <c r="O587" s="92"/>
      <c r="P587" s="236">
        <f>O587*H587</f>
        <v>0</v>
      </c>
      <c r="Q587" s="236">
        <v>0</v>
      </c>
      <c r="R587" s="236">
        <f>Q587*H587</f>
        <v>0</v>
      </c>
      <c r="S587" s="236">
        <v>0</v>
      </c>
      <c r="T587" s="237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8" t="s">
        <v>183</v>
      </c>
      <c r="AT587" s="238" t="s">
        <v>178</v>
      </c>
      <c r="AU587" s="238" t="s">
        <v>88</v>
      </c>
      <c r="AY587" s="18" t="s">
        <v>176</v>
      </c>
      <c r="BE587" s="239">
        <f>IF(N587="základní",J587,0)</f>
        <v>0</v>
      </c>
      <c r="BF587" s="239">
        <f>IF(N587="snížená",J587,0)</f>
        <v>0</v>
      </c>
      <c r="BG587" s="239">
        <f>IF(N587="zákl. přenesená",J587,0)</f>
        <v>0</v>
      </c>
      <c r="BH587" s="239">
        <f>IF(N587="sníž. přenesená",J587,0)</f>
        <v>0</v>
      </c>
      <c r="BI587" s="239">
        <f>IF(N587="nulová",J587,0)</f>
        <v>0</v>
      </c>
      <c r="BJ587" s="18" t="s">
        <v>86</v>
      </c>
      <c r="BK587" s="239">
        <f>ROUND(I587*H587,2)</f>
        <v>0</v>
      </c>
      <c r="BL587" s="18" t="s">
        <v>183</v>
      </c>
      <c r="BM587" s="238" t="s">
        <v>2523</v>
      </c>
    </row>
    <row r="588" spans="1:47" s="2" customFormat="1" ht="12">
      <c r="A588" s="39"/>
      <c r="B588" s="40"/>
      <c r="C588" s="41"/>
      <c r="D588" s="240" t="s">
        <v>185</v>
      </c>
      <c r="E588" s="41"/>
      <c r="F588" s="241" t="s">
        <v>2367</v>
      </c>
      <c r="G588" s="41"/>
      <c r="H588" s="41"/>
      <c r="I588" s="242"/>
      <c r="J588" s="41"/>
      <c r="K588" s="41"/>
      <c r="L588" s="45"/>
      <c r="M588" s="243"/>
      <c r="N588" s="244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185</v>
      </c>
      <c r="AU588" s="18" t="s">
        <v>88</v>
      </c>
    </row>
    <row r="589" spans="1:51" s="13" customFormat="1" ht="12">
      <c r="A589" s="13"/>
      <c r="B589" s="245"/>
      <c r="C589" s="246"/>
      <c r="D589" s="240" t="s">
        <v>187</v>
      </c>
      <c r="E589" s="247" t="s">
        <v>1</v>
      </c>
      <c r="F589" s="248" t="s">
        <v>2368</v>
      </c>
      <c r="G589" s="246"/>
      <c r="H589" s="249">
        <v>34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5" t="s">
        <v>187</v>
      </c>
      <c r="AU589" s="255" t="s">
        <v>88</v>
      </c>
      <c r="AV589" s="13" t="s">
        <v>88</v>
      </c>
      <c r="AW589" s="13" t="s">
        <v>34</v>
      </c>
      <c r="AX589" s="13" t="s">
        <v>78</v>
      </c>
      <c r="AY589" s="255" t="s">
        <v>176</v>
      </c>
    </row>
    <row r="590" spans="1:51" s="14" customFormat="1" ht="12">
      <c r="A590" s="14"/>
      <c r="B590" s="256"/>
      <c r="C590" s="257"/>
      <c r="D590" s="240" t="s">
        <v>187</v>
      </c>
      <c r="E590" s="258" t="s">
        <v>1</v>
      </c>
      <c r="F590" s="259" t="s">
        <v>189</v>
      </c>
      <c r="G590" s="257"/>
      <c r="H590" s="260">
        <v>34</v>
      </c>
      <c r="I590" s="261"/>
      <c r="J590" s="257"/>
      <c r="K590" s="257"/>
      <c r="L590" s="262"/>
      <c r="M590" s="263"/>
      <c r="N590" s="264"/>
      <c r="O590" s="264"/>
      <c r="P590" s="264"/>
      <c r="Q590" s="264"/>
      <c r="R590" s="264"/>
      <c r="S590" s="264"/>
      <c r="T590" s="26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6" t="s">
        <v>187</v>
      </c>
      <c r="AU590" s="266" t="s">
        <v>88</v>
      </c>
      <c r="AV590" s="14" t="s">
        <v>183</v>
      </c>
      <c r="AW590" s="14" t="s">
        <v>34</v>
      </c>
      <c r="AX590" s="14" t="s">
        <v>86</v>
      </c>
      <c r="AY590" s="266" t="s">
        <v>176</v>
      </c>
    </row>
    <row r="591" spans="1:65" s="2" customFormat="1" ht="16.5" customHeight="1">
      <c r="A591" s="39"/>
      <c r="B591" s="40"/>
      <c r="C591" s="227" t="s">
        <v>959</v>
      </c>
      <c r="D591" s="227" t="s">
        <v>178</v>
      </c>
      <c r="E591" s="228" t="s">
        <v>2424</v>
      </c>
      <c r="F591" s="229" t="s">
        <v>2425</v>
      </c>
      <c r="G591" s="230" t="s">
        <v>1785</v>
      </c>
      <c r="H591" s="231">
        <v>13</v>
      </c>
      <c r="I591" s="232"/>
      <c r="J591" s="233">
        <f>ROUND(I591*H591,2)</f>
        <v>0</v>
      </c>
      <c r="K591" s="229" t="s">
        <v>1</v>
      </c>
      <c r="L591" s="45"/>
      <c r="M591" s="234" t="s">
        <v>1</v>
      </c>
      <c r="N591" s="235" t="s">
        <v>43</v>
      </c>
      <c r="O591" s="92"/>
      <c r="P591" s="236">
        <f>O591*H591</f>
        <v>0</v>
      </c>
      <c r="Q591" s="236">
        <v>0</v>
      </c>
      <c r="R591" s="236">
        <f>Q591*H591</f>
        <v>0</v>
      </c>
      <c r="S591" s="236">
        <v>0</v>
      </c>
      <c r="T591" s="237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8" t="s">
        <v>183</v>
      </c>
      <c r="AT591" s="238" t="s">
        <v>178</v>
      </c>
      <c r="AU591" s="238" t="s">
        <v>88</v>
      </c>
      <c r="AY591" s="18" t="s">
        <v>176</v>
      </c>
      <c r="BE591" s="239">
        <f>IF(N591="základní",J591,0)</f>
        <v>0</v>
      </c>
      <c r="BF591" s="239">
        <f>IF(N591="snížená",J591,0)</f>
        <v>0</v>
      </c>
      <c r="BG591" s="239">
        <f>IF(N591="zákl. přenesená",J591,0)</f>
        <v>0</v>
      </c>
      <c r="BH591" s="239">
        <f>IF(N591="sníž. přenesená",J591,0)</f>
        <v>0</v>
      </c>
      <c r="BI591" s="239">
        <f>IF(N591="nulová",J591,0)</f>
        <v>0</v>
      </c>
      <c r="BJ591" s="18" t="s">
        <v>86</v>
      </c>
      <c r="BK591" s="239">
        <f>ROUND(I591*H591,2)</f>
        <v>0</v>
      </c>
      <c r="BL591" s="18" t="s">
        <v>183</v>
      </c>
      <c r="BM591" s="238" t="s">
        <v>2524</v>
      </c>
    </row>
    <row r="592" spans="1:47" s="2" customFormat="1" ht="12">
      <c r="A592" s="39"/>
      <c r="B592" s="40"/>
      <c r="C592" s="41"/>
      <c r="D592" s="240" t="s">
        <v>185</v>
      </c>
      <c r="E592" s="41"/>
      <c r="F592" s="241" t="s">
        <v>2425</v>
      </c>
      <c r="G592" s="41"/>
      <c r="H592" s="41"/>
      <c r="I592" s="242"/>
      <c r="J592" s="41"/>
      <c r="K592" s="41"/>
      <c r="L592" s="45"/>
      <c r="M592" s="243"/>
      <c r="N592" s="244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185</v>
      </c>
      <c r="AU592" s="18" t="s">
        <v>88</v>
      </c>
    </row>
    <row r="593" spans="1:51" s="13" customFormat="1" ht="12">
      <c r="A593" s="13"/>
      <c r="B593" s="245"/>
      <c r="C593" s="246"/>
      <c r="D593" s="240" t="s">
        <v>187</v>
      </c>
      <c r="E593" s="247" t="s">
        <v>1</v>
      </c>
      <c r="F593" s="248" t="s">
        <v>2426</v>
      </c>
      <c r="G593" s="246"/>
      <c r="H593" s="249">
        <v>13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5" t="s">
        <v>187</v>
      </c>
      <c r="AU593" s="255" t="s">
        <v>88</v>
      </c>
      <c r="AV593" s="13" t="s">
        <v>88</v>
      </c>
      <c r="AW593" s="13" t="s">
        <v>34</v>
      </c>
      <c r="AX593" s="13" t="s">
        <v>78</v>
      </c>
      <c r="AY593" s="255" t="s">
        <v>176</v>
      </c>
    </row>
    <row r="594" spans="1:51" s="14" customFormat="1" ht="12">
      <c r="A594" s="14"/>
      <c r="B594" s="256"/>
      <c r="C594" s="257"/>
      <c r="D594" s="240" t="s">
        <v>187</v>
      </c>
      <c r="E594" s="258" t="s">
        <v>1</v>
      </c>
      <c r="F594" s="259" t="s">
        <v>189</v>
      </c>
      <c r="G594" s="257"/>
      <c r="H594" s="260">
        <v>13</v>
      </c>
      <c r="I594" s="261"/>
      <c r="J594" s="257"/>
      <c r="K594" s="257"/>
      <c r="L594" s="262"/>
      <c r="M594" s="263"/>
      <c r="N594" s="264"/>
      <c r="O594" s="264"/>
      <c r="P594" s="264"/>
      <c r="Q594" s="264"/>
      <c r="R594" s="264"/>
      <c r="S594" s="264"/>
      <c r="T594" s="26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6" t="s">
        <v>187</v>
      </c>
      <c r="AU594" s="266" t="s">
        <v>88</v>
      </c>
      <c r="AV594" s="14" t="s">
        <v>183</v>
      </c>
      <c r="AW594" s="14" t="s">
        <v>34</v>
      </c>
      <c r="AX594" s="14" t="s">
        <v>86</v>
      </c>
      <c r="AY594" s="266" t="s">
        <v>176</v>
      </c>
    </row>
    <row r="595" spans="1:65" s="2" customFormat="1" ht="16.5" customHeight="1">
      <c r="A595" s="39"/>
      <c r="B595" s="40"/>
      <c r="C595" s="227" t="s">
        <v>966</v>
      </c>
      <c r="D595" s="227" t="s">
        <v>178</v>
      </c>
      <c r="E595" s="228" t="s">
        <v>2369</v>
      </c>
      <c r="F595" s="229" t="s">
        <v>2370</v>
      </c>
      <c r="G595" s="230" t="s">
        <v>181</v>
      </c>
      <c r="H595" s="231">
        <v>32</v>
      </c>
      <c r="I595" s="232"/>
      <c r="J595" s="233">
        <f>ROUND(I595*H595,2)</f>
        <v>0</v>
      </c>
      <c r="K595" s="229" t="s">
        <v>1</v>
      </c>
      <c r="L595" s="45"/>
      <c r="M595" s="234" t="s">
        <v>1</v>
      </c>
      <c r="N595" s="235" t="s">
        <v>43</v>
      </c>
      <c r="O595" s="92"/>
      <c r="P595" s="236">
        <f>O595*H595</f>
        <v>0</v>
      </c>
      <c r="Q595" s="236">
        <v>0</v>
      </c>
      <c r="R595" s="236">
        <f>Q595*H595</f>
        <v>0</v>
      </c>
      <c r="S595" s="236">
        <v>0</v>
      </c>
      <c r="T595" s="237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8" t="s">
        <v>183</v>
      </c>
      <c r="AT595" s="238" t="s">
        <v>178</v>
      </c>
      <c r="AU595" s="238" t="s">
        <v>88</v>
      </c>
      <c r="AY595" s="18" t="s">
        <v>176</v>
      </c>
      <c r="BE595" s="239">
        <f>IF(N595="základní",J595,0)</f>
        <v>0</v>
      </c>
      <c r="BF595" s="239">
        <f>IF(N595="snížená",J595,0)</f>
        <v>0</v>
      </c>
      <c r="BG595" s="239">
        <f>IF(N595="zákl. přenesená",J595,0)</f>
        <v>0</v>
      </c>
      <c r="BH595" s="239">
        <f>IF(N595="sníž. přenesená",J595,0)</f>
        <v>0</v>
      </c>
      <c r="BI595" s="239">
        <f>IF(N595="nulová",J595,0)</f>
        <v>0</v>
      </c>
      <c r="BJ595" s="18" t="s">
        <v>86</v>
      </c>
      <c r="BK595" s="239">
        <f>ROUND(I595*H595,2)</f>
        <v>0</v>
      </c>
      <c r="BL595" s="18" t="s">
        <v>183</v>
      </c>
      <c r="BM595" s="238" t="s">
        <v>2525</v>
      </c>
    </row>
    <row r="596" spans="1:47" s="2" customFormat="1" ht="12">
      <c r="A596" s="39"/>
      <c r="B596" s="40"/>
      <c r="C596" s="41"/>
      <c r="D596" s="240" t="s">
        <v>185</v>
      </c>
      <c r="E596" s="41"/>
      <c r="F596" s="241" t="s">
        <v>2370</v>
      </c>
      <c r="G596" s="41"/>
      <c r="H596" s="41"/>
      <c r="I596" s="242"/>
      <c r="J596" s="41"/>
      <c r="K596" s="41"/>
      <c r="L596" s="45"/>
      <c r="M596" s="243"/>
      <c r="N596" s="244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185</v>
      </c>
      <c r="AU596" s="18" t="s">
        <v>88</v>
      </c>
    </row>
    <row r="597" spans="1:51" s="13" customFormat="1" ht="12">
      <c r="A597" s="13"/>
      <c r="B597" s="245"/>
      <c r="C597" s="246"/>
      <c r="D597" s="240" t="s">
        <v>187</v>
      </c>
      <c r="E597" s="247" t="s">
        <v>1</v>
      </c>
      <c r="F597" s="248" t="s">
        <v>2427</v>
      </c>
      <c r="G597" s="246"/>
      <c r="H597" s="249">
        <v>32</v>
      </c>
      <c r="I597" s="250"/>
      <c r="J597" s="246"/>
      <c r="K597" s="246"/>
      <c r="L597" s="251"/>
      <c r="M597" s="252"/>
      <c r="N597" s="253"/>
      <c r="O597" s="253"/>
      <c r="P597" s="253"/>
      <c r="Q597" s="253"/>
      <c r="R597" s="253"/>
      <c r="S597" s="253"/>
      <c r="T597" s="25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5" t="s">
        <v>187</v>
      </c>
      <c r="AU597" s="255" t="s">
        <v>88</v>
      </c>
      <c r="AV597" s="13" t="s">
        <v>88</v>
      </c>
      <c r="AW597" s="13" t="s">
        <v>34</v>
      </c>
      <c r="AX597" s="13" t="s">
        <v>78</v>
      </c>
      <c r="AY597" s="255" t="s">
        <v>176</v>
      </c>
    </row>
    <row r="598" spans="1:51" s="14" customFormat="1" ht="12">
      <c r="A598" s="14"/>
      <c r="B598" s="256"/>
      <c r="C598" s="257"/>
      <c r="D598" s="240" t="s">
        <v>187</v>
      </c>
      <c r="E598" s="258" t="s">
        <v>1</v>
      </c>
      <c r="F598" s="259" t="s">
        <v>189</v>
      </c>
      <c r="G598" s="257"/>
      <c r="H598" s="260">
        <v>32</v>
      </c>
      <c r="I598" s="261"/>
      <c r="J598" s="257"/>
      <c r="K598" s="257"/>
      <c r="L598" s="262"/>
      <c r="M598" s="263"/>
      <c r="N598" s="264"/>
      <c r="O598" s="264"/>
      <c r="P598" s="264"/>
      <c r="Q598" s="264"/>
      <c r="R598" s="264"/>
      <c r="S598" s="264"/>
      <c r="T598" s="26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6" t="s">
        <v>187</v>
      </c>
      <c r="AU598" s="266" t="s">
        <v>88</v>
      </c>
      <c r="AV598" s="14" t="s">
        <v>183</v>
      </c>
      <c r="AW598" s="14" t="s">
        <v>34</v>
      </c>
      <c r="AX598" s="14" t="s">
        <v>86</v>
      </c>
      <c r="AY598" s="266" t="s">
        <v>176</v>
      </c>
    </row>
    <row r="599" spans="1:65" s="2" customFormat="1" ht="16.5" customHeight="1">
      <c r="A599" s="39"/>
      <c r="B599" s="40"/>
      <c r="C599" s="227" t="s">
        <v>973</v>
      </c>
      <c r="D599" s="227" t="s">
        <v>178</v>
      </c>
      <c r="E599" s="228" t="s">
        <v>2132</v>
      </c>
      <c r="F599" s="229" t="s">
        <v>2133</v>
      </c>
      <c r="G599" s="230" t="s">
        <v>181</v>
      </c>
      <c r="H599" s="231">
        <v>40</v>
      </c>
      <c r="I599" s="232"/>
      <c r="J599" s="233">
        <f>ROUND(I599*H599,2)</f>
        <v>0</v>
      </c>
      <c r="K599" s="229" t="s">
        <v>1</v>
      </c>
      <c r="L599" s="45"/>
      <c r="M599" s="234" t="s">
        <v>1</v>
      </c>
      <c r="N599" s="235" t="s">
        <v>43</v>
      </c>
      <c r="O599" s="92"/>
      <c r="P599" s="236">
        <f>O599*H599</f>
        <v>0</v>
      </c>
      <c r="Q599" s="236">
        <v>0</v>
      </c>
      <c r="R599" s="236">
        <f>Q599*H599</f>
        <v>0</v>
      </c>
      <c r="S599" s="236">
        <v>0</v>
      </c>
      <c r="T599" s="237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8" t="s">
        <v>183</v>
      </c>
      <c r="AT599" s="238" t="s">
        <v>178</v>
      </c>
      <c r="AU599" s="238" t="s">
        <v>88</v>
      </c>
      <c r="AY599" s="18" t="s">
        <v>176</v>
      </c>
      <c r="BE599" s="239">
        <f>IF(N599="základní",J599,0)</f>
        <v>0</v>
      </c>
      <c r="BF599" s="239">
        <f>IF(N599="snížená",J599,0)</f>
        <v>0</v>
      </c>
      <c r="BG599" s="239">
        <f>IF(N599="zákl. přenesená",J599,0)</f>
        <v>0</v>
      </c>
      <c r="BH599" s="239">
        <f>IF(N599="sníž. přenesená",J599,0)</f>
        <v>0</v>
      </c>
      <c r="BI599" s="239">
        <f>IF(N599="nulová",J599,0)</f>
        <v>0</v>
      </c>
      <c r="BJ599" s="18" t="s">
        <v>86</v>
      </c>
      <c r="BK599" s="239">
        <f>ROUND(I599*H599,2)</f>
        <v>0</v>
      </c>
      <c r="BL599" s="18" t="s">
        <v>183</v>
      </c>
      <c r="BM599" s="238" t="s">
        <v>2526</v>
      </c>
    </row>
    <row r="600" spans="1:47" s="2" customFormat="1" ht="12">
      <c r="A600" s="39"/>
      <c r="B600" s="40"/>
      <c r="C600" s="41"/>
      <c r="D600" s="240" t="s">
        <v>185</v>
      </c>
      <c r="E600" s="41"/>
      <c r="F600" s="241" t="s">
        <v>2133</v>
      </c>
      <c r="G600" s="41"/>
      <c r="H600" s="41"/>
      <c r="I600" s="242"/>
      <c r="J600" s="41"/>
      <c r="K600" s="41"/>
      <c r="L600" s="45"/>
      <c r="M600" s="243"/>
      <c r="N600" s="244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185</v>
      </c>
      <c r="AU600" s="18" t="s">
        <v>88</v>
      </c>
    </row>
    <row r="601" spans="1:51" s="13" customFormat="1" ht="12">
      <c r="A601" s="13"/>
      <c r="B601" s="245"/>
      <c r="C601" s="246"/>
      <c r="D601" s="240" t="s">
        <v>187</v>
      </c>
      <c r="E601" s="247" t="s">
        <v>1</v>
      </c>
      <c r="F601" s="248" t="s">
        <v>2428</v>
      </c>
      <c r="G601" s="246"/>
      <c r="H601" s="249">
        <v>40</v>
      </c>
      <c r="I601" s="250"/>
      <c r="J601" s="246"/>
      <c r="K601" s="246"/>
      <c r="L601" s="251"/>
      <c r="M601" s="252"/>
      <c r="N601" s="253"/>
      <c r="O601" s="253"/>
      <c r="P601" s="253"/>
      <c r="Q601" s="253"/>
      <c r="R601" s="253"/>
      <c r="S601" s="253"/>
      <c r="T601" s="25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5" t="s">
        <v>187</v>
      </c>
      <c r="AU601" s="255" t="s">
        <v>88</v>
      </c>
      <c r="AV601" s="13" t="s">
        <v>88</v>
      </c>
      <c r="AW601" s="13" t="s">
        <v>34</v>
      </c>
      <c r="AX601" s="13" t="s">
        <v>78</v>
      </c>
      <c r="AY601" s="255" t="s">
        <v>176</v>
      </c>
    </row>
    <row r="602" spans="1:51" s="14" customFormat="1" ht="12">
      <c r="A602" s="14"/>
      <c r="B602" s="256"/>
      <c r="C602" s="257"/>
      <c r="D602" s="240" t="s">
        <v>187</v>
      </c>
      <c r="E602" s="258" t="s">
        <v>1</v>
      </c>
      <c r="F602" s="259" t="s">
        <v>189</v>
      </c>
      <c r="G602" s="257"/>
      <c r="H602" s="260">
        <v>40</v>
      </c>
      <c r="I602" s="261"/>
      <c r="J602" s="257"/>
      <c r="K602" s="257"/>
      <c r="L602" s="262"/>
      <c r="M602" s="263"/>
      <c r="N602" s="264"/>
      <c r="O602" s="264"/>
      <c r="P602" s="264"/>
      <c r="Q602" s="264"/>
      <c r="R602" s="264"/>
      <c r="S602" s="264"/>
      <c r="T602" s="26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6" t="s">
        <v>187</v>
      </c>
      <c r="AU602" s="266" t="s">
        <v>88</v>
      </c>
      <c r="AV602" s="14" t="s">
        <v>183</v>
      </c>
      <c r="AW602" s="14" t="s">
        <v>34</v>
      </c>
      <c r="AX602" s="14" t="s">
        <v>86</v>
      </c>
      <c r="AY602" s="266" t="s">
        <v>176</v>
      </c>
    </row>
    <row r="603" spans="1:65" s="2" customFormat="1" ht="16.5" customHeight="1">
      <c r="A603" s="39"/>
      <c r="B603" s="40"/>
      <c r="C603" s="278" t="s">
        <v>980</v>
      </c>
      <c r="D603" s="278" t="s">
        <v>247</v>
      </c>
      <c r="E603" s="279" t="s">
        <v>2051</v>
      </c>
      <c r="F603" s="280" t="s">
        <v>2373</v>
      </c>
      <c r="G603" s="281" t="s">
        <v>181</v>
      </c>
      <c r="H603" s="282">
        <v>40</v>
      </c>
      <c r="I603" s="283"/>
      <c r="J603" s="284">
        <f>ROUND(I603*H603,2)</f>
        <v>0</v>
      </c>
      <c r="K603" s="280" t="s">
        <v>1</v>
      </c>
      <c r="L603" s="285"/>
      <c r="M603" s="286" t="s">
        <v>1</v>
      </c>
      <c r="N603" s="287" t="s">
        <v>43</v>
      </c>
      <c r="O603" s="92"/>
      <c r="P603" s="236">
        <f>O603*H603</f>
        <v>0</v>
      </c>
      <c r="Q603" s="236">
        <v>0</v>
      </c>
      <c r="R603" s="236">
        <f>Q603*H603</f>
        <v>0</v>
      </c>
      <c r="S603" s="236">
        <v>0</v>
      </c>
      <c r="T603" s="237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8" t="s">
        <v>227</v>
      </c>
      <c r="AT603" s="238" t="s">
        <v>247</v>
      </c>
      <c r="AU603" s="238" t="s">
        <v>88</v>
      </c>
      <c r="AY603" s="18" t="s">
        <v>176</v>
      </c>
      <c r="BE603" s="239">
        <f>IF(N603="základní",J603,0)</f>
        <v>0</v>
      </c>
      <c r="BF603" s="239">
        <f>IF(N603="snížená",J603,0)</f>
        <v>0</v>
      </c>
      <c r="BG603" s="239">
        <f>IF(N603="zákl. přenesená",J603,0)</f>
        <v>0</v>
      </c>
      <c r="BH603" s="239">
        <f>IF(N603="sníž. přenesená",J603,0)</f>
        <v>0</v>
      </c>
      <c r="BI603" s="239">
        <f>IF(N603="nulová",J603,0)</f>
        <v>0</v>
      </c>
      <c r="BJ603" s="18" t="s">
        <v>86</v>
      </c>
      <c r="BK603" s="239">
        <f>ROUND(I603*H603,2)</f>
        <v>0</v>
      </c>
      <c r="BL603" s="18" t="s">
        <v>183</v>
      </c>
      <c r="BM603" s="238" t="s">
        <v>2527</v>
      </c>
    </row>
    <row r="604" spans="1:47" s="2" customFormat="1" ht="12">
      <c r="A604" s="39"/>
      <c r="B604" s="40"/>
      <c r="C604" s="41"/>
      <c r="D604" s="240" t="s">
        <v>185</v>
      </c>
      <c r="E604" s="41"/>
      <c r="F604" s="241" t="s">
        <v>2373</v>
      </c>
      <c r="G604" s="41"/>
      <c r="H604" s="41"/>
      <c r="I604" s="242"/>
      <c r="J604" s="41"/>
      <c r="K604" s="41"/>
      <c r="L604" s="45"/>
      <c r="M604" s="243"/>
      <c r="N604" s="244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185</v>
      </c>
      <c r="AU604" s="18" t="s">
        <v>88</v>
      </c>
    </row>
    <row r="605" spans="1:51" s="13" customFormat="1" ht="12">
      <c r="A605" s="13"/>
      <c r="B605" s="245"/>
      <c r="C605" s="246"/>
      <c r="D605" s="240" t="s">
        <v>187</v>
      </c>
      <c r="E605" s="247" t="s">
        <v>1</v>
      </c>
      <c r="F605" s="248" t="s">
        <v>2428</v>
      </c>
      <c r="G605" s="246"/>
      <c r="H605" s="249">
        <v>40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5" t="s">
        <v>187</v>
      </c>
      <c r="AU605" s="255" t="s">
        <v>88</v>
      </c>
      <c r="AV605" s="13" t="s">
        <v>88</v>
      </c>
      <c r="AW605" s="13" t="s">
        <v>34</v>
      </c>
      <c r="AX605" s="13" t="s">
        <v>78</v>
      </c>
      <c r="AY605" s="255" t="s">
        <v>176</v>
      </c>
    </row>
    <row r="606" spans="1:51" s="14" customFormat="1" ht="12">
      <c r="A606" s="14"/>
      <c r="B606" s="256"/>
      <c r="C606" s="257"/>
      <c r="D606" s="240" t="s">
        <v>187</v>
      </c>
      <c r="E606" s="258" t="s">
        <v>1</v>
      </c>
      <c r="F606" s="259" t="s">
        <v>189</v>
      </c>
      <c r="G606" s="257"/>
      <c r="H606" s="260">
        <v>40</v>
      </c>
      <c r="I606" s="261"/>
      <c r="J606" s="257"/>
      <c r="K606" s="257"/>
      <c r="L606" s="262"/>
      <c r="M606" s="263"/>
      <c r="N606" s="264"/>
      <c r="O606" s="264"/>
      <c r="P606" s="264"/>
      <c r="Q606" s="264"/>
      <c r="R606" s="264"/>
      <c r="S606" s="264"/>
      <c r="T606" s="26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6" t="s">
        <v>187</v>
      </c>
      <c r="AU606" s="266" t="s">
        <v>88</v>
      </c>
      <c r="AV606" s="14" t="s">
        <v>183</v>
      </c>
      <c r="AW606" s="14" t="s">
        <v>34</v>
      </c>
      <c r="AX606" s="14" t="s">
        <v>86</v>
      </c>
      <c r="AY606" s="266" t="s">
        <v>176</v>
      </c>
    </row>
    <row r="607" spans="1:65" s="2" customFormat="1" ht="37.8" customHeight="1">
      <c r="A607" s="39"/>
      <c r="B607" s="40"/>
      <c r="C607" s="227" t="s">
        <v>986</v>
      </c>
      <c r="D607" s="227" t="s">
        <v>178</v>
      </c>
      <c r="E607" s="228" t="s">
        <v>2018</v>
      </c>
      <c r="F607" s="229" t="s">
        <v>2374</v>
      </c>
      <c r="G607" s="230" t="s">
        <v>2020</v>
      </c>
      <c r="H607" s="231">
        <v>1</v>
      </c>
      <c r="I607" s="232"/>
      <c r="J607" s="233">
        <f>ROUND(I607*H607,2)</f>
        <v>0</v>
      </c>
      <c r="K607" s="229" t="s">
        <v>1</v>
      </c>
      <c r="L607" s="45"/>
      <c r="M607" s="234" t="s">
        <v>1</v>
      </c>
      <c r="N607" s="235" t="s">
        <v>43</v>
      </c>
      <c r="O607" s="92"/>
      <c r="P607" s="236">
        <f>O607*H607</f>
        <v>0</v>
      </c>
      <c r="Q607" s="236">
        <v>0</v>
      </c>
      <c r="R607" s="236">
        <f>Q607*H607</f>
        <v>0</v>
      </c>
      <c r="S607" s="236">
        <v>0</v>
      </c>
      <c r="T607" s="237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8" t="s">
        <v>183</v>
      </c>
      <c r="AT607" s="238" t="s">
        <v>178</v>
      </c>
      <c r="AU607" s="238" t="s">
        <v>88</v>
      </c>
      <c r="AY607" s="18" t="s">
        <v>176</v>
      </c>
      <c r="BE607" s="239">
        <f>IF(N607="základní",J607,0)</f>
        <v>0</v>
      </c>
      <c r="BF607" s="239">
        <f>IF(N607="snížená",J607,0)</f>
        <v>0</v>
      </c>
      <c r="BG607" s="239">
        <f>IF(N607="zákl. přenesená",J607,0)</f>
        <v>0</v>
      </c>
      <c r="BH607" s="239">
        <f>IF(N607="sníž. přenesená",J607,0)</f>
        <v>0</v>
      </c>
      <c r="BI607" s="239">
        <f>IF(N607="nulová",J607,0)</f>
        <v>0</v>
      </c>
      <c r="BJ607" s="18" t="s">
        <v>86</v>
      </c>
      <c r="BK607" s="239">
        <f>ROUND(I607*H607,2)</f>
        <v>0</v>
      </c>
      <c r="BL607" s="18" t="s">
        <v>183</v>
      </c>
      <c r="BM607" s="238" t="s">
        <v>2528</v>
      </c>
    </row>
    <row r="608" spans="1:47" s="2" customFormat="1" ht="12">
      <c r="A608" s="39"/>
      <c r="B608" s="40"/>
      <c r="C608" s="41"/>
      <c r="D608" s="240" t="s">
        <v>185</v>
      </c>
      <c r="E608" s="41"/>
      <c r="F608" s="241" t="s">
        <v>2375</v>
      </c>
      <c r="G608" s="41"/>
      <c r="H608" s="41"/>
      <c r="I608" s="242"/>
      <c r="J608" s="41"/>
      <c r="K608" s="41"/>
      <c r="L608" s="45"/>
      <c r="M608" s="243"/>
      <c r="N608" s="244"/>
      <c r="O608" s="92"/>
      <c r="P608" s="92"/>
      <c r="Q608" s="92"/>
      <c r="R608" s="92"/>
      <c r="S608" s="92"/>
      <c r="T608" s="93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185</v>
      </c>
      <c r="AU608" s="18" t="s">
        <v>88</v>
      </c>
    </row>
    <row r="609" spans="1:65" s="2" customFormat="1" ht="16.5" customHeight="1">
      <c r="A609" s="39"/>
      <c r="B609" s="40"/>
      <c r="C609" s="227" t="s">
        <v>992</v>
      </c>
      <c r="D609" s="227" t="s">
        <v>178</v>
      </c>
      <c r="E609" s="228" t="s">
        <v>2314</v>
      </c>
      <c r="F609" s="229" t="s">
        <v>2376</v>
      </c>
      <c r="G609" s="230" t="s">
        <v>250</v>
      </c>
      <c r="H609" s="231">
        <v>0.3</v>
      </c>
      <c r="I609" s="232"/>
      <c r="J609" s="233">
        <f>ROUND(I609*H609,2)</f>
        <v>0</v>
      </c>
      <c r="K609" s="229" t="s">
        <v>1</v>
      </c>
      <c r="L609" s="45"/>
      <c r="M609" s="234" t="s">
        <v>1</v>
      </c>
      <c r="N609" s="235" t="s">
        <v>43</v>
      </c>
      <c r="O609" s="92"/>
      <c r="P609" s="236">
        <f>O609*H609</f>
        <v>0</v>
      </c>
      <c r="Q609" s="236">
        <v>0</v>
      </c>
      <c r="R609" s="236">
        <f>Q609*H609</f>
        <v>0</v>
      </c>
      <c r="S609" s="236">
        <v>0</v>
      </c>
      <c r="T609" s="237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8" t="s">
        <v>183</v>
      </c>
      <c r="AT609" s="238" t="s">
        <v>178</v>
      </c>
      <c r="AU609" s="238" t="s">
        <v>88</v>
      </c>
      <c r="AY609" s="18" t="s">
        <v>176</v>
      </c>
      <c r="BE609" s="239">
        <f>IF(N609="základní",J609,0)</f>
        <v>0</v>
      </c>
      <c r="BF609" s="239">
        <f>IF(N609="snížená",J609,0)</f>
        <v>0</v>
      </c>
      <c r="BG609" s="239">
        <f>IF(N609="zákl. přenesená",J609,0)</f>
        <v>0</v>
      </c>
      <c r="BH609" s="239">
        <f>IF(N609="sníž. přenesená",J609,0)</f>
        <v>0</v>
      </c>
      <c r="BI609" s="239">
        <f>IF(N609="nulová",J609,0)</f>
        <v>0</v>
      </c>
      <c r="BJ609" s="18" t="s">
        <v>86</v>
      </c>
      <c r="BK609" s="239">
        <f>ROUND(I609*H609,2)</f>
        <v>0</v>
      </c>
      <c r="BL609" s="18" t="s">
        <v>183</v>
      </c>
      <c r="BM609" s="238" t="s">
        <v>2529</v>
      </c>
    </row>
    <row r="610" spans="1:47" s="2" customFormat="1" ht="12">
      <c r="A610" s="39"/>
      <c r="B610" s="40"/>
      <c r="C610" s="41"/>
      <c r="D610" s="240" t="s">
        <v>185</v>
      </c>
      <c r="E610" s="41"/>
      <c r="F610" s="241" t="s">
        <v>2376</v>
      </c>
      <c r="G610" s="41"/>
      <c r="H610" s="41"/>
      <c r="I610" s="242"/>
      <c r="J610" s="41"/>
      <c r="K610" s="41"/>
      <c r="L610" s="45"/>
      <c r="M610" s="243"/>
      <c r="N610" s="244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185</v>
      </c>
      <c r="AU610" s="18" t="s">
        <v>88</v>
      </c>
    </row>
    <row r="611" spans="1:65" s="2" customFormat="1" ht="16.5" customHeight="1">
      <c r="A611" s="39"/>
      <c r="B611" s="40"/>
      <c r="C611" s="227" t="s">
        <v>997</v>
      </c>
      <c r="D611" s="227" t="s">
        <v>178</v>
      </c>
      <c r="E611" s="228" t="s">
        <v>2009</v>
      </c>
      <c r="F611" s="229" t="s">
        <v>2377</v>
      </c>
      <c r="G611" s="230" t="s">
        <v>250</v>
      </c>
      <c r="H611" s="231">
        <v>0.3</v>
      </c>
      <c r="I611" s="232"/>
      <c r="J611" s="233">
        <f>ROUND(I611*H611,2)</f>
        <v>0</v>
      </c>
      <c r="K611" s="229" t="s">
        <v>1</v>
      </c>
      <c r="L611" s="45"/>
      <c r="M611" s="234" t="s">
        <v>1</v>
      </c>
      <c r="N611" s="235" t="s">
        <v>43</v>
      </c>
      <c r="O611" s="92"/>
      <c r="P611" s="236">
        <f>O611*H611</f>
        <v>0</v>
      </c>
      <c r="Q611" s="236">
        <v>0</v>
      </c>
      <c r="R611" s="236">
        <f>Q611*H611</f>
        <v>0</v>
      </c>
      <c r="S611" s="236">
        <v>0</v>
      </c>
      <c r="T611" s="237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8" t="s">
        <v>183</v>
      </c>
      <c r="AT611" s="238" t="s">
        <v>178</v>
      </c>
      <c r="AU611" s="238" t="s">
        <v>88</v>
      </c>
      <c r="AY611" s="18" t="s">
        <v>176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8" t="s">
        <v>86</v>
      </c>
      <c r="BK611" s="239">
        <f>ROUND(I611*H611,2)</f>
        <v>0</v>
      </c>
      <c r="BL611" s="18" t="s">
        <v>183</v>
      </c>
      <c r="BM611" s="238" t="s">
        <v>2530</v>
      </c>
    </row>
    <row r="612" spans="1:47" s="2" customFormat="1" ht="12">
      <c r="A612" s="39"/>
      <c r="B612" s="40"/>
      <c r="C612" s="41"/>
      <c r="D612" s="240" t="s">
        <v>185</v>
      </c>
      <c r="E612" s="41"/>
      <c r="F612" s="241" t="s">
        <v>2377</v>
      </c>
      <c r="G612" s="41"/>
      <c r="H612" s="41"/>
      <c r="I612" s="242"/>
      <c r="J612" s="41"/>
      <c r="K612" s="41"/>
      <c r="L612" s="45"/>
      <c r="M612" s="243"/>
      <c r="N612" s="244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185</v>
      </c>
      <c r="AU612" s="18" t="s">
        <v>88</v>
      </c>
    </row>
    <row r="613" spans="1:63" s="12" customFormat="1" ht="22.8" customHeight="1">
      <c r="A613" s="12"/>
      <c r="B613" s="211"/>
      <c r="C613" s="212"/>
      <c r="D613" s="213" t="s">
        <v>77</v>
      </c>
      <c r="E613" s="225" t="s">
        <v>2531</v>
      </c>
      <c r="F613" s="225" t="s">
        <v>2379</v>
      </c>
      <c r="G613" s="212"/>
      <c r="H613" s="212"/>
      <c r="I613" s="215"/>
      <c r="J613" s="226">
        <f>BK613</f>
        <v>0</v>
      </c>
      <c r="K613" s="212"/>
      <c r="L613" s="217"/>
      <c r="M613" s="218"/>
      <c r="N613" s="219"/>
      <c r="O613" s="219"/>
      <c r="P613" s="220">
        <f>SUM(P614:P667)</f>
        <v>0</v>
      </c>
      <c r="Q613" s="219"/>
      <c r="R613" s="220">
        <f>SUM(R614:R667)</f>
        <v>0</v>
      </c>
      <c r="S613" s="219"/>
      <c r="T613" s="221">
        <f>SUM(T614:T667)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2" t="s">
        <v>86</v>
      </c>
      <c r="AT613" s="223" t="s">
        <v>77</v>
      </c>
      <c r="AU613" s="223" t="s">
        <v>86</v>
      </c>
      <c r="AY613" s="222" t="s">
        <v>176</v>
      </c>
      <c r="BK613" s="224">
        <f>SUM(BK614:BK667)</f>
        <v>0</v>
      </c>
    </row>
    <row r="614" spans="1:65" s="2" customFormat="1" ht="33" customHeight="1">
      <c r="A614" s="39"/>
      <c r="B614" s="40"/>
      <c r="C614" s="227" t="s">
        <v>1005</v>
      </c>
      <c r="D614" s="227" t="s">
        <v>178</v>
      </c>
      <c r="E614" s="228" t="s">
        <v>2429</v>
      </c>
      <c r="F614" s="229" t="s">
        <v>2430</v>
      </c>
      <c r="G614" s="230" t="s">
        <v>296</v>
      </c>
      <c r="H614" s="231">
        <v>226</v>
      </c>
      <c r="I614" s="232"/>
      <c r="J614" s="233">
        <f>ROUND(I614*H614,2)</f>
        <v>0</v>
      </c>
      <c r="K614" s="229" t="s">
        <v>1</v>
      </c>
      <c r="L614" s="45"/>
      <c r="M614" s="234" t="s">
        <v>1</v>
      </c>
      <c r="N614" s="235" t="s">
        <v>43</v>
      </c>
      <c r="O614" s="92"/>
      <c r="P614" s="236">
        <f>O614*H614</f>
        <v>0</v>
      </c>
      <c r="Q614" s="236">
        <v>0</v>
      </c>
      <c r="R614" s="236">
        <f>Q614*H614</f>
        <v>0</v>
      </c>
      <c r="S614" s="236">
        <v>0</v>
      </c>
      <c r="T614" s="237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8" t="s">
        <v>183</v>
      </c>
      <c r="AT614" s="238" t="s">
        <v>178</v>
      </c>
      <c r="AU614" s="238" t="s">
        <v>88</v>
      </c>
      <c r="AY614" s="18" t="s">
        <v>176</v>
      </c>
      <c r="BE614" s="239">
        <f>IF(N614="základní",J614,0)</f>
        <v>0</v>
      </c>
      <c r="BF614" s="239">
        <f>IF(N614="snížená",J614,0)</f>
        <v>0</v>
      </c>
      <c r="BG614" s="239">
        <f>IF(N614="zákl. přenesená",J614,0)</f>
        <v>0</v>
      </c>
      <c r="BH614" s="239">
        <f>IF(N614="sníž. přenesená",J614,0)</f>
        <v>0</v>
      </c>
      <c r="BI614" s="239">
        <f>IF(N614="nulová",J614,0)</f>
        <v>0</v>
      </c>
      <c r="BJ614" s="18" t="s">
        <v>86</v>
      </c>
      <c r="BK614" s="239">
        <f>ROUND(I614*H614,2)</f>
        <v>0</v>
      </c>
      <c r="BL614" s="18" t="s">
        <v>183</v>
      </c>
      <c r="BM614" s="238" t="s">
        <v>2532</v>
      </c>
    </row>
    <row r="615" spans="1:47" s="2" customFormat="1" ht="12">
      <c r="A615" s="39"/>
      <c r="B615" s="40"/>
      <c r="C615" s="41"/>
      <c r="D615" s="240" t="s">
        <v>185</v>
      </c>
      <c r="E615" s="41"/>
      <c r="F615" s="241" t="s">
        <v>2430</v>
      </c>
      <c r="G615" s="41"/>
      <c r="H615" s="41"/>
      <c r="I615" s="242"/>
      <c r="J615" s="41"/>
      <c r="K615" s="41"/>
      <c r="L615" s="45"/>
      <c r="M615" s="243"/>
      <c r="N615" s="244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185</v>
      </c>
      <c r="AU615" s="18" t="s">
        <v>88</v>
      </c>
    </row>
    <row r="616" spans="1:51" s="13" customFormat="1" ht="12">
      <c r="A616" s="13"/>
      <c r="B616" s="245"/>
      <c r="C616" s="246"/>
      <c r="D616" s="240" t="s">
        <v>187</v>
      </c>
      <c r="E616" s="247" t="s">
        <v>1</v>
      </c>
      <c r="F616" s="248" t="s">
        <v>2431</v>
      </c>
      <c r="G616" s="246"/>
      <c r="H616" s="249">
        <v>226</v>
      </c>
      <c r="I616" s="250"/>
      <c r="J616" s="246"/>
      <c r="K616" s="246"/>
      <c r="L616" s="251"/>
      <c r="M616" s="252"/>
      <c r="N616" s="253"/>
      <c r="O616" s="253"/>
      <c r="P616" s="253"/>
      <c r="Q616" s="253"/>
      <c r="R616" s="253"/>
      <c r="S616" s="253"/>
      <c r="T616" s="25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5" t="s">
        <v>187</v>
      </c>
      <c r="AU616" s="255" t="s">
        <v>88</v>
      </c>
      <c r="AV616" s="13" t="s">
        <v>88</v>
      </c>
      <c r="AW616" s="13" t="s">
        <v>34</v>
      </c>
      <c r="AX616" s="13" t="s">
        <v>78</v>
      </c>
      <c r="AY616" s="255" t="s">
        <v>176</v>
      </c>
    </row>
    <row r="617" spans="1:51" s="14" customFormat="1" ht="12">
      <c r="A617" s="14"/>
      <c r="B617" s="256"/>
      <c r="C617" s="257"/>
      <c r="D617" s="240" t="s">
        <v>187</v>
      </c>
      <c r="E617" s="258" t="s">
        <v>1</v>
      </c>
      <c r="F617" s="259" t="s">
        <v>189</v>
      </c>
      <c r="G617" s="257"/>
      <c r="H617" s="260">
        <v>226</v>
      </c>
      <c r="I617" s="261"/>
      <c r="J617" s="257"/>
      <c r="K617" s="257"/>
      <c r="L617" s="262"/>
      <c r="M617" s="263"/>
      <c r="N617" s="264"/>
      <c r="O617" s="264"/>
      <c r="P617" s="264"/>
      <c r="Q617" s="264"/>
      <c r="R617" s="264"/>
      <c r="S617" s="264"/>
      <c r="T617" s="265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6" t="s">
        <v>187</v>
      </c>
      <c r="AU617" s="266" t="s">
        <v>88</v>
      </c>
      <c r="AV617" s="14" t="s">
        <v>183</v>
      </c>
      <c r="AW617" s="14" t="s">
        <v>34</v>
      </c>
      <c r="AX617" s="14" t="s">
        <v>86</v>
      </c>
      <c r="AY617" s="266" t="s">
        <v>176</v>
      </c>
    </row>
    <row r="618" spans="1:65" s="2" customFormat="1" ht="24.15" customHeight="1">
      <c r="A618" s="39"/>
      <c r="B618" s="40"/>
      <c r="C618" s="227" t="s">
        <v>1389</v>
      </c>
      <c r="D618" s="227" t="s">
        <v>178</v>
      </c>
      <c r="E618" s="228" t="s">
        <v>2432</v>
      </c>
      <c r="F618" s="229" t="s">
        <v>2433</v>
      </c>
      <c r="G618" s="230" t="s">
        <v>296</v>
      </c>
      <c r="H618" s="231">
        <v>904</v>
      </c>
      <c r="I618" s="232"/>
      <c r="J618" s="233">
        <f>ROUND(I618*H618,2)</f>
        <v>0</v>
      </c>
      <c r="K618" s="229" t="s">
        <v>1</v>
      </c>
      <c r="L618" s="45"/>
      <c r="M618" s="234" t="s">
        <v>1</v>
      </c>
      <c r="N618" s="235" t="s">
        <v>43</v>
      </c>
      <c r="O618" s="92"/>
      <c r="P618" s="236">
        <f>O618*H618</f>
        <v>0</v>
      </c>
      <c r="Q618" s="236">
        <v>0</v>
      </c>
      <c r="R618" s="236">
        <f>Q618*H618</f>
        <v>0</v>
      </c>
      <c r="S618" s="236">
        <v>0</v>
      </c>
      <c r="T618" s="237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8" t="s">
        <v>183</v>
      </c>
      <c r="AT618" s="238" t="s">
        <v>178</v>
      </c>
      <c r="AU618" s="238" t="s">
        <v>88</v>
      </c>
      <c r="AY618" s="18" t="s">
        <v>176</v>
      </c>
      <c r="BE618" s="239">
        <f>IF(N618="základní",J618,0)</f>
        <v>0</v>
      </c>
      <c r="BF618" s="239">
        <f>IF(N618="snížená",J618,0)</f>
        <v>0</v>
      </c>
      <c r="BG618" s="239">
        <f>IF(N618="zákl. přenesená",J618,0)</f>
        <v>0</v>
      </c>
      <c r="BH618" s="239">
        <f>IF(N618="sníž. přenesená",J618,0)</f>
        <v>0</v>
      </c>
      <c r="BI618" s="239">
        <f>IF(N618="nulová",J618,0)</f>
        <v>0</v>
      </c>
      <c r="BJ618" s="18" t="s">
        <v>86</v>
      </c>
      <c r="BK618" s="239">
        <f>ROUND(I618*H618,2)</f>
        <v>0</v>
      </c>
      <c r="BL618" s="18" t="s">
        <v>183</v>
      </c>
      <c r="BM618" s="238" t="s">
        <v>2533</v>
      </c>
    </row>
    <row r="619" spans="1:47" s="2" customFormat="1" ht="12">
      <c r="A619" s="39"/>
      <c r="B619" s="40"/>
      <c r="C619" s="41"/>
      <c r="D619" s="240" t="s">
        <v>185</v>
      </c>
      <c r="E619" s="41"/>
      <c r="F619" s="241" t="s">
        <v>2433</v>
      </c>
      <c r="G619" s="41"/>
      <c r="H619" s="41"/>
      <c r="I619" s="242"/>
      <c r="J619" s="41"/>
      <c r="K619" s="41"/>
      <c r="L619" s="45"/>
      <c r="M619" s="243"/>
      <c r="N619" s="244"/>
      <c r="O619" s="92"/>
      <c r="P619" s="92"/>
      <c r="Q619" s="92"/>
      <c r="R619" s="92"/>
      <c r="S619" s="92"/>
      <c r="T619" s="93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185</v>
      </c>
      <c r="AU619" s="18" t="s">
        <v>88</v>
      </c>
    </row>
    <row r="620" spans="1:51" s="13" customFormat="1" ht="12">
      <c r="A620" s="13"/>
      <c r="B620" s="245"/>
      <c r="C620" s="246"/>
      <c r="D620" s="240" t="s">
        <v>187</v>
      </c>
      <c r="E620" s="247" t="s">
        <v>1</v>
      </c>
      <c r="F620" s="248" t="s">
        <v>2434</v>
      </c>
      <c r="G620" s="246"/>
      <c r="H620" s="249">
        <v>904</v>
      </c>
      <c r="I620" s="250"/>
      <c r="J620" s="246"/>
      <c r="K620" s="246"/>
      <c r="L620" s="251"/>
      <c r="M620" s="252"/>
      <c r="N620" s="253"/>
      <c r="O620" s="253"/>
      <c r="P620" s="253"/>
      <c r="Q620" s="253"/>
      <c r="R620" s="253"/>
      <c r="S620" s="253"/>
      <c r="T620" s="25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5" t="s">
        <v>187</v>
      </c>
      <c r="AU620" s="255" t="s">
        <v>88</v>
      </c>
      <c r="AV620" s="13" t="s">
        <v>88</v>
      </c>
      <c r="AW620" s="13" t="s">
        <v>34</v>
      </c>
      <c r="AX620" s="13" t="s">
        <v>78</v>
      </c>
      <c r="AY620" s="255" t="s">
        <v>176</v>
      </c>
    </row>
    <row r="621" spans="1:51" s="14" customFormat="1" ht="12">
      <c r="A621" s="14"/>
      <c r="B621" s="256"/>
      <c r="C621" s="257"/>
      <c r="D621" s="240" t="s">
        <v>187</v>
      </c>
      <c r="E621" s="258" t="s">
        <v>1</v>
      </c>
      <c r="F621" s="259" t="s">
        <v>189</v>
      </c>
      <c r="G621" s="257"/>
      <c r="H621" s="260">
        <v>904</v>
      </c>
      <c r="I621" s="261"/>
      <c r="J621" s="257"/>
      <c r="K621" s="257"/>
      <c r="L621" s="262"/>
      <c r="M621" s="263"/>
      <c r="N621" s="264"/>
      <c r="O621" s="264"/>
      <c r="P621" s="264"/>
      <c r="Q621" s="264"/>
      <c r="R621" s="264"/>
      <c r="S621" s="264"/>
      <c r="T621" s="26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6" t="s">
        <v>187</v>
      </c>
      <c r="AU621" s="266" t="s">
        <v>88</v>
      </c>
      <c r="AV621" s="14" t="s">
        <v>183</v>
      </c>
      <c r="AW621" s="14" t="s">
        <v>34</v>
      </c>
      <c r="AX621" s="14" t="s">
        <v>86</v>
      </c>
      <c r="AY621" s="266" t="s">
        <v>176</v>
      </c>
    </row>
    <row r="622" spans="1:65" s="2" customFormat="1" ht="16.5" customHeight="1">
      <c r="A622" s="39"/>
      <c r="B622" s="40"/>
      <c r="C622" s="227" t="s">
        <v>1395</v>
      </c>
      <c r="D622" s="227" t="s">
        <v>178</v>
      </c>
      <c r="E622" s="228" t="s">
        <v>2435</v>
      </c>
      <c r="F622" s="229" t="s">
        <v>2436</v>
      </c>
      <c r="G622" s="230" t="s">
        <v>296</v>
      </c>
      <c r="H622" s="231">
        <v>452</v>
      </c>
      <c r="I622" s="232"/>
      <c r="J622" s="233">
        <f>ROUND(I622*H622,2)</f>
        <v>0</v>
      </c>
      <c r="K622" s="229" t="s">
        <v>1</v>
      </c>
      <c r="L622" s="45"/>
      <c r="M622" s="234" t="s">
        <v>1</v>
      </c>
      <c r="N622" s="235" t="s">
        <v>43</v>
      </c>
      <c r="O622" s="92"/>
      <c r="P622" s="236">
        <f>O622*H622</f>
        <v>0</v>
      </c>
      <c r="Q622" s="236">
        <v>0</v>
      </c>
      <c r="R622" s="236">
        <f>Q622*H622</f>
        <v>0</v>
      </c>
      <c r="S622" s="236">
        <v>0</v>
      </c>
      <c r="T622" s="237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8" t="s">
        <v>183</v>
      </c>
      <c r="AT622" s="238" t="s">
        <v>178</v>
      </c>
      <c r="AU622" s="238" t="s">
        <v>88</v>
      </c>
      <c r="AY622" s="18" t="s">
        <v>176</v>
      </c>
      <c r="BE622" s="239">
        <f>IF(N622="základní",J622,0)</f>
        <v>0</v>
      </c>
      <c r="BF622" s="239">
        <f>IF(N622="snížená",J622,0)</f>
        <v>0</v>
      </c>
      <c r="BG622" s="239">
        <f>IF(N622="zákl. přenesená",J622,0)</f>
        <v>0</v>
      </c>
      <c r="BH622" s="239">
        <f>IF(N622="sníž. přenesená",J622,0)</f>
        <v>0</v>
      </c>
      <c r="BI622" s="239">
        <f>IF(N622="nulová",J622,0)</f>
        <v>0</v>
      </c>
      <c r="BJ622" s="18" t="s">
        <v>86</v>
      </c>
      <c r="BK622" s="239">
        <f>ROUND(I622*H622,2)</f>
        <v>0</v>
      </c>
      <c r="BL622" s="18" t="s">
        <v>183</v>
      </c>
      <c r="BM622" s="238" t="s">
        <v>2534</v>
      </c>
    </row>
    <row r="623" spans="1:47" s="2" customFormat="1" ht="12">
      <c r="A623" s="39"/>
      <c r="B623" s="40"/>
      <c r="C623" s="41"/>
      <c r="D623" s="240" t="s">
        <v>185</v>
      </c>
      <c r="E623" s="41"/>
      <c r="F623" s="241" t="s">
        <v>2436</v>
      </c>
      <c r="G623" s="41"/>
      <c r="H623" s="41"/>
      <c r="I623" s="242"/>
      <c r="J623" s="41"/>
      <c r="K623" s="41"/>
      <c r="L623" s="45"/>
      <c r="M623" s="243"/>
      <c r="N623" s="244"/>
      <c r="O623" s="92"/>
      <c r="P623" s="92"/>
      <c r="Q623" s="92"/>
      <c r="R623" s="92"/>
      <c r="S623" s="92"/>
      <c r="T623" s="93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185</v>
      </c>
      <c r="AU623" s="18" t="s">
        <v>88</v>
      </c>
    </row>
    <row r="624" spans="1:51" s="13" customFormat="1" ht="12">
      <c r="A624" s="13"/>
      <c r="B624" s="245"/>
      <c r="C624" s="246"/>
      <c r="D624" s="240" t="s">
        <v>187</v>
      </c>
      <c r="E624" s="247" t="s">
        <v>1</v>
      </c>
      <c r="F624" s="248" t="s">
        <v>2437</v>
      </c>
      <c r="G624" s="246"/>
      <c r="H624" s="249">
        <v>452</v>
      </c>
      <c r="I624" s="250"/>
      <c r="J624" s="246"/>
      <c r="K624" s="246"/>
      <c r="L624" s="251"/>
      <c r="M624" s="252"/>
      <c r="N624" s="253"/>
      <c r="O624" s="253"/>
      <c r="P624" s="253"/>
      <c r="Q624" s="253"/>
      <c r="R624" s="253"/>
      <c r="S624" s="253"/>
      <c r="T624" s="25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5" t="s">
        <v>187</v>
      </c>
      <c r="AU624" s="255" t="s">
        <v>88</v>
      </c>
      <c r="AV624" s="13" t="s">
        <v>88</v>
      </c>
      <c r="AW624" s="13" t="s">
        <v>34</v>
      </c>
      <c r="AX624" s="13" t="s">
        <v>78</v>
      </c>
      <c r="AY624" s="255" t="s">
        <v>176</v>
      </c>
    </row>
    <row r="625" spans="1:51" s="14" customFormat="1" ht="12">
      <c r="A625" s="14"/>
      <c r="B625" s="256"/>
      <c r="C625" s="257"/>
      <c r="D625" s="240" t="s">
        <v>187</v>
      </c>
      <c r="E625" s="258" t="s">
        <v>1</v>
      </c>
      <c r="F625" s="259" t="s">
        <v>189</v>
      </c>
      <c r="G625" s="257"/>
      <c r="H625" s="260">
        <v>452</v>
      </c>
      <c r="I625" s="261"/>
      <c r="J625" s="257"/>
      <c r="K625" s="257"/>
      <c r="L625" s="262"/>
      <c r="M625" s="263"/>
      <c r="N625" s="264"/>
      <c r="O625" s="264"/>
      <c r="P625" s="264"/>
      <c r="Q625" s="264"/>
      <c r="R625" s="264"/>
      <c r="S625" s="264"/>
      <c r="T625" s="26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6" t="s">
        <v>187</v>
      </c>
      <c r="AU625" s="266" t="s">
        <v>88</v>
      </c>
      <c r="AV625" s="14" t="s">
        <v>183</v>
      </c>
      <c r="AW625" s="14" t="s">
        <v>34</v>
      </c>
      <c r="AX625" s="14" t="s">
        <v>86</v>
      </c>
      <c r="AY625" s="266" t="s">
        <v>176</v>
      </c>
    </row>
    <row r="626" spans="1:65" s="2" customFormat="1" ht="24.15" customHeight="1">
      <c r="A626" s="39"/>
      <c r="B626" s="40"/>
      <c r="C626" s="227" t="s">
        <v>1401</v>
      </c>
      <c r="D626" s="227" t="s">
        <v>178</v>
      </c>
      <c r="E626" s="228" t="s">
        <v>2383</v>
      </c>
      <c r="F626" s="229" t="s">
        <v>2384</v>
      </c>
      <c r="G626" s="230" t="s">
        <v>296</v>
      </c>
      <c r="H626" s="231">
        <v>226</v>
      </c>
      <c r="I626" s="232"/>
      <c r="J626" s="233">
        <f>ROUND(I626*H626,2)</f>
        <v>0</v>
      </c>
      <c r="K626" s="229" t="s">
        <v>1</v>
      </c>
      <c r="L626" s="45"/>
      <c r="M626" s="234" t="s">
        <v>1</v>
      </c>
      <c r="N626" s="235" t="s">
        <v>43</v>
      </c>
      <c r="O626" s="92"/>
      <c r="P626" s="236">
        <f>O626*H626</f>
        <v>0</v>
      </c>
      <c r="Q626" s="236">
        <v>0</v>
      </c>
      <c r="R626" s="236">
        <f>Q626*H626</f>
        <v>0</v>
      </c>
      <c r="S626" s="236">
        <v>0</v>
      </c>
      <c r="T626" s="237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8" t="s">
        <v>183</v>
      </c>
      <c r="AT626" s="238" t="s">
        <v>178</v>
      </c>
      <c r="AU626" s="238" t="s">
        <v>88</v>
      </c>
      <c r="AY626" s="18" t="s">
        <v>176</v>
      </c>
      <c r="BE626" s="239">
        <f>IF(N626="základní",J626,0)</f>
        <v>0</v>
      </c>
      <c r="BF626" s="239">
        <f>IF(N626="snížená",J626,0)</f>
        <v>0</v>
      </c>
      <c r="BG626" s="239">
        <f>IF(N626="zákl. přenesená",J626,0)</f>
        <v>0</v>
      </c>
      <c r="BH626" s="239">
        <f>IF(N626="sníž. přenesená",J626,0)</f>
        <v>0</v>
      </c>
      <c r="BI626" s="239">
        <f>IF(N626="nulová",J626,0)</f>
        <v>0</v>
      </c>
      <c r="BJ626" s="18" t="s">
        <v>86</v>
      </c>
      <c r="BK626" s="239">
        <f>ROUND(I626*H626,2)</f>
        <v>0</v>
      </c>
      <c r="BL626" s="18" t="s">
        <v>183</v>
      </c>
      <c r="BM626" s="238" t="s">
        <v>2535</v>
      </c>
    </row>
    <row r="627" spans="1:47" s="2" customFormat="1" ht="12">
      <c r="A627" s="39"/>
      <c r="B627" s="40"/>
      <c r="C627" s="41"/>
      <c r="D627" s="240" t="s">
        <v>185</v>
      </c>
      <c r="E627" s="41"/>
      <c r="F627" s="241" t="s">
        <v>2384</v>
      </c>
      <c r="G627" s="41"/>
      <c r="H627" s="41"/>
      <c r="I627" s="242"/>
      <c r="J627" s="41"/>
      <c r="K627" s="41"/>
      <c r="L627" s="45"/>
      <c r="M627" s="243"/>
      <c r="N627" s="244"/>
      <c r="O627" s="92"/>
      <c r="P627" s="92"/>
      <c r="Q627" s="92"/>
      <c r="R627" s="92"/>
      <c r="S627" s="92"/>
      <c r="T627" s="93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185</v>
      </c>
      <c r="AU627" s="18" t="s">
        <v>88</v>
      </c>
    </row>
    <row r="628" spans="1:51" s="13" customFormat="1" ht="12">
      <c r="A628" s="13"/>
      <c r="B628" s="245"/>
      <c r="C628" s="246"/>
      <c r="D628" s="240" t="s">
        <v>187</v>
      </c>
      <c r="E628" s="247" t="s">
        <v>1</v>
      </c>
      <c r="F628" s="248" t="s">
        <v>2431</v>
      </c>
      <c r="G628" s="246"/>
      <c r="H628" s="249">
        <v>226</v>
      </c>
      <c r="I628" s="250"/>
      <c r="J628" s="246"/>
      <c r="K628" s="246"/>
      <c r="L628" s="251"/>
      <c r="M628" s="252"/>
      <c r="N628" s="253"/>
      <c r="O628" s="253"/>
      <c r="P628" s="253"/>
      <c r="Q628" s="253"/>
      <c r="R628" s="253"/>
      <c r="S628" s="253"/>
      <c r="T628" s="25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5" t="s">
        <v>187</v>
      </c>
      <c r="AU628" s="255" t="s">
        <v>88</v>
      </c>
      <c r="AV628" s="13" t="s">
        <v>88</v>
      </c>
      <c r="AW628" s="13" t="s">
        <v>34</v>
      </c>
      <c r="AX628" s="13" t="s">
        <v>78</v>
      </c>
      <c r="AY628" s="255" t="s">
        <v>176</v>
      </c>
    </row>
    <row r="629" spans="1:51" s="14" customFormat="1" ht="12">
      <c r="A629" s="14"/>
      <c r="B629" s="256"/>
      <c r="C629" s="257"/>
      <c r="D629" s="240" t="s">
        <v>187</v>
      </c>
      <c r="E629" s="258" t="s">
        <v>1</v>
      </c>
      <c r="F629" s="259" t="s">
        <v>189</v>
      </c>
      <c r="G629" s="257"/>
      <c r="H629" s="260">
        <v>226</v>
      </c>
      <c r="I629" s="261"/>
      <c r="J629" s="257"/>
      <c r="K629" s="257"/>
      <c r="L629" s="262"/>
      <c r="M629" s="263"/>
      <c r="N629" s="264"/>
      <c r="O629" s="264"/>
      <c r="P629" s="264"/>
      <c r="Q629" s="264"/>
      <c r="R629" s="264"/>
      <c r="S629" s="264"/>
      <c r="T629" s="265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6" t="s">
        <v>187</v>
      </c>
      <c r="AU629" s="266" t="s">
        <v>88</v>
      </c>
      <c r="AV629" s="14" t="s">
        <v>183</v>
      </c>
      <c r="AW629" s="14" t="s">
        <v>34</v>
      </c>
      <c r="AX629" s="14" t="s">
        <v>86</v>
      </c>
      <c r="AY629" s="266" t="s">
        <v>176</v>
      </c>
    </row>
    <row r="630" spans="1:65" s="2" customFormat="1" ht="24.15" customHeight="1">
      <c r="A630" s="39"/>
      <c r="B630" s="40"/>
      <c r="C630" s="227" t="s">
        <v>1406</v>
      </c>
      <c r="D630" s="227" t="s">
        <v>178</v>
      </c>
      <c r="E630" s="228" t="s">
        <v>2438</v>
      </c>
      <c r="F630" s="229" t="s">
        <v>2439</v>
      </c>
      <c r="G630" s="230" t="s">
        <v>181</v>
      </c>
      <c r="H630" s="231">
        <v>11.3</v>
      </c>
      <c r="I630" s="232"/>
      <c r="J630" s="233">
        <f>ROUND(I630*H630,2)</f>
        <v>0</v>
      </c>
      <c r="K630" s="229" t="s">
        <v>1</v>
      </c>
      <c r="L630" s="45"/>
      <c r="M630" s="234" t="s">
        <v>1</v>
      </c>
      <c r="N630" s="235" t="s">
        <v>43</v>
      </c>
      <c r="O630" s="92"/>
      <c r="P630" s="236">
        <f>O630*H630</f>
        <v>0</v>
      </c>
      <c r="Q630" s="236">
        <v>0</v>
      </c>
      <c r="R630" s="236">
        <f>Q630*H630</f>
        <v>0</v>
      </c>
      <c r="S630" s="236">
        <v>0</v>
      </c>
      <c r="T630" s="237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8" t="s">
        <v>183</v>
      </c>
      <c r="AT630" s="238" t="s">
        <v>178</v>
      </c>
      <c r="AU630" s="238" t="s">
        <v>88</v>
      </c>
      <c r="AY630" s="18" t="s">
        <v>176</v>
      </c>
      <c r="BE630" s="239">
        <f>IF(N630="základní",J630,0)</f>
        <v>0</v>
      </c>
      <c r="BF630" s="239">
        <f>IF(N630="snížená",J630,0)</f>
        <v>0</v>
      </c>
      <c r="BG630" s="239">
        <f>IF(N630="zákl. přenesená",J630,0)</f>
        <v>0</v>
      </c>
      <c r="BH630" s="239">
        <f>IF(N630="sníž. přenesená",J630,0)</f>
        <v>0</v>
      </c>
      <c r="BI630" s="239">
        <f>IF(N630="nulová",J630,0)</f>
        <v>0</v>
      </c>
      <c r="BJ630" s="18" t="s">
        <v>86</v>
      </c>
      <c r="BK630" s="239">
        <f>ROUND(I630*H630,2)</f>
        <v>0</v>
      </c>
      <c r="BL630" s="18" t="s">
        <v>183</v>
      </c>
      <c r="BM630" s="238" t="s">
        <v>2536</v>
      </c>
    </row>
    <row r="631" spans="1:47" s="2" customFormat="1" ht="12">
      <c r="A631" s="39"/>
      <c r="B631" s="40"/>
      <c r="C631" s="41"/>
      <c r="D631" s="240" t="s">
        <v>185</v>
      </c>
      <c r="E631" s="41"/>
      <c r="F631" s="241" t="s">
        <v>2439</v>
      </c>
      <c r="G631" s="41"/>
      <c r="H631" s="41"/>
      <c r="I631" s="242"/>
      <c r="J631" s="41"/>
      <c r="K631" s="41"/>
      <c r="L631" s="45"/>
      <c r="M631" s="243"/>
      <c r="N631" s="244"/>
      <c r="O631" s="92"/>
      <c r="P631" s="92"/>
      <c r="Q631" s="92"/>
      <c r="R631" s="92"/>
      <c r="S631" s="92"/>
      <c r="T631" s="93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185</v>
      </c>
      <c r="AU631" s="18" t="s">
        <v>88</v>
      </c>
    </row>
    <row r="632" spans="1:51" s="13" customFormat="1" ht="12">
      <c r="A632" s="13"/>
      <c r="B632" s="245"/>
      <c r="C632" s="246"/>
      <c r="D632" s="240" t="s">
        <v>187</v>
      </c>
      <c r="E632" s="247" t="s">
        <v>1</v>
      </c>
      <c r="F632" s="248" t="s">
        <v>2440</v>
      </c>
      <c r="G632" s="246"/>
      <c r="H632" s="249">
        <v>11.3</v>
      </c>
      <c r="I632" s="250"/>
      <c r="J632" s="246"/>
      <c r="K632" s="246"/>
      <c r="L632" s="251"/>
      <c r="M632" s="252"/>
      <c r="N632" s="253"/>
      <c r="O632" s="253"/>
      <c r="P632" s="253"/>
      <c r="Q632" s="253"/>
      <c r="R632" s="253"/>
      <c r="S632" s="253"/>
      <c r="T632" s="25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5" t="s">
        <v>187</v>
      </c>
      <c r="AU632" s="255" t="s">
        <v>88</v>
      </c>
      <c r="AV632" s="13" t="s">
        <v>88</v>
      </c>
      <c r="AW632" s="13" t="s">
        <v>34</v>
      </c>
      <c r="AX632" s="13" t="s">
        <v>78</v>
      </c>
      <c r="AY632" s="255" t="s">
        <v>176</v>
      </c>
    </row>
    <row r="633" spans="1:51" s="14" customFormat="1" ht="12">
      <c r="A633" s="14"/>
      <c r="B633" s="256"/>
      <c r="C633" s="257"/>
      <c r="D633" s="240" t="s">
        <v>187</v>
      </c>
      <c r="E633" s="258" t="s">
        <v>1</v>
      </c>
      <c r="F633" s="259" t="s">
        <v>189</v>
      </c>
      <c r="G633" s="257"/>
      <c r="H633" s="260">
        <v>11.3</v>
      </c>
      <c r="I633" s="261"/>
      <c r="J633" s="257"/>
      <c r="K633" s="257"/>
      <c r="L633" s="262"/>
      <c r="M633" s="263"/>
      <c r="N633" s="264"/>
      <c r="O633" s="264"/>
      <c r="P633" s="264"/>
      <c r="Q633" s="264"/>
      <c r="R633" s="264"/>
      <c r="S633" s="264"/>
      <c r="T633" s="265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6" t="s">
        <v>187</v>
      </c>
      <c r="AU633" s="266" t="s">
        <v>88</v>
      </c>
      <c r="AV633" s="14" t="s">
        <v>183</v>
      </c>
      <c r="AW633" s="14" t="s">
        <v>34</v>
      </c>
      <c r="AX633" s="14" t="s">
        <v>86</v>
      </c>
      <c r="AY633" s="266" t="s">
        <v>176</v>
      </c>
    </row>
    <row r="634" spans="1:65" s="2" customFormat="1" ht="16.5" customHeight="1">
      <c r="A634" s="39"/>
      <c r="B634" s="40"/>
      <c r="C634" s="227" t="s">
        <v>1407</v>
      </c>
      <c r="D634" s="227" t="s">
        <v>178</v>
      </c>
      <c r="E634" s="228" t="s">
        <v>2387</v>
      </c>
      <c r="F634" s="229" t="s">
        <v>2388</v>
      </c>
      <c r="G634" s="230" t="s">
        <v>181</v>
      </c>
      <c r="H634" s="231">
        <v>11.3</v>
      </c>
      <c r="I634" s="232"/>
      <c r="J634" s="233">
        <f>ROUND(I634*H634,2)</f>
        <v>0</v>
      </c>
      <c r="K634" s="229" t="s">
        <v>1</v>
      </c>
      <c r="L634" s="45"/>
      <c r="M634" s="234" t="s">
        <v>1</v>
      </c>
      <c r="N634" s="235" t="s">
        <v>43</v>
      </c>
      <c r="O634" s="92"/>
      <c r="P634" s="236">
        <f>O634*H634</f>
        <v>0</v>
      </c>
      <c r="Q634" s="236">
        <v>0</v>
      </c>
      <c r="R634" s="236">
        <f>Q634*H634</f>
        <v>0</v>
      </c>
      <c r="S634" s="236">
        <v>0</v>
      </c>
      <c r="T634" s="237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8" t="s">
        <v>183</v>
      </c>
      <c r="AT634" s="238" t="s">
        <v>178</v>
      </c>
      <c r="AU634" s="238" t="s">
        <v>88</v>
      </c>
      <c r="AY634" s="18" t="s">
        <v>176</v>
      </c>
      <c r="BE634" s="239">
        <f>IF(N634="základní",J634,0)</f>
        <v>0</v>
      </c>
      <c r="BF634" s="239">
        <f>IF(N634="snížená",J634,0)</f>
        <v>0</v>
      </c>
      <c r="BG634" s="239">
        <f>IF(N634="zákl. přenesená",J634,0)</f>
        <v>0</v>
      </c>
      <c r="BH634" s="239">
        <f>IF(N634="sníž. přenesená",J634,0)</f>
        <v>0</v>
      </c>
      <c r="BI634" s="239">
        <f>IF(N634="nulová",J634,0)</f>
        <v>0</v>
      </c>
      <c r="BJ634" s="18" t="s">
        <v>86</v>
      </c>
      <c r="BK634" s="239">
        <f>ROUND(I634*H634,2)</f>
        <v>0</v>
      </c>
      <c r="BL634" s="18" t="s">
        <v>183</v>
      </c>
      <c r="BM634" s="238" t="s">
        <v>2537</v>
      </c>
    </row>
    <row r="635" spans="1:47" s="2" customFormat="1" ht="12">
      <c r="A635" s="39"/>
      <c r="B635" s="40"/>
      <c r="C635" s="41"/>
      <c r="D635" s="240" t="s">
        <v>185</v>
      </c>
      <c r="E635" s="41"/>
      <c r="F635" s="241" t="s">
        <v>2388</v>
      </c>
      <c r="G635" s="41"/>
      <c r="H635" s="41"/>
      <c r="I635" s="242"/>
      <c r="J635" s="41"/>
      <c r="K635" s="41"/>
      <c r="L635" s="45"/>
      <c r="M635" s="243"/>
      <c r="N635" s="244"/>
      <c r="O635" s="92"/>
      <c r="P635" s="92"/>
      <c r="Q635" s="92"/>
      <c r="R635" s="92"/>
      <c r="S635" s="92"/>
      <c r="T635" s="93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185</v>
      </c>
      <c r="AU635" s="18" t="s">
        <v>88</v>
      </c>
    </row>
    <row r="636" spans="1:51" s="13" customFormat="1" ht="12">
      <c r="A636" s="13"/>
      <c r="B636" s="245"/>
      <c r="C636" s="246"/>
      <c r="D636" s="240" t="s">
        <v>187</v>
      </c>
      <c r="E636" s="247" t="s">
        <v>1</v>
      </c>
      <c r="F636" s="248" t="s">
        <v>2440</v>
      </c>
      <c r="G636" s="246"/>
      <c r="H636" s="249">
        <v>11.3</v>
      </c>
      <c r="I636" s="250"/>
      <c r="J636" s="246"/>
      <c r="K636" s="246"/>
      <c r="L636" s="251"/>
      <c r="M636" s="252"/>
      <c r="N636" s="253"/>
      <c r="O636" s="253"/>
      <c r="P636" s="253"/>
      <c r="Q636" s="253"/>
      <c r="R636" s="253"/>
      <c r="S636" s="253"/>
      <c r="T636" s="25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5" t="s">
        <v>187</v>
      </c>
      <c r="AU636" s="255" t="s">
        <v>88</v>
      </c>
      <c r="AV636" s="13" t="s">
        <v>88</v>
      </c>
      <c r="AW636" s="13" t="s">
        <v>34</v>
      </c>
      <c r="AX636" s="13" t="s">
        <v>78</v>
      </c>
      <c r="AY636" s="255" t="s">
        <v>176</v>
      </c>
    </row>
    <row r="637" spans="1:51" s="14" customFormat="1" ht="12">
      <c r="A637" s="14"/>
      <c r="B637" s="256"/>
      <c r="C637" s="257"/>
      <c r="D637" s="240" t="s">
        <v>187</v>
      </c>
      <c r="E637" s="258" t="s">
        <v>1</v>
      </c>
      <c r="F637" s="259" t="s">
        <v>189</v>
      </c>
      <c r="G637" s="257"/>
      <c r="H637" s="260">
        <v>11.3</v>
      </c>
      <c r="I637" s="261"/>
      <c r="J637" s="257"/>
      <c r="K637" s="257"/>
      <c r="L637" s="262"/>
      <c r="M637" s="263"/>
      <c r="N637" s="264"/>
      <c r="O637" s="264"/>
      <c r="P637" s="264"/>
      <c r="Q637" s="264"/>
      <c r="R637" s="264"/>
      <c r="S637" s="264"/>
      <c r="T637" s="26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6" t="s">
        <v>187</v>
      </c>
      <c r="AU637" s="266" t="s">
        <v>88</v>
      </c>
      <c r="AV637" s="14" t="s">
        <v>183</v>
      </c>
      <c r="AW637" s="14" t="s">
        <v>34</v>
      </c>
      <c r="AX637" s="14" t="s">
        <v>86</v>
      </c>
      <c r="AY637" s="266" t="s">
        <v>176</v>
      </c>
    </row>
    <row r="638" spans="1:65" s="2" customFormat="1" ht="16.5" customHeight="1">
      <c r="A638" s="39"/>
      <c r="B638" s="40"/>
      <c r="C638" s="278" t="s">
        <v>1409</v>
      </c>
      <c r="D638" s="278" t="s">
        <v>247</v>
      </c>
      <c r="E638" s="279" t="s">
        <v>2051</v>
      </c>
      <c r="F638" s="280" t="s">
        <v>2373</v>
      </c>
      <c r="G638" s="281" t="s">
        <v>181</v>
      </c>
      <c r="H638" s="282">
        <v>11.3</v>
      </c>
      <c r="I638" s="283"/>
      <c r="J638" s="284">
        <f>ROUND(I638*H638,2)</f>
        <v>0</v>
      </c>
      <c r="K638" s="280" t="s">
        <v>1</v>
      </c>
      <c r="L638" s="285"/>
      <c r="M638" s="286" t="s">
        <v>1</v>
      </c>
      <c r="N638" s="287" t="s">
        <v>43</v>
      </c>
      <c r="O638" s="92"/>
      <c r="P638" s="236">
        <f>O638*H638</f>
        <v>0</v>
      </c>
      <c r="Q638" s="236">
        <v>0</v>
      </c>
      <c r="R638" s="236">
        <f>Q638*H638</f>
        <v>0</v>
      </c>
      <c r="S638" s="236">
        <v>0</v>
      </c>
      <c r="T638" s="237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8" t="s">
        <v>227</v>
      </c>
      <c r="AT638" s="238" t="s">
        <v>247</v>
      </c>
      <c r="AU638" s="238" t="s">
        <v>88</v>
      </c>
      <c r="AY638" s="18" t="s">
        <v>176</v>
      </c>
      <c r="BE638" s="239">
        <f>IF(N638="základní",J638,0)</f>
        <v>0</v>
      </c>
      <c r="BF638" s="239">
        <f>IF(N638="snížená",J638,0)</f>
        <v>0</v>
      </c>
      <c r="BG638" s="239">
        <f>IF(N638="zákl. přenesená",J638,0)</f>
        <v>0</v>
      </c>
      <c r="BH638" s="239">
        <f>IF(N638="sníž. přenesená",J638,0)</f>
        <v>0</v>
      </c>
      <c r="BI638" s="239">
        <f>IF(N638="nulová",J638,0)</f>
        <v>0</v>
      </c>
      <c r="BJ638" s="18" t="s">
        <v>86</v>
      </c>
      <c r="BK638" s="239">
        <f>ROUND(I638*H638,2)</f>
        <v>0</v>
      </c>
      <c r="BL638" s="18" t="s">
        <v>183</v>
      </c>
      <c r="BM638" s="238" t="s">
        <v>2538</v>
      </c>
    </row>
    <row r="639" spans="1:47" s="2" customFormat="1" ht="12">
      <c r="A639" s="39"/>
      <c r="B639" s="40"/>
      <c r="C639" s="41"/>
      <c r="D639" s="240" t="s">
        <v>185</v>
      </c>
      <c r="E639" s="41"/>
      <c r="F639" s="241" t="s">
        <v>2373</v>
      </c>
      <c r="G639" s="41"/>
      <c r="H639" s="41"/>
      <c r="I639" s="242"/>
      <c r="J639" s="41"/>
      <c r="K639" s="41"/>
      <c r="L639" s="45"/>
      <c r="M639" s="243"/>
      <c r="N639" s="244"/>
      <c r="O639" s="92"/>
      <c r="P639" s="92"/>
      <c r="Q639" s="92"/>
      <c r="R639" s="92"/>
      <c r="S639" s="92"/>
      <c r="T639" s="93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185</v>
      </c>
      <c r="AU639" s="18" t="s">
        <v>88</v>
      </c>
    </row>
    <row r="640" spans="1:51" s="13" customFormat="1" ht="12">
      <c r="A640" s="13"/>
      <c r="B640" s="245"/>
      <c r="C640" s="246"/>
      <c r="D640" s="240" t="s">
        <v>187</v>
      </c>
      <c r="E640" s="247" t="s">
        <v>1</v>
      </c>
      <c r="F640" s="248" t="s">
        <v>2440</v>
      </c>
      <c r="G640" s="246"/>
      <c r="H640" s="249">
        <v>11.3</v>
      </c>
      <c r="I640" s="250"/>
      <c r="J640" s="246"/>
      <c r="K640" s="246"/>
      <c r="L640" s="251"/>
      <c r="M640" s="252"/>
      <c r="N640" s="253"/>
      <c r="O640" s="253"/>
      <c r="P640" s="253"/>
      <c r="Q640" s="253"/>
      <c r="R640" s="253"/>
      <c r="S640" s="253"/>
      <c r="T640" s="25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5" t="s">
        <v>187</v>
      </c>
      <c r="AU640" s="255" t="s">
        <v>88</v>
      </c>
      <c r="AV640" s="13" t="s">
        <v>88</v>
      </c>
      <c r="AW640" s="13" t="s">
        <v>34</v>
      </c>
      <c r="AX640" s="13" t="s">
        <v>78</v>
      </c>
      <c r="AY640" s="255" t="s">
        <v>176</v>
      </c>
    </row>
    <row r="641" spans="1:51" s="14" customFormat="1" ht="12">
      <c r="A641" s="14"/>
      <c r="B641" s="256"/>
      <c r="C641" s="257"/>
      <c r="D641" s="240" t="s">
        <v>187</v>
      </c>
      <c r="E641" s="258" t="s">
        <v>1</v>
      </c>
      <c r="F641" s="259" t="s">
        <v>189</v>
      </c>
      <c r="G641" s="257"/>
      <c r="H641" s="260">
        <v>11.3</v>
      </c>
      <c r="I641" s="261"/>
      <c r="J641" s="257"/>
      <c r="K641" s="257"/>
      <c r="L641" s="262"/>
      <c r="M641" s="263"/>
      <c r="N641" s="264"/>
      <c r="O641" s="264"/>
      <c r="P641" s="264"/>
      <c r="Q641" s="264"/>
      <c r="R641" s="264"/>
      <c r="S641" s="264"/>
      <c r="T641" s="26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6" t="s">
        <v>187</v>
      </c>
      <c r="AU641" s="266" t="s">
        <v>88</v>
      </c>
      <c r="AV641" s="14" t="s">
        <v>183</v>
      </c>
      <c r="AW641" s="14" t="s">
        <v>34</v>
      </c>
      <c r="AX641" s="14" t="s">
        <v>86</v>
      </c>
      <c r="AY641" s="266" t="s">
        <v>176</v>
      </c>
    </row>
    <row r="642" spans="1:65" s="2" customFormat="1" ht="16.5" customHeight="1">
      <c r="A642" s="39"/>
      <c r="B642" s="40"/>
      <c r="C642" s="227" t="s">
        <v>1414</v>
      </c>
      <c r="D642" s="227" t="s">
        <v>178</v>
      </c>
      <c r="E642" s="228" t="s">
        <v>2441</v>
      </c>
      <c r="F642" s="229" t="s">
        <v>2442</v>
      </c>
      <c r="G642" s="230" t="s">
        <v>296</v>
      </c>
      <c r="H642" s="231">
        <v>226</v>
      </c>
      <c r="I642" s="232"/>
      <c r="J642" s="233">
        <f>ROUND(I642*H642,2)</f>
        <v>0</v>
      </c>
      <c r="K642" s="229" t="s">
        <v>1</v>
      </c>
      <c r="L642" s="45"/>
      <c r="M642" s="234" t="s">
        <v>1</v>
      </c>
      <c r="N642" s="235" t="s">
        <v>43</v>
      </c>
      <c r="O642" s="92"/>
      <c r="P642" s="236">
        <f>O642*H642</f>
        <v>0</v>
      </c>
      <c r="Q642" s="236">
        <v>0</v>
      </c>
      <c r="R642" s="236">
        <f>Q642*H642</f>
        <v>0</v>
      </c>
      <c r="S642" s="236">
        <v>0</v>
      </c>
      <c r="T642" s="237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8" t="s">
        <v>183</v>
      </c>
      <c r="AT642" s="238" t="s">
        <v>178</v>
      </c>
      <c r="AU642" s="238" t="s">
        <v>88</v>
      </c>
      <c r="AY642" s="18" t="s">
        <v>176</v>
      </c>
      <c r="BE642" s="239">
        <f>IF(N642="základní",J642,0)</f>
        <v>0</v>
      </c>
      <c r="BF642" s="239">
        <f>IF(N642="snížená",J642,0)</f>
        <v>0</v>
      </c>
      <c r="BG642" s="239">
        <f>IF(N642="zákl. přenesená",J642,0)</f>
        <v>0</v>
      </c>
      <c r="BH642" s="239">
        <f>IF(N642="sníž. přenesená",J642,0)</f>
        <v>0</v>
      </c>
      <c r="BI642" s="239">
        <f>IF(N642="nulová",J642,0)</f>
        <v>0</v>
      </c>
      <c r="BJ642" s="18" t="s">
        <v>86</v>
      </c>
      <c r="BK642" s="239">
        <f>ROUND(I642*H642,2)</f>
        <v>0</v>
      </c>
      <c r="BL642" s="18" t="s">
        <v>183</v>
      </c>
      <c r="BM642" s="238" t="s">
        <v>2539</v>
      </c>
    </row>
    <row r="643" spans="1:47" s="2" customFormat="1" ht="12">
      <c r="A643" s="39"/>
      <c r="B643" s="40"/>
      <c r="C643" s="41"/>
      <c r="D643" s="240" t="s">
        <v>185</v>
      </c>
      <c r="E643" s="41"/>
      <c r="F643" s="241" t="s">
        <v>2442</v>
      </c>
      <c r="G643" s="41"/>
      <c r="H643" s="41"/>
      <c r="I643" s="242"/>
      <c r="J643" s="41"/>
      <c r="K643" s="41"/>
      <c r="L643" s="45"/>
      <c r="M643" s="243"/>
      <c r="N643" s="244"/>
      <c r="O643" s="92"/>
      <c r="P643" s="92"/>
      <c r="Q643" s="92"/>
      <c r="R643" s="92"/>
      <c r="S643" s="92"/>
      <c r="T643" s="93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185</v>
      </c>
      <c r="AU643" s="18" t="s">
        <v>88</v>
      </c>
    </row>
    <row r="644" spans="1:51" s="13" customFormat="1" ht="12">
      <c r="A644" s="13"/>
      <c r="B644" s="245"/>
      <c r="C644" s="246"/>
      <c r="D644" s="240" t="s">
        <v>187</v>
      </c>
      <c r="E644" s="247" t="s">
        <v>1</v>
      </c>
      <c r="F644" s="248" t="s">
        <v>2431</v>
      </c>
      <c r="G644" s="246"/>
      <c r="H644" s="249">
        <v>226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5" t="s">
        <v>187</v>
      </c>
      <c r="AU644" s="255" t="s">
        <v>88</v>
      </c>
      <c r="AV644" s="13" t="s">
        <v>88</v>
      </c>
      <c r="AW644" s="13" t="s">
        <v>34</v>
      </c>
      <c r="AX644" s="13" t="s">
        <v>78</v>
      </c>
      <c r="AY644" s="255" t="s">
        <v>176</v>
      </c>
    </row>
    <row r="645" spans="1:51" s="14" customFormat="1" ht="12">
      <c r="A645" s="14"/>
      <c r="B645" s="256"/>
      <c r="C645" s="257"/>
      <c r="D645" s="240" t="s">
        <v>187</v>
      </c>
      <c r="E645" s="258" t="s">
        <v>1</v>
      </c>
      <c r="F645" s="259" t="s">
        <v>189</v>
      </c>
      <c r="G645" s="257"/>
      <c r="H645" s="260">
        <v>226</v>
      </c>
      <c r="I645" s="261"/>
      <c r="J645" s="257"/>
      <c r="K645" s="257"/>
      <c r="L645" s="262"/>
      <c r="M645" s="263"/>
      <c r="N645" s="264"/>
      <c r="O645" s="264"/>
      <c r="P645" s="264"/>
      <c r="Q645" s="264"/>
      <c r="R645" s="264"/>
      <c r="S645" s="264"/>
      <c r="T645" s="26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6" t="s">
        <v>187</v>
      </c>
      <c r="AU645" s="266" t="s">
        <v>88</v>
      </c>
      <c r="AV645" s="14" t="s">
        <v>183</v>
      </c>
      <c r="AW645" s="14" t="s">
        <v>34</v>
      </c>
      <c r="AX645" s="14" t="s">
        <v>86</v>
      </c>
      <c r="AY645" s="266" t="s">
        <v>176</v>
      </c>
    </row>
    <row r="646" spans="1:65" s="2" customFormat="1" ht="16.5" customHeight="1">
      <c r="A646" s="39"/>
      <c r="B646" s="40"/>
      <c r="C646" s="278" t="s">
        <v>1419</v>
      </c>
      <c r="D646" s="278" t="s">
        <v>247</v>
      </c>
      <c r="E646" s="279" t="s">
        <v>2097</v>
      </c>
      <c r="F646" s="280" t="s">
        <v>2443</v>
      </c>
      <c r="G646" s="281" t="s">
        <v>250</v>
      </c>
      <c r="H646" s="282">
        <v>4.5</v>
      </c>
      <c r="I646" s="283"/>
      <c r="J646" s="284">
        <f>ROUND(I646*H646,2)</f>
        <v>0</v>
      </c>
      <c r="K646" s="280" t="s">
        <v>1</v>
      </c>
      <c r="L646" s="285"/>
      <c r="M646" s="286" t="s">
        <v>1</v>
      </c>
      <c r="N646" s="287" t="s">
        <v>43</v>
      </c>
      <c r="O646" s="92"/>
      <c r="P646" s="236">
        <f>O646*H646</f>
        <v>0</v>
      </c>
      <c r="Q646" s="236">
        <v>0</v>
      </c>
      <c r="R646" s="236">
        <f>Q646*H646</f>
        <v>0</v>
      </c>
      <c r="S646" s="236">
        <v>0</v>
      </c>
      <c r="T646" s="237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38" t="s">
        <v>227</v>
      </c>
      <c r="AT646" s="238" t="s">
        <v>247</v>
      </c>
      <c r="AU646" s="238" t="s">
        <v>88</v>
      </c>
      <c r="AY646" s="18" t="s">
        <v>176</v>
      </c>
      <c r="BE646" s="239">
        <f>IF(N646="základní",J646,0)</f>
        <v>0</v>
      </c>
      <c r="BF646" s="239">
        <f>IF(N646="snížená",J646,0)</f>
        <v>0</v>
      </c>
      <c r="BG646" s="239">
        <f>IF(N646="zákl. přenesená",J646,0)</f>
        <v>0</v>
      </c>
      <c r="BH646" s="239">
        <f>IF(N646="sníž. přenesená",J646,0)</f>
        <v>0</v>
      </c>
      <c r="BI646" s="239">
        <f>IF(N646="nulová",J646,0)</f>
        <v>0</v>
      </c>
      <c r="BJ646" s="18" t="s">
        <v>86</v>
      </c>
      <c r="BK646" s="239">
        <f>ROUND(I646*H646,2)</f>
        <v>0</v>
      </c>
      <c r="BL646" s="18" t="s">
        <v>183</v>
      </c>
      <c r="BM646" s="238" t="s">
        <v>2540</v>
      </c>
    </row>
    <row r="647" spans="1:47" s="2" customFormat="1" ht="12">
      <c r="A647" s="39"/>
      <c r="B647" s="40"/>
      <c r="C647" s="41"/>
      <c r="D647" s="240" t="s">
        <v>185</v>
      </c>
      <c r="E647" s="41"/>
      <c r="F647" s="241" t="s">
        <v>2443</v>
      </c>
      <c r="G647" s="41"/>
      <c r="H647" s="41"/>
      <c r="I647" s="242"/>
      <c r="J647" s="41"/>
      <c r="K647" s="41"/>
      <c r="L647" s="45"/>
      <c r="M647" s="243"/>
      <c r="N647" s="244"/>
      <c r="O647" s="92"/>
      <c r="P647" s="92"/>
      <c r="Q647" s="92"/>
      <c r="R647" s="92"/>
      <c r="S647" s="92"/>
      <c r="T647" s="93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185</v>
      </c>
      <c r="AU647" s="18" t="s">
        <v>88</v>
      </c>
    </row>
    <row r="648" spans="1:65" s="2" customFormat="1" ht="16.5" customHeight="1">
      <c r="A648" s="39"/>
      <c r="B648" s="40"/>
      <c r="C648" s="227" t="s">
        <v>1424</v>
      </c>
      <c r="D648" s="227" t="s">
        <v>178</v>
      </c>
      <c r="E648" s="228" t="s">
        <v>2444</v>
      </c>
      <c r="F648" s="229" t="s">
        <v>2445</v>
      </c>
      <c r="G648" s="230" t="s">
        <v>1785</v>
      </c>
      <c r="H648" s="231">
        <v>85</v>
      </c>
      <c r="I648" s="232"/>
      <c r="J648" s="233">
        <f>ROUND(I648*H648,2)</f>
        <v>0</v>
      </c>
      <c r="K648" s="229" t="s">
        <v>1</v>
      </c>
      <c r="L648" s="45"/>
      <c r="M648" s="234" t="s">
        <v>1</v>
      </c>
      <c r="N648" s="235" t="s">
        <v>43</v>
      </c>
      <c r="O648" s="92"/>
      <c r="P648" s="236">
        <f>O648*H648</f>
        <v>0</v>
      </c>
      <c r="Q648" s="236">
        <v>0</v>
      </c>
      <c r="R648" s="236">
        <f>Q648*H648</f>
        <v>0</v>
      </c>
      <c r="S648" s="236">
        <v>0</v>
      </c>
      <c r="T648" s="237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8" t="s">
        <v>183</v>
      </c>
      <c r="AT648" s="238" t="s">
        <v>178</v>
      </c>
      <c r="AU648" s="238" t="s">
        <v>88</v>
      </c>
      <c r="AY648" s="18" t="s">
        <v>176</v>
      </c>
      <c r="BE648" s="239">
        <f>IF(N648="základní",J648,0)</f>
        <v>0</v>
      </c>
      <c r="BF648" s="239">
        <f>IF(N648="snížená",J648,0)</f>
        <v>0</v>
      </c>
      <c r="BG648" s="239">
        <f>IF(N648="zákl. přenesená",J648,0)</f>
        <v>0</v>
      </c>
      <c r="BH648" s="239">
        <f>IF(N648="sníž. přenesená",J648,0)</f>
        <v>0</v>
      </c>
      <c r="BI648" s="239">
        <f>IF(N648="nulová",J648,0)</f>
        <v>0</v>
      </c>
      <c r="BJ648" s="18" t="s">
        <v>86</v>
      </c>
      <c r="BK648" s="239">
        <f>ROUND(I648*H648,2)</f>
        <v>0</v>
      </c>
      <c r="BL648" s="18" t="s">
        <v>183</v>
      </c>
      <c r="BM648" s="238" t="s">
        <v>2541</v>
      </c>
    </row>
    <row r="649" spans="1:47" s="2" customFormat="1" ht="12">
      <c r="A649" s="39"/>
      <c r="B649" s="40"/>
      <c r="C649" s="41"/>
      <c r="D649" s="240" t="s">
        <v>185</v>
      </c>
      <c r="E649" s="41"/>
      <c r="F649" s="241" t="s">
        <v>2445</v>
      </c>
      <c r="G649" s="41"/>
      <c r="H649" s="41"/>
      <c r="I649" s="242"/>
      <c r="J649" s="41"/>
      <c r="K649" s="41"/>
      <c r="L649" s="45"/>
      <c r="M649" s="243"/>
      <c r="N649" s="244"/>
      <c r="O649" s="92"/>
      <c r="P649" s="92"/>
      <c r="Q649" s="92"/>
      <c r="R649" s="92"/>
      <c r="S649" s="92"/>
      <c r="T649" s="93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185</v>
      </c>
      <c r="AU649" s="18" t="s">
        <v>88</v>
      </c>
    </row>
    <row r="650" spans="1:51" s="13" customFormat="1" ht="12">
      <c r="A650" s="13"/>
      <c r="B650" s="245"/>
      <c r="C650" s="246"/>
      <c r="D650" s="240" t="s">
        <v>187</v>
      </c>
      <c r="E650" s="247" t="s">
        <v>1</v>
      </c>
      <c r="F650" s="248" t="s">
        <v>2446</v>
      </c>
      <c r="G650" s="246"/>
      <c r="H650" s="249">
        <v>85</v>
      </c>
      <c r="I650" s="250"/>
      <c r="J650" s="246"/>
      <c r="K650" s="246"/>
      <c r="L650" s="251"/>
      <c r="M650" s="252"/>
      <c r="N650" s="253"/>
      <c r="O650" s="253"/>
      <c r="P650" s="253"/>
      <c r="Q650" s="253"/>
      <c r="R650" s="253"/>
      <c r="S650" s="253"/>
      <c r="T650" s="25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5" t="s">
        <v>187</v>
      </c>
      <c r="AU650" s="255" t="s">
        <v>88</v>
      </c>
      <c r="AV650" s="13" t="s">
        <v>88</v>
      </c>
      <c r="AW650" s="13" t="s">
        <v>34</v>
      </c>
      <c r="AX650" s="13" t="s">
        <v>78</v>
      </c>
      <c r="AY650" s="255" t="s">
        <v>176</v>
      </c>
    </row>
    <row r="651" spans="1:51" s="14" customFormat="1" ht="12">
      <c r="A651" s="14"/>
      <c r="B651" s="256"/>
      <c r="C651" s="257"/>
      <c r="D651" s="240" t="s">
        <v>187</v>
      </c>
      <c r="E651" s="258" t="s">
        <v>1</v>
      </c>
      <c r="F651" s="259" t="s">
        <v>189</v>
      </c>
      <c r="G651" s="257"/>
      <c r="H651" s="260">
        <v>85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6" t="s">
        <v>187</v>
      </c>
      <c r="AU651" s="266" t="s">
        <v>88</v>
      </c>
      <c r="AV651" s="14" t="s">
        <v>183</v>
      </c>
      <c r="AW651" s="14" t="s">
        <v>34</v>
      </c>
      <c r="AX651" s="14" t="s">
        <v>86</v>
      </c>
      <c r="AY651" s="266" t="s">
        <v>176</v>
      </c>
    </row>
    <row r="652" spans="1:65" s="2" customFormat="1" ht="16.5" customHeight="1">
      <c r="A652" s="39"/>
      <c r="B652" s="40"/>
      <c r="C652" s="278" t="s">
        <v>1429</v>
      </c>
      <c r="D652" s="278" t="s">
        <v>247</v>
      </c>
      <c r="E652" s="279" t="s">
        <v>2044</v>
      </c>
      <c r="F652" s="280" t="s">
        <v>2393</v>
      </c>
      <c r="G652" s="281" t="s">
        <v>1785</v>
      </c>
      <c r="H652" s="282">
        <v>85</v>
      </c>
      <c r="I652" s="283"/>
      <c r="J652" s="284">
        <f>ROUND(I652*H652,2)</f>
        <v>0</v>
      </c>
      <c r="K652" s="280" t="s">
        <v>1</v>
      </c>
      <c r="L652" s="285"/>
      <c r="M652" s="286" t="s">
        <v>1</v>
      </c>
      <c r="N652" s="287" t="s">
        <v>43</v>
      </c>
      <c r="O652" s="92"/>
      <c r="P652" s="236">
        <f>O652*H652</f>
        <v>0</v>
      </c>
      <c r="Q652" s="236">
        <v>0</v>
      </c>
      <c r="R652" s="236">
        <f>Q652*H652</f>
        <v>0</v>
      </c>
      <c r="S652" s="236">
        <v>0</v>
      </c>
      <c r="T652" s="23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8" t="s">
        <v>227</v>
      </c>
      <c r="AT652" s="238" t="s">
        <v>247</v>
      </c>
      <c r="AU652" s="238" t="s">
        <v>88</v>
      </c>
      <c r="AY652" s="18" t="s">
        <v>176</v>
      </c>
      <c r="BE652" s="239">
        <f>IF(N652="základní",J652,0)</f>
        <v>0</v>
      </c>
      <c r="BF652" s="239">
        <f>IF(N652="snížená",J652,0)</f>
        <v>0</v>
      </c>
      <c r="BG652" s="239">
        <f>IF(N652="zákl. přenesená",J652,0)</f>
        <v>0</v>
      </c>
      <c r="BH652" s="239">
        <f>IF(N652="sníž. přenesená",J652,0)</f>
        <v>0</v>
      </c>
      <c r="BI652" s="239">
        <f>IF(N652="nulová",J652,0)</f>
        <v>0</v>
      </c>
      <c r="BJ652" s="18" t="s">
        <v>86</v>
      </c>
      <c r="BK652" s="239">
        <f>ROUND(I652*H652,2)</f>
        <v>0</v>
      </c>
      <c r="BL652" s="18" t="s">
        <v>183</v>
      </c>
      <c r="BM652" s="238" t="s">
        <v>2542</v>
      </c>
    </row>
    <row r="653" spans="1:47" s="2" customFormat="1" ht="12">
      <c r="A653" s="39"/>
      <c r="B653" s="40"/>
      <c r="C653" s="41"/>
      <c r="D653" s="240" t="s">
        <v>185</v>
      </c>
      <c r="E653" s="41"/>
      <c r="F653" s="241" t="s">
        <v>2393</v>
      </c>
      <c r="G653" s="41"/>
      <c r="H653" s="41"/>
      <c r="I653" s="242"/>
      <c r="J653" s="41"/>
      <c r="K653" s="41"/>
      <c r="L653" s="45"/>
      <c r="M653" s="243"/>
      <c r="N653" s="244"/>
      <c r="O653" s="92"/>
      <c r="P653" s="92"/>
      <c r="Q653" s="92"/>
      <c r="R653" s="92"/>
      <c r="S653" s="92"/>
      <c r="T653" s="93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185</v>
      </c>
      <c r="AU653" s="18" t="s">
        <v>88</v>
      </c>
    </row>
    <row r="654" spans="1:51" s="13" customFormat="1" ht="12">
      <c r="A654" s="13"/>
      <c r="B654" s="245"/>
      <c r="C654" s="246"/>
      <c r="D654" s="240" t="s">
        <v>187</v>
      </c>
      <c r="E654" s="247" t="s">
        <v>1</v>
      </c>
      <c r="F654" s="248" t="s">
        <v>2446</v>
      </c>
      <c r="G654" s="246"/>
      <c r="H654" s="249">
        <v>85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5" t="s">
        <v>187</v>
      </c>
      <c r="AU654" s="255" t="s">
        <v>88</v>
      </c>
      <c r="AV654" s="13" t="s">
        <v>88</v>
      </c>
      <c r="AW654" s="13" t="s">
        <v>34</v>
      </c>
      <c r="AX654" s="13" t="s">
        <v>78</v>
      </c>
      <c r="AY654" s="255" t="s">
        <v>176</v>
      </c>
    </row>
    <row r="655" spans="1:51" s="14" customFormat="1" ht="12">
      <c r="A655" s="14"/>
      <c r="B655" s="256"/>
      <c r="C655" s="257"/>
      <c r="D655" s="240" t="s">
        <v>187</v>
      </c>
      <c r="E655" s="258" t="s">
        <v>1</v>
      </c>
      <c r="F655" s="259" t="s">
        <v>189</v>
      </c>
      <c r="G655" s="257"/>
      <c r="H655" s="260">
        <v>85</v>
      </c>
      <c r="I655" s="261"/>
      <c r="J655" s="257"/>
      <c r="K655" s="257"/>
      <c r="L655" s="262"/>
      <c r="M655" s="263"/>
      <c r="N655" s="264"/>
      <c r="O655" s="264"/>
      <c r="P655" s="264"/>
      <c r="Q655" s="264"/>
      <c r="R655" s="264"/>
      <c r="S655" s="264"/>
      <c r="T655" s="26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6" t="s">
        <v>187</v>
      </c>
      <c r="AU655" s="266" t="s">
        <v>88</v>
      </c>
      <c r="AV655" s="14" t="s">
        <v>183</v>
      </c>
      <c r="AW655" s="14" t="s">
        <v>34</v>
      </c>
      <c r="AX655" s="14" t="s">
        <v>86</v>
      </c>
      <c r="AY655" s="266" t="s">
        <v>176</v>
      </c>
    </row>
    <row r="656" spans="1:65" s="2" customFormat="1" ht="16.5" customHeight="1">
      <c r="A656" s="39"/>
      <c r="B656" s="40"/>
      <c r="C656" s="227" t="s">
        <v>1435</v>
      </c>
      <c r="D656" s="227" t="s">
        <v>178</v>
      </c>
      <c r="E656" s="228" t="s">
        <v>2394</v>
      </c>
      <c r="F656" s="229" t="s">
        <v>2395</v>
      </c>
      <c r="G656" s="230" t="s">
        <v>2396</v>
      </c>
      <c r="H656" s="231">
        <v>26</v>
      </c>
      <c r="I656" s="232"/>
      <c r="J656" s="233">
        <f>ROUND(I656*H656,2)</f>
        <v>0</v>
      </c>
      <c r="K656" s="229" t="s">
        <v>1</v>
      </c>
      <c r="L656" s="45"/>
      <c r="M656" s="234" t="s">
        <v>1</v>
      </c>
      <c r="N656" s="235" t="s">
        <v>43</v>
      </c>
      <c r="O656" s="92"/>
      <c r="P656" s="236">
        <f>O656*H656</f>
        <v>0</v>
      </c>
      <c r="Q656" s="236">
        <v>0</v>
      </c>
      <c r="R656" s="236">
        <f>Q656*H656</f>
        <v>0</v>
      </c>
      <c r="S656" s="236">
        <v>0</v>
      </c>
      <c r="T656" s="237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8" t="s">
        <v>183</v>
      </c>
      <c r="AT656" s="238" t="s">
        <v>178</v>
      </c>
      <c r="AU656" s="238" t="s">
        <v>88</v>
      </c>
      <c r="AY656" s="18" t="s">
        <v>176</v>
      </c>
      <c r="BE656" s="239">
        <f>IF(N656="základní",J656,0)</f>
        <v>0</v>
      </c>
      <c r="BF656" s="239">
        <f>IF(N656="snížená",J656,0)</f>
        <v>0</v>
      </c>
      <c r="BG656" s="239">
        <f>IF(N656="zákl. přenesená",J656,0)</f>
        <v>0</v>
      </c>
      <c r="BH656" s="239">
        <f>IF(N656="sníž. přenesená",J656,0)</f>
        <v>0</v>
      </c>
      <c r="BI656" s="239">
        <f>IF(N656="nulová",J656,0)</f>
        <v>0</v>
      </c>
      <c r="BJ656" s="18" t="s">
        <v>86</v>
      </c>
      <c r="BK656" s="239">
        <f>ROUND(I656*H656,2)</f>
        <v>0</v>
      </c>
      <c r="BL656" s="18" t="s">
        <v>183</v>
      </c>
      <c r="BM656" s="238" t="s">
        <v>2543</v>
      </c>
    </row>
    <row r="657" spans="1:47" s="2" customFormat="1" ht="12">
      <c r="A657" s="39"/>
      <c r="B657" s="40"/>
      <c r="C657" s="41"/>
      <c r="D657" s="240" t="s">
        <v>185</v>
      </c>
      <c r="E657" s="41"/>
      <c r="F657" s="241" t="s">
        <v>2395</v>
      </c>
      <c r="G657" s="41"/>
      <c r="H657" s="41"/>
      <c r="I657" s="242"/>
      <c r="J657" s="41"/>
      <c r="K657" s="41"/>
      <c r="L657" s="45"/>
      <c r="M657" s="243"/>
      <c r="N657" s="244"/>
      <c r="O657" s="92"/>
      <c r="P657" s="92"/>
      <c r="Q657" s="92"/>
      <c r="R657" s="92"/>
      <c r="S657" s="92"/>
      <c r="T657" s="93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185</v>
      </c>
      <c r="AU657" s="18" t="s">
        <v>88</v>
      </c>
    </row>
    <row r="658" spans="1:51" s="13" customFormat="1" ht="12">
      <c r="A658" s="13"/>
      <c r="B658" s="245"/>
      <c r="C658" s="246"/>
      <c r="D658" s="240" t="s">
        <v>187</v>
      </c>
      <c r="E658" s="247" t="s">
        <v>1</v>
      </c>
      <c r="F658" s="248" t="s">
        <v>2447</v>
      </c>
      <c r="G658" s="246"/>
      <c r="H658" s="249">
        <v>26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5" t="s">
        <v>187</v>
      </c>
      <c r="AU658" s="255" t="s">
        <v>88</v>
      </c>
      <c r="AV658" s="13" t="s">
        <v>88</v>
      </c>
      <c r="AW658" s="13" t="s">
        <v>34</v>
      </c>
      <c r="AX658" s="13" t="s">
        <v>78</v>
      </c>
      <c r="AY658" s="255" t="s">
        <v>176</v>
      </c>
    </row>
    <row r="659" spans="1:51" s="14" customFormat="1" ht="12">
      <c r="A659" s="14"/>
      <c r="B659" s="256"/>
      <c r="C659" s="257"/>
      <c r="D659" s="240" t="s">
        <v>187</v>
      </c>
      <c r="E659" s="258" t="s">
        <v>1</v>
      </c>
      <c r="F659" s="259" t="s">
        <v>189</v>
      </c>
      <c r="G659" s="257"/>
      <c r="H659" s="260">
        <v>26</v>
      </c>
      <c r="I659" s="261"/>
      <c r="J659" s="257"/>
      <c r="K659" s="257"/>
      <c r="L659" s="262"/>
      <c r="M659" s="263"/>
      <c r="N659" s="264"/>
      <c r="O659" s="264"/>
      <c r="P659" s="264"/>
      <c r="Q659" s="264"/>
      <c r="R659" s="264"/>
      <c r="S659" s="264"/>
      <c r="T659" s="265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6" t="s">
        <v>187</v>
      </c>
      <c r="AU659" s="266" t="s">
        <v>88</v>
      </c>
      <c r="AV659" s="14" t="s">
        <v>183</v>
      </c>
      <c r="AW659" s="14" t="s">
        <v>34</v>
      </c>
      <c r="AX659" s="14" t="s">
        <v>86</v>
      </c>
      <c r="AY659" s="266" t="s">
        <v>176</v>
      </c>
    </row>
    <row r="660" spans="1:65" s="2" customFormat="1" ht="16.5" customHeight="1">
      <c r="A660" s="39"/>
      <c r="B660" s="40"/>
      <c r="C660" s="227" t="s">
        <v>1438</v>
      </c>
      <c r="D660" s="227" t="s">
        <v>178</v>
      </c>
      <c r="E660" s="228" t="s">
        <v>2398</v>
      </c>
      <c r="F660" s="229" t="s">
        <v>2399</v>
      </c>
      <c r="G660" s="230" t="s">
        <v>250</v>
      </c>
      <c r="H660" s="231">
        <v>0.52</v>
      </c>
      <c r="I660" s="232"/>
      <c r="J660" s="233">
        <f>ROUND(I660*H660,2)</f>
        <v>0</v>
      </c>
      <c r="K660" s="229" t="s">
        <v>1</v>
      </c>
      <c r="L660" s="45"/>
      <c r="M660" s="234" t="s">
        <v>1</v>
      </c>
      <c r="N660" s="235" t="s">
        <v>43</v>
      </c>
      <c r="O660" s="92"/>
      <c r="P660" s="236">
        <f>O660*H660</f>
        <v>0</v>
      </c>
      <c r="Q660" s="236">
        <v>0</v>
      </c>
      <c r="R660" s="236">
        <f>Q660*H660</f>
        <v>0</v>
      </c>
      <c r="S660" s="236">
        <v>0</v>
      </c>
      <c r="T660" s="237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8" t="s">
        <v>183</v>
      </c>
      <c r="AT660" s="238" t="s">
        <v>178</v>
      </c>
      <c r="AU660" s="238" t="s">
        <v>88</v>
      </c>
      <c r="AY660" s="18" t="s">
        <v>176</v>
      </c>
      <c r="BE660" s="239">
        <f>IF(N660="základní",J660,0)</f>
        <v>0</v>
      </c>
      <c r="BF660" s="239">
        <f>IF(N660="snížená",J660,0)</f>
        <v>0</v>
      </c>
      <c r="BG660" s="239">
        <f>IF(N660="zákl. přenesená",J660,0)</f>
        <v>0</v>
      </c>
      <c r="BH660" s="239">
        <f>IF(N660="sníž. přenesená",J660,0)</f>
        <v>0</v>
      </c>
      <c r="BI660" s="239">
        <f>IF(N660="nulová",J660,0)</f>
        <v>0</v>
      </c>
      <c r="BJ660" s="18" t="s">
        <v>86</v>
      </c>
      <c r="BK660" s="239">
        <f>ROUND(I660*H660,2)</f>
        <v>0</v>
      </c>
      <c r="BL660" s="18" t="s">
        <v>183</v>
      </c>
      <c r="BM660" s="238" t="s">
        <v>2544</v>
      </c>
    </row>
    <row r="661" spans="1:47" s="2" customFormat="1" ht="12">
      <c r="A661" s="39"/>
      <c r="B661" s="40"/>
      <c r="C661" s="41"/>
      <c r="D661" s="240" t="s">
        <v>185</v>
      </c>
      <c r="E661" s="41"/>
      <c r="F661" s="241" t="s">
        <v>2399</v>
      </c>
      <c r="G661" s="41"/>
      <c r="H661" s="41"/>
      <c r="I661" s="242"/>
      <c r="J661" s="41"/>
      <c r="K661" s="41"/>
      <c r="L661" s="45"/>
      <c r="M661" s="243"/>
      <c r="N661" s="244"/>
      <c r="O661" s="92"/>
      <c r="P661" s="92"/>
      <c r="Q661" s="92"/>
      <c r="R661" s="92"/>
      <c r="S661" s="92"/>
      <c r="T661" s="93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18" t="s">
        <v>185</v>
      </c>
      <c r="AU661" s="18" t="s">
        <v>88</v>
      </c>
    </row>
    <row r="662" spans="1:51" s="13" customFormat="1" ht="12">
      <c r="A662" s="13"/>
      <c r="B662" s="245"/>
      <c r="C662" s="246"/>
      <c r="D662" s="240" t="s">
        <v>187</v>
      </c>
      <c r="E662" s="247" t="s">
        <v>1</v>
      </c>
      <c r="F662" s="248" t="s">
        <v>2448</v>
      </c>
      <c r="G662" s="246"/>
      <c r="H662" s="249">
        <v>0.52</v>
      </c>
      <c r="I662" s="250"/>
      <c r="J662" s="246"/>
      <c r="K662" s="246"/>
      <c r="L662" s="251"/>
      <c r="M662" s="252"/>
      <c r="N662" s="253"/>
      <c r="O662" s="253"/>
      <c r="P662" s="253"/>
      <c r="Q662" s="253"/>
      <c r="R662" s="253"/>
      <c r="S662" s="253"/>
      <c r="T662" s="25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5" t="s">
        <v>187</v>
      </c>
      <c r="AU662" s="255" t="s">
        <v>88</v>
      </c>
      <c r="AV662" s="13" t="s">
        <v>88</v>
      </c>
      <c r="AW662" s="13" t="s">
        <v>34</v>
      </c>
      <c r="AX662" s="13" t="s">
        <v>78</v>
      </c>
      <c r="AY662" s="255" t="s">
        <v>176</v>
      </c>
    </row>
    <row r="663" spans="1:51" s="14" customFormat="1" ht="12">
      <c r="A663" s="14"/>
      <c r="B663" s="256"/>
      <c r="C663" s="257"/>
      <c r="D663" s="240" t="s">
        <v>187</v>
      </c>
      <c r="E663" s="258" t="s">
        <v>1</v>
      </c>
      <c r="F663" s="259" t="s">
        <v>189</v>
      </c>
      <c r="G663" s="257"/>
      <c r="H663" s="260">
        <v>0.52</v>
      </c>
      <c r="I663" s="261"/>
      <c r="J663" s="257"/>
      <c r="K663" s="257"/>
      <c r="L663" s="262"/>
      <c r="M663" s="263"/>
      <c r="N663" s="264"/>
      <c r="O663" s="264"/>
      <c r="P663" s="264"/>
      <c r="Q663" s="264"/>
      <c r="R663" s="264"/>
      <c r="S663" s="264"/>
      <c r="T663" s="265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6" t="s">
        <v>187</v>
      </c>
      <c r="AU663" s="266" t="s">
        <v>88</v>
      </c>
      <c r="AV663" s="14" t="s">
        <v>183</v>
      </c>
      <c r="AW663" s="14" t="s">
        <v>34</v>
      </c>
      <c r="AX663" s="14" t="s">
        <v>86</v>
      </c>
      <c r="AY663" s="266" t="s">
        <v>176</v>
      </c>
    </row>
    <row r="664" spans="1:65" s="2" customFormat="1" ht="16.5" customHeight="1">
      <c r="A664" s="39"/>
      <c r="B664" s="40"/>
      <c r="C664" s="227" t="s">
        <v>1441</v>
      </c>
      <c r="D664" s="227" t="s">
        <v>178</v>
      </c>
      <c r="E664" s="228" t="s">
        <v>2401</v>
      </c>
      <c r="F664" s="229" t="s">
        <v>2402</v>
      </c>
      <c r="G664" s="230" t="s">
        <v>250</v>
      </c>
      <c r="H664" s="231">
        <v>4.6</v>
      </c>
      <c r="I664" s="232"/>
      <c r="J664" s="233">
        <f>ROUND(I664*H664,2)</f>
        <v>0</v>
      </c>
      <c r="K664" s="229" t="s">
        <v>1</v>
      </c>
      <c r="L664" s="45"/>
      <c r="M664" s="234" t="s">
        <v>1</v>
      </c>
      <c r="N664" s="235" t="s">
        <v>43</v>
      </c>
      <c r="O664" s="92"/>
      <c r="P664" s="236">
        <f>O664*H664</f>
        <v>0</v>
      </c>
      <c r="Q664" s="236">
        <v>0</v>
      </c>
      <c r="R664" s="236">
        <f>Q664*H664</f>
        <v>0</v>
      </c>
      <c r="S664" s="236">
        <v>0</v>
      </c>
      <c r="T664" s="237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38" t="s">
        <v>183</v>
      </c>
      <c r="AT664" s="238" t="s">
        <v>178</v>
      </c>
      <c r="AU664" s="238" t="s">
        <v>88</v>
      </c>
      <c r="AY664" s="18" t="s">
        <v>176</v>
      </c>
      <c r="BE664" s="239">
        <f>IF(N664="základní",J664,0)</f>
        <v>0</v>
      </c>
      <c r="BF664" s="239">
        <f>IF(N664="snížená",J664,0)</f>
        <v>0</v>
      </c>
      <c r="BG664" s="239">
        <f>IF(N664="zákl. přenesená",J664,0)</f>
        <v>0</v>
      </c>
      <c r="BH664" s="239">
        <f>IF(N664="sníž. přenesená",J664,0)</f>
        <v>0</v>
      </c>
      <c r="BI664" s="239">
        <f>IF(N664="nulová",J664,0)</f>
        <v>0</v>
      </c>
      <c r="BJ664" s="18" t="s">
        <v>86</v>
      </c>
      <c r="BK664" s="239">
        <f>ROUND(I664*H664,2)</f>
        <v>0</v>
      </c>
      <c r="BL664" s="18" t="s">
        <v>183</v>
      </c>
      <c r="BM664" s="238" t="s">
        <v>2545</v>
      </c>
    </row>
    <row r="665" spans="1:47" s="2" customFormat="1" ht="12">
      <c r="A665" s="39"/>
      <c r="B665" s="40"/>
      <c r="C665" s="41"/>
      <c r="D665" s="240" t="s">
        <v>185</v>
      </c>
      <c r="E665" s="41"/>
      <c r="F665" s="241" t="s">
        <v>2402</v>
      </c>
      <c r="G665" s="41"/>
      <c r="H665" s="41"/>
      <c r="I665" s="242"/>
      <c r="J665" s="41"/>
      <c r="K665" s="41"/>
      <c r="L665" s="45"/>
      <c r="M665" s="243"/>
      <c r="N665" s="244"/>
      <c r="O665" s="92"/>
      <c r="P665" s="92"/>
      <c r="Q665" s="92"/>
      <c r="R665" s="92"/>
      <c r="S665" s="92"/>
      <c r="T665" s="9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185</v>
      </c>
      <c r="AU665" s="18" t="s">
        <v>88</v>
      </c>
    </row>
    <row r="666" spans="1:65" s="2" customFormat="1" ht="16.5" customHeight="1">
      <c r="A666" s="39"/>
      <c r="B666" s="40"/>
      <c r="C666" s="227" t="s">
        <v>1444</v>
      </c>
      <c r="D666" s="227" t="s">
        <v>178</v>
      </c>
      <c r="E666" s="228" t="s">
        <v>2458</v>
      </c>
      <c r="F666" s="229" t="s">
        <v>2459</v>
      </c>
      <c r="G666" s="230" t="s">
        <v>250</v>
      </c>
      <c r="H666" s="231">
        <v>0.4</v>
      </c>
      <c r="I666" s="232"/>
      <c r="J666" s="233">
        <f>ROUND(I666*H666,2)</f>
        <v>0</v>
      </c>
      <c r="K666" s="229" t="s">
        <v>1</v>
      </c>
      <c r="L666" s="45"/>
      <c r="M666" s="234" t="s">
        <v>1</v>
      </c>
      <c r="N666" s="235" t="s">
        <v>43</v>
      </c>
      <c r="O666" s="92"/>
      <c r="P666" s="236">
        <f>O666*H666</f>
        <v>0</v>
      </c>
      <c r="Q666" s="236">
        <v>0</v>
      </c>
      <c r="R666" s="236">
        <f>Q666*H666</f>
        <v>0</v>
      </c>
      <c r="S666" s="236">
        <v>0</v>
      </c>
      <c r="T666" s="237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8" t="s">
        <v>183</v>
      </c>
      <c r="AT666" s="238" t="s">
        <v>178</v>
      </c>
      <c r="AU666" s="238" t="s">
        <v>88</v>
      </c>
      <c r="AY666" s="18" t="s">
        <v>176</v>
      </c>
      <c r="BE666" s="239">
        <f>IF(N666="základní",J666,0)</f>
        <v>0</v>
      </c>
      <c r="BF666" s="239">
        <f>IF(N666="snížená",J666,0)</f>
        <v>0</v>
      </c>
      <c r="BG666" s="239">
        <f>IF(N666="zákl. přenesená",J666,0)</f>
        <v>0</v>
      </c>
      <c r="BH666" s="239">
        <f>IF(N666="sníž. přenesená",J666,0)</f>
        <v>0</v>
      </c>
      <c r="BI666" s="239">
        <f>IF(N666="nulová",J666,0)</f>
        <v>0</v>
      </c>
      <c r="BJ666" s="18" t="s">
        <v>86</v>
      </c>
      <c r="BK666" s="239">
        <f>ROUND(I666*H666,2)</f>
        <v>0</v>
      </c>
      <c r="BL666" s="18" t="s">
        <v>183</v>
      </c>
      <c r="BM666" s="238" t="s">
        <v>2546</v>
      </c>
    </row>
    <row r="667" spans="1:47" s="2" customFormat="1" ht="12">
      <c r="A667" s="39"/>
      <c r="B667" s="40"/>
      <c r="C667" s="41"/>
      <c r="D667" s="240" t="s">
        <v>185</v>
      </c>
      <c r="E667" s="41"/>
      <c r="F667" s="241" t="s">
        <v>2459</v>
      </c>
      <c r="G667" s="41"/>
      <c r="H667" s="41"/>
      <c r="I667" s="242"/>
      <c r="J667" s="41"/>
      <c r="K667" s="41"/>
      <c r="L667" s="45"/>
      <c r="M667" s="243"/>
      <c r="N667" s="244"/>
      <c r="O667" s="92"/>
      <c r="P667" s="92"/>
      <c r="Q667" s="92"/>
      <c r="R667" s="92"/>
      <c r="S667" s="92"/>
      <c r="T667" s="93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185</v>
      </c>
      <c r="AU667" s="18" t="s">
        <v>88</v>
      </c>
    </row>
    <row r="668" spans="1:63" s="12" customFormat="1" ht="22.8" customHeight="1">
      <c r="A668" s="12"/>
      <c r="B668" s="211"/>
      <c r="C668" s="212"/>
      <c r="D668" s="213" t="s">
        <v>77</v>
      </c>
      <c r="E668" s="225" t="s">
        <v>2547</v>
      </c>
      <c r="F668" s="225" t="s">
        <v>2451</v>
      </c>
      <c r="G668" s="212"/>
      <c r="H668" s="212"/>
      <c r="I668" s="215"/>
      <c r="J668" s="226">
        <f>BK668</f>
        <v>0</v>
      </c>
      <c r="K668" s="212"/>
      <c r="L668" s="217"/>
      <c r="M668" s="218"/>
      <c r="N668" s="219"/>
      <c r="O668" s="219"/>
      <c r="P668" s="220">
        <f>SUM(P669:P714)</f>
        <v>0</v>
      </c>
      <c r="Q668" s="219"/>
      <c r="R668" s="220">
        <f>SUM(R669:R714)</f>
        <v>0</v>
      </c>
      <c r="S668" s="219"/>
      <c r="T668" s="221">
        <f>SUM(T669:T714)</f>
        <v>0</v>
      </c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R668" s="222" t="s">
        <v>86</v>
      </c>
      <c r="AT668" s="223" t="s">
        <v>77</v>
      </c>
      <c r="AU668" s="223" t="s">
        <v>86</v>
      </c>
      <c r="AY668" s="222" t="s">
        <v>176</v>
      </c>
      <c r="BK668" s="224">
        <f>SUM(BK669:BK714)</f>
        <v>0</v>
      </c>
    </row>
    <row r="669" spans="1:65" s="2" customFormat="1" ht="21.75" customHeight="1">
      <c r="A669" s="39"/>
      <c r="B669" s="40"/>
      <c r="C669" s="227" t="s">
        <v>2457</v>
      </c>
      <c r="D669" s="227" t="s">
        <v>178</v>
      </c>
      <c r="E669" s="228" t="s">
        <v>2404</v>
      </c>
      <c r="F669" s="229" t="s">
        <v>2405</v>
      </c>
      <c r="G669" s="230" t="s">
        <v>296</v>
      </c>
      <c r="H669" s="231">
        <v>471</v>
      </c>
      <c r="I669" s="232"/>
      <c r="J669" s="233">
        <f>ROUND(I669*H669,2)</f>
        <v>0</v>
      </c>
      <c r="K669" s="229" t="s">
        <v>1</v>
      </c>
      <c r="L669" s="45"/>
      <c r="M669" s="234" t="s">
        <v>1</v>
      </c>
      <c r="N669" s="235" t="s">
        <v>43</v>
      </c>
      <c r="O669" s="92"/>
      <c r="P669" s="236">
        <f>O669*H669</f>
        <v>0</v>
      </c>
      <c r="Q669" s="236">
        <v>0</v>
      </c>
      <c r="R669" s="236">
        <f>Q669*H669</f>
        <v>0</v>
      </c>
      <c r="S669" s="236">
        <v>0</v>
      </c>
      <c r="T669" s="237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8" t="s">
        <v>183</v>
      </c>
      <c r="AT669" s="238" t="s">
        <v>178</v>
      </c>
      <c r="AU669" s="238" t="s">
        <v>88</v>
      </c>
      <c r="AY669" s="18" t="s">
        <v>176</v>
      </c>
      <c r="BE669" s="239">
        <f>IF(N669="základní",J669,0)</f>
        <v>0</v>
      </c>
      <c r="BF669" s="239">
        <f>IF(N669="snížená",J669,0)</f>
        <v>0</v>
      </c>
      <c r="BG669" s="239">
        <f>IF(N669="zákl. přenesená",J669,0)</f>
        <v>0</v>
      </c>
      <c r="BH669" s="239">
        <f>IF(N669="sníž. přenesená",J669,0)</f>
        <v>0</v>
      </c>
      <c r="BI669" s="239">
        <f>IF(N669="nulová",J669,0)</f>
        <v>0</v>
      </c>
      <c r="BJ669" s="18" t="s">
        <v>86</v>
      </c>
      <c r="BK669" s="239">
        <f>ROUND(I669*H669,2)</f>
        <v>0</v>
      </c>
      <c r="BL669" s="18" t="s">
        <v>183</v>
      </c>
      <c r="BM669" s="238" t="s">
        <v>2548</v>
      </c>
    </row>
    <row r="670" spans="1:47" s="2" customFormat="1" ht="12">
      <c r="A670" s="39"/>
      <c r="B670" s="40"/>
      <c r="C670" s="41"/>
      <c r="D670" s="240" t="s">
        <v>185</v>
      </c>
      <c r="E670" s="41"/>
      <c r="F670" s="241" t="s">
        <v>2405</v>
      </c>
      <c r="G670" s="41"/>
      <c r="H670" s="41"/>
      <c r="I670" s="242"/>
      <c r="J670" s="41"/>
      <c r="K670" s="41"/>
      <c r="L670" s="45"/>
      <c r="M670" s="243"/>
      <c r="N670" s="244"/>
      <c r="O670" s="92"/>
      <c r="P670" s="92"/>
      <c r="Q670" s="92"/>
      <c r="R670" s="92"/>
      <c r="S670" s="92"/>
      <c r="T670" s="93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185</v>
      </c>
      <c r="AU670" s="18" t="s">
        <v>88</v>
      </c>
    </row>
    <row r="671" spans="1:51" s="13" customFormat="1" ht="12">
      <c r="A671" s="13"/>
      <c r="B671" s="245"/>
      <c r="C671" s="246"/>
      <c r="D671" s="240" t="s">
        <v>187</v>
      </c>
      <c r="E671" s="247" t="s">
        <v>1</v>
      </c>
      <c r="F671" s="248" t="s">
        <v>2452</v>
      </c>
      <c r="G671" s="246"/>
      <c r="H671" s="249">
        <v>471</v>
      </c>
      <c r="I671" s="250"/>
      <c r="J671" s="246"/>
      <c r="K671" s="246"/>
      <c r="L671" s="251"/>
      <c r="M671" s="252"/>
      <c r="N671" s="253"/>
      <c r="O671" s="253"/>
      <c r="P671" s="253"/>
      <c r="Q671" s="253"/>
      <c r="R671" s="253"/>
      <c r="S671" s="253"/>
      <c r="T671" s="25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5" t="s">
        <v>187</v>
      </c>
      <c r="AU671" s="255" t="s">
        <v>88</v>
      </c>
      <c r="AV671" s="13" t="s">
        <v>88</v>
      </c>
      <c r="AW671" s="13" t="s">
        <v>34</v>
      </c>
      <c r="AX671" s="13" t="s">
        <v>78</v>
      </c>
      <c r="AY671" s="255" t="s">
        <v>176</v>
      </c>
    </row>
    <row r="672" spans="1:51" s="14" customFormat="1" ht="12">
      <c r="A672" s="14"/>
      <c r="B672" s="256"/>
      <c r="C672" s="257"/>
      <c r="D672" s="240" t="s">
        <v>187</v>
      </c>
      <c r="E672" s="258" t="s">
        <v>1</v>
      </c>
      <c r="F672" s="259" t="s">
        <v>189</v>
      </c>
      <c r="G672" s="257"/>
      <c r="H672" s="260">
        <v>471</v>
      </c>
      <c r="I672" s="261"/>
      <c r="J672" s="257"/>
      <c r="K672" s="257"/>
      <c r="L672" s="262"/>
      <c r="M672" s="263"/>
      <c r="N672" s="264"/>
      <c r="O672" s="264"/>
      <c r="P672" s="264"/>
      <c r="Q672" s="264"/>
      <c r="R672" s="264"/>
      <c r="S672" s="264"/>
      <c r="T672" s="26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6" t="s">
        <v>187</v>
      </c>
      <c r="AU672" s="266" t="s">
        <v>88</v>
      </c>
      <c r="AV672" s="14" t="s">
        <v>183</v>
      </c>
      <c r="AW672" s="14" t="s">
        <v>34</v>
      </c>
      <c r="AX672" s="14" t="s">
        <v>86</v>
      </c>
      <c r="AY672" s="266" t="s">
        <v>176</v>
      </c>
    </row>
    <row r="673" spans="1:65" s="2" customFormat="1" ht="16.5" customHeight="1">
      <c r="A673" s="39"/>
      <c r="B673" s="40"/>
      <c r="C673" s="227" t="s">
        <v>2549</v>
      </c>
      <c r="D673" s="227" t="s">
        <v>178</v>
      </c>
      <c r="E673" s="228" t="s">
        <v>2407</v>
      </c>
      <c r="F673" s="229" t="s">
        <v>2408</v>
      </c>
      <c r="G673" s="230" t="s">
        <v>1785</v>
      </c>
      <c r="H673" s="231">
        <v>209.4</v>
      </c>
      <c r="I673" s="232"/>
      <c r="J673" s="233">
        <f>ROUND(I673*H673,2)</f>
        <v>0</v>
      </c>
      <c r="K673" s="229" t="s">
        <v>1</v>
      </c>
      <c r="L673" s="45"/>
      <c r="M673" s="234" t="s">
        <v>1</v>
      </c>
      <c r="N673" s="235" t="s">
        <v>43</v>
      </c>
      <c r="O673" s="92"/>
      <c r="P673" s="236">
        <f>O673*H673</f>
        <v>0</v>
      </c>
      <c r="Q673" s="236">
        <v>0</v>
      </c>
      <c r="R673" s="236">
        <f>Q673*H673</f>
        <v>0</v>
      </c>
      <c r="S673" s="236">
        <v>0</v>
      </c>
      <c r="T673" s="237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8" t="s">
        <v>183</v>
      </c>
      <c r="AT673" s="238" t="s">
        <v>178</v>
      </c>
      <c r="AU673" s="238" t="s">
        <v>88</v>
      </c>
      <c r="AY673" s="18" t="s">
        <v>176</v>
      </c>
      <c r="BE673" s="239">
        <f>IF(N673="základní",J673,0)</f>
        <v>0</v>
      </c>
      <c r="BF673" s="239">
        <f>IF(N673="snížená",J673,0)</f>
        <v>0</v>
      </c>
      <c r="BG673" s="239">
        <f>IF(N673="zákl. přenesená",J673,0)</f>
        <v>0</v>
      </c>
      <c r="BH673" s="239">
        <f>IF(N673="sníž. přenesená",J673,0)</f>
        <v>0</v>
      </c>
      <c r="BI673" s="239">
        <f>IF(N673="nulová",J673,0)</f>
        <v>0</v>
      </c>
      <c r="BJ673" s="18" t="s">
        <v>86</v>
      </c>
      <c r="BK673" s="239">
        <f>ROUND(I673*H673,2)</f>
        <v>0</v>
      </c>
      <c r="BL673" s="18" t="s">
        <v>183</v>
      </c>
      <c r="BM673" s="238" t="s">
        <v>2550</v>
      </c>
    </row>
    <row r="674" spans="1:47" s="2" customFormat="1" ht="12">
      <c r="A674" s="39"/>
      <c r="B674" s="40"/>
      <c r="C674" s="41"/>
      <c r="D674" s="240" t="s">
        <v>185</v>
      </c>
      <c r="E674" s="41"/>
      <c r="F674" s="241" t="s">
        <v>2408</v>
      </c>
      <c r="G674" s="41"/>
      <c r="H674" s="41"/>
      <c r="I674" s="242"/>
      <c r="J674" s="41"/>
      <c r="K674" s="41"/>
      <c r="L674" s="45"/>
      <c r="M674" s="243"/>
      <c r="N674" s="244"/>
      <c r="O674" s="92"/>
      <c r="P674" s="92"/>
      <c r="Q674" s="92"/>
      <c r="R674" s="92"/>
      <c r="S674" s="92"/>
      <c r="T674" s="93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185</v>
      </c>
      <c r="AU674" s="18" t="s">
        <v>88</v>
      </c>
    </row>
    <row r="675" spans="1:51" s="13" customFormat="1" ht="12">
      <c r="A675" s="13"/>
      <c r="B675" s="245"/>
      <c r="C675" s="246"/>
      <c r="D675" s="240" t="s">
        <v>187</v>
      </c>
      <c r="E675" s="247" t="s">
        <v>1</v>
      </c>
      <c r="F675" s="248" t="s">
        <v>2453</v>
      </c>
      <c r="G675" s="246"/>
      <c r="H675" s="249">
        <v>209.4</v>
      </c>
      <c r="I675" s="250"/>
      <c r="J675" s="246"/>
      <c r="K675" s="246"/>
      <c r="L675" s="251"/>
      <c r="M675" s="252"/>
      <c r="N675" s="253"/>
      <c r="O675" s="253"/>
      <c r="P675" s="253"/>
      <c r="Q675" s="253"/>
      <c r="R675" s="253"/>
      <c r="S675" s="253"/>
      <c r="T675" s="25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5" t="s">
        <v>187</v>
      </c>
      <c r="AU675" s="255" t="s">
        <v>88</v>
      </c>
      <c r="AV675" s="13" t="s">
        <v>88</v>
      </c>
      <c r="AW675" s="13" t="s">
        <v>34</v>
      </c>
      <c r="AX675" s="13" t="s">
        <v>78</v>
      </c>
      <c r="AY675" s="255" t="s">
        <v>176</v>
      </c>
    </row>
    <row r="676" spans="1:51" s="14" customFormat="1" ht="12">
      <c r="A676" s="14"/>
      <c r="B676" s="256"/>
      <c r="C676" s="257"/>
      <c r="D676" s="240" t="s">
        <v>187</v>
      </c>
      <c r="E676" s="258" t="s">
        <v>1</v>
      </c>
      <c r="F676" s="259" t="s">
        <v>189</v>
      </c>
      <c r="G676" s="257"/>
      <c r="H676" s="260">
        <v>209.4</v>
      </c>
      <c r="I676" s="261"/>
      <c r="J676" s="257"/>
      <c r="K676" s="257"/>
      <c r="L676" s="262"/>
      <c r="M676" s="263"/>
      <c r="N676" s="264"/>
      <c r="O676" s="264"/>
      <c r="P676" s="264"/>
      <c r="Q676" s="264"/>
      <c r="R676" s="264"/>
      <c r="S676" s="264"/>
      <c r="T676" s="26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6" t="s">
        <v>187</v>
      </c>
      <c r="AU676" s="266" t="s">
        <v>88</v>
      </c>
      <c r="AV676" s="14" t="s">
        <v>183</v>
      </c>
      <c r="AW676" s="14" t="s">
        <v>34</v>
      </c>
      <c r="AX676" s="14" t="s">
        <v>86</v>
      </c>
      <c r="AY676" s="266" t="s">
        <v>176</v>
      </c>
    </row>
    <row r="677" spans="1:65" s="2" customFormat="1" ht="16.5" customHeight="1">
      <c r="A677" s="39"/>
      <c r="B677" s="40"/>
      <c r="C677" s="227" t="s">
        <v>2460</v>
      </c>
      <c r="D677" s="227" t="s">
        <v>178</v>
      </c>
      <c r="E677" s="228" t="s">
        <v>2041</v>
      </c>
      <c r="F677" s="229" t="s">
        <v>2410</v>
      </c>
      <c r="G677" s="230" t="s">
        <v>250</v>
      </c>
      <c r="H677" s="231">
        <v>0.002</v>
      </c>
      <c r="I677" s="232"/>
      <c r="J677" s="233">
        <f>ROUND(I677*H677,2)</f>
        <v>0</v>
      </c>
      <c r="K677" s="229" t="s">
        <v>1</v>
      </c>
      <c r="L677" s="45"/>
      <c r="M677" s="234" t="s">
        <v>1</v>
      </c>
      <c r="N677" s="235" t="s">
        <v>43</v>
      </c>
      <c r="O677" s="92"/>
      <c r="P677" s="236">
        <f>O677*H677</f>
        <v>0</v>
      </c>
      <c r="Q677" s="236">
        <v>0</v>
      </c>
      <c r="R677" s="236">
        <f>Q677*H677</f>
        <v>0</v>
      </c>
      <c r="S677" s="236">
        <v>0</v>
      </c>
      <c r="T677" s="237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8" t="s">
        <v>183</v>
      </c>
      <c r="AT677" s="238" t="s">
        <v>178</v>
      </c>
      <c r="AU677" s="238" t="s">
        <v>88</v>
      </c>
      <c r="AY677" s="18" t="s">
        <v>176</v>
      </c>
      <c r="BE677" s="239">
        <f>IF(N677="základní",J677,0)</f>
        <v>0</v>
      </c>
      <c r="BF677" s="239">
        <f>IF(N677="snížená",J677,0)</f>
        <v>0</v>
      </c>
      <c r="BG677" s="239">
        <f>IF(N677="zákl. přenesená",J677,0)</f>
        <v>0</v>
      </c>
      <c r="BH677" s="239">
        <f>IF(N677="sníž. přenesená",J677,0)</f>
        <v>0</v>
      </c>
      <c r="BI677" s="239">
        <f>IF(N677="nulová",J677,0)</f>
        <v>0</v>
      </c>
      <c r="BJ677" s="18" t="s">
        <v>86</v>
      </c>
      <c r="BK677" s="239">
        <f>ROUND(I677*H677,2)</f>
        <v>0</v>
      </c>
      <c r="BL677" s="18" t="s">
        <v>183</v>
      </c>
      <c r="BM677" s="238" t="s">
        <v>2551</v>
      </c>
    </row>
    <row r="678" spans="1:47" s="2" customFormat="1" ht="12">
      <c r="A678" s="39"/>
      <c r="B678" s="40"/>
      <c r="C678" s="41"/>
      <c r="D678" s="240" t="s">
        <v>185</v>
      </c>
      <c r="E678" s="41"/>
      <c r="F678" s="241" t="s">
        <v>2410</v>
      </c>
      <c r="G678" s="41"/>
      <c r="H678" s="41"/>
      <c r="I678" s="242"/>
      <c r="J678" s="41"/>
      <c r="K678" s="41"/>
      <c r="L678" s="45"/>
      <c r="M678" s="243"/>
      <c r="N678" s="244"/>
      <c r="O678" s="92"/>
      <c r="P678" s="92"/>
      <c r="Q678" s="92"/>
      <c r="R678" s="92"/>
      <c r="S678" s="92"/>
      <c r="T678" s="93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185</v>
      </c>
      <c r="AU678" s="18" t="s">
        <v>88</v>
      </c>
    </row>
    <row r="679" spans="1:51" s="13" customFormat="1" ht="12">
      <c r="A679" s="13"/>
      <c r="B679" s="245"/>
      <c r="C679" s="246"/>
      <c r="D679" s="240" t="s">
        <v>187</v>
      </c>
      <c r="E679" s="247" t="s">
        <v>1</v>
      </c>
      <c r="F679" s="248" t="s">
        <v>2454</v>
      </c>
      <c r="G679" s="246"/>
      <c r="H679" s="249">
        <v>0.002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5" t="s">
        <v>187</v>
      </c>
      <c r="AU679" s="255" t="s">
        <v>88</v>
      </c>
      <c r="AV679" s="13" t="s">
        <v>88</v>
      </c>
      <c r="AW679" s="13" t="s">
        <v>34</v>
      </c>
      <c r="AX679" s="13" t="s">
        <v>78</v>
      </c>
      <c r="AY679" s="255" t="s">
        <v>176</v>
      </c>
    </row>
    <row r="680" spans="1:51" s="14" customFormat="1" ht="12">
      <c r="A680" s="14"/>
      <c r="B680" s="256"/>
      <c r="C680" s="257"/>
      <c r="D680" s="240" t="s">
        <v>187</v>
      </c>
      <c r="E680" s="258" t="s">
        <v>1</v>
      </c>
      <c r="F680" s="259" t="s">
        <v>189</v>
      </c>
      <c r="G680" s="257"/>
      <c r="H680" s="260">
        <v>0.002</v>
      </c>
      <c r="I680" s="261"/>
      <c r="J680" s="257"/>
      <c r="K680" s="257"/>
      <c r="L680" s="262"/>
      <c r="M680" s="263"/>
      <c r="N680" s="264"/>
      <c r="O680" s="264"/>
      <c r="P680" s="264"/>
      <c r="Q680" s="264"/>
      <c r="R680" s="264"/>
      <c r="S680" s="264"/>
      <c r="T680" s="265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6" t="s">
        <v>187</v>
      </c>
      <c r="AU680" s="266" t="s">
        <v>88</v>
      </c>
      <c r="AV680" s="14" t="s">
        <v>183</v>
      </c>
      <c r="AW680" s="14" t="s">
        <v>34</v>
      </c>
      <c r="AX680" s="14" t="s">
        <v>86</v>
      </c>
      <c r="AY680" s="266" t="s">
        <v>176</v>
      </c>
    </row>
    <row r="681" spans="1:65" s="2" customFormat="1" ht="16.5" customHeight="1">
      <c r="A681" s="39"/>
      <c r="B681" s="40"/>
      <c r="C681" s="227" t="s">
        <v>2552</v>
      </c>
      <c r="D681" s="227" t="s">
        <v>178</v>
      </c>
      <c r="E681" s="228" t="s">
        <v>2412</v>
      </c>
      <c r="F681" s="229" t="s">
        <v>2413</v>
      </c>
      <c r="G681" s="230" t="s">
        <v>296</v>
      </c>
      <c r="H681" s="231">
        <v>471</v>
      </c>
      <c r="I681" s="232"/>
      <c r="J681" s="233">
        <f>ROUND(I681*H681,2)</f>
        <v>0</v>
      </c>
      <c r="K681" s="229" t="s">
        <v>1</v>
      </c>
      <c r="L681" s="45"/>
      <c r="M681" s="234" t="s">
        <v>1</v>
      </c>
      <c r="N681" s="235" t="s">
        <v>43</v>
      </c>
      <c r="O681" s="92"/>
      <c r="P681" s="236">
        <f>O681*H681</f>
        <v>0</v>
      </c>
      <c r="Q681" s="236">
        <v>0</v>
      </c>
      <c r="R681" s="236">
        <f>Q681*H681</f>
        <v>0</v>
      </c>
      <c r="S681" s="236">
        <v>0</v>
      </c>
      <c r="T681" s="237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38" t="s">
        <v>183</v>
      </c>
      <c r="AT681" s="238" t="s">
        <v>178</v>
      </c>
      <c r="AU681" s="238" t="s">
        <v>88</v>
      </c>
      <c r="AY681" s="18" t="s">
        <v>176</v>
      </c>
      <c r="BE681" s="239">
        <f>IF(N681="základní",J681,0)</f>
        <v>0</v>
      </c>
      <c r="BF681" s="239">
        <f>IF(N681="snížená",J681,0)</f>
        <v>0</v>
      </c>
      <c r="BG681" s="239">
        <f>IF(N681="zákl. přenesená",J681,0)</f>
        <v>0</v>
      </c>
      <c r="BH681" s="239">
        <f>IF(N681="sníž. přenesená",J681,0)</f>
        <v>0</v>
      </c>
      <c r="BI681" s="239">
        <f>IF(N681="nulová",J681,0)</f>
        <v>0</v>
      </c>
      <c r="BJ681" s="18" t="s">
        <v>86</v>
      </c>
      <c r="BK681" s="239">
        <f>ROUND(I681*H681,2)</f>
        <v>0</v>
      </c>
      <c r="BL681" s="18" t="s">
        <v>183</v>
      </c>
      <c r="BM681" s="238" t="s">
        <v>2553</v>
      </c>
    </row>
    <row r="682" spans="1:47" s="2" customFormat="1" ht="12">
      <c r="A682" s="39"/>
      <c r="B682" s="40"/>
      <c r="C682" s="41"/>
      <c r="D682" s="240" t="s">
        <v>185</v>
      </c>
      <c r="E682" s="41"/>
      <c r="F682" s="241" t="s">
        <v>2413</v>
      </c>
      <c r="G682" s="41"/>
      <c r="H682" s="41"/>
      <c r="I682" s="242"/>
      <c r="J682" s="41"/>
      <c r="K682" s="41"/>
      <c r="L682" s="45"/>
      <c r="M682" s="243"/>
      <c r="N682" s="244"/>
      <c r="O682" s="92"/>
      <c r="P682" s="92"/>
      <c r="Q682" s="92"/>
      <c r="R682" s="92"/>
      <c r="S682" s="92"/>
      <c r="T682" s="93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8" t="s">
        <v>185</v>
      </c>
      <c r="AU682" s="18" t="s">
        <v>88</v>
      </c>
    </row>
    <row r="683" spans="1:51" s="13" customFormat="1" ht="12">
      <c r="A683" s="13"/>
      <c r="B683" s="245"/>
      <c r="C683" s="246"/>
      <c r="D683" s="240" t="s">
        <v>187</v>
      </c>
      <c r="E683" s="247" t="s">
        <v>1</v>
      </c>
      <c r="F683" s="248" t="s">
        <v>2452</v>
      </c>
      <c r="G683" s="246"/>
      <c r="H683" s="249">
        <v>471</v>
      </c>
      <c r="I683" s="250"/>
      <c r="J683" s="246"/>
      <c r="K683" s="246"/>
      <c r="L683" s="251"/>
      <c r="M683" s="252"/>
      <c r="N683" s="253"/>
      <c r="O683" s="253"/>
      <c r="P683" s="253"/>
      <c r="Q683" s="253"/>
      <c r="R683" s="253"/>
      <c r="S683" s="253"/>
      <c r="T683" s="25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5" t="s">
        <v>187</v>
      </c>
      <c r="AU683" s="255" t="s">
        <v>88</v>
      </c>
      <c r="AV683" s="13" t="s">
        <v>88</v>
      </c>
      <c r="AW683" s="13" t="s">
        <v>34</v>
      </c>
      <c r="AX683" s="13" t="s">
        <v>78</v>
      </c>
      <c r="AY683" s="255" t="s">
        <v>176</v>
      </c>
    </row>
    <row r="684" spans="1:51" s="14" customFormat="1" ht="12">
      <c r="A684" s="14"/>
      <c r="B684" s="256"/>
      <c r="C684" s="257"/>
      <c r="D684" s="240" t="s">
        <v>187</v>
      </c>
      <c r="E684" s="258" t="s">
        <v>1</v>
      </c>
      <c r="F684" s="259" t="s">
        <v>189</v>
      </c>
      <c r="G684" s="257"/>
      <c r="H684" s="260">
        <v>471</v>
      </c>
      <c r="I684" s="261"/>
      <c r="J684" s="257"/>
      <c r="K684" s="257"/>
      <c r="L684" s="262"/>
      <c r="M684" s="263"/>
      <c r="N684" s="264"/>
      <c r="O684" s="264"/>
      <c r="P684" s="264"/>
      <c r="Q684" s="264"/>
      <c r="R684" s="264"/>
      <c r="S684" s="264"/>
      <c r="T684" s="26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6" t="s">
        <v>187</v>
      </c>
      <c r="AU684" s="266" t="s">
        <v>88</v>
      </c>
      <c r="AV684" s="14" t="s">
        <v>183</v>
      </c>
      <c r="AW684" s="14" t="s">
        <v>34</v>
      </c>
      <c r="AX684" s="14" t="s">
        <v>86</v>
      </c>
      <c r="AY684" s="266" t="s">
        <v>176</v>
      </c>
    </row>
    <row r="685" spans="1:65" s="2" customFormat="1" ht="16.5" customHeight="1">
      <c r="A685" s="39"/>
      <c r="B685" s="40"/>
      <c r="C685" s="227" t="s">
        <v>2461</v>
      </c>
      <c r="D685" s="227" t="s">
        <v>178</v>
      </c>
      <c r="E685" s="228" t="s">
        <v>2414</v>
      </c>
      <c r="F685" s="229" t="s">
        <v>2415</v>
      </c>
      <c r="G685" s="230" t="s">
        <v>181</v>
      </c>
      <c r="H685" s="231">
        <v>64</v>
      </c>
      <c r="I685" s="232"/>
      <c r="J685" s="233">
        <f>ROUND(I685*H685,2)</f>
        <v>0</v>
      </c>
      <c r="K685" s="229" t="s">
        <v>1</v>
      </c>
      <c r="L685" s="45"/>
      <c r="M685" s="234" t="s">
        <v>1</v>
      </c>
      <c r="N685" s="235" t="s">
        <v>43</v>
      </c>
      <c r="O685" s="92"/>
      <c r="P685" s="236">
        <f>O685*H685</f>
        <v>0</v>
      </c>
      <c r="Q685" s="236">
        <v>0</v>
      </c>
      <c r="R685" s="236">
        <f>Q685*H685</f>
        <v>0</v>
      </c>
      <c r="S685" s="236">
        <v>0</v>
      </c>
      <c r="T685" s="237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38" t="s">
        <v>183</v>
      </c>
      <c r="AT685" s="238" t="s">
        <v>178</v>
      </c>
      <c r="AU685" s="238" t="s">
        <v>88</v>
      </c>
      <c r="AY685" s="18" t="s">
        <v>176</v>
      </c>
      <c r="BE685" s="239">
        <f>IF(N685="základní",J685,0)</f>
        <v>0</v>
      </c>
      <c r="BF685" s="239">
        <f>IF(N685="snížená",J685,0)</f>
        <v>0</v>
      </c>
      <c r="BG685" s="239">
        <f>IF(N685="zákl. přenesená",J685,0)</f>
        <v>0</v>
      </c>
      <c r="BH685" s="239">
        <f>IF(N685="sníž. přenesená",J685,0)</f>
        <v>0</v>
      </c>
      <c r="BI685" s="239">
        <f>IF(N685="nulová",J685,0)</f>
        <v>0</v>
      </c>
      <c r="BJ685" s="18" t="s">
        <v>86</v>
      </c>
      <c r="BK685" s="239">
        <f>ROUND(I685*H685,2)</f>
        <v>0</v>
      </c>
      <c r="BL685" s="18" t="s">
        <v>183</v>
      </c>
      <c r="BM685" s="238" t="s">
        <v>2554</v>
      </c>
    </row>
    <row r="686" spans="1:47" s="2" customFormat="1" ht="12">
      <c r="A686" s="39"/>
      <c r="B686" s="40"/>
      <c r="C686" s="41"/>
      <c r="D686" s="240" t="s">
        <v>185</v>
      </c>
      <c r="E686" s="41"/>
      <c r="F686" s="241" t="s">
        <v>2415</v>
      </c>
      <c r="G686" s="41"/>
      <c r="H686" s="41"/>
      <c r="I686" s="242"/>
      <c r="J686" s="41"/>
      <c r="K686" s="41"/>
      <c r="L686" s="45"/>
      <c r="M686" s="243"/>
      <c r="N686" s="244"/>
      <c r="O686" s="92"/>
      <c r="P686" s="92"/>
      <c r="Q686" s="92"/>
      <c r="R686" s="92"/>
      <c r="S686" s="92"/>
      <c r="T686" s="93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185</v>
      </c>
      <c r="AU686" s="18" t="s">
        <v>88</v>
      </c>
    </row>
    <row r="687" spans="1:51" s="13" customFormat="1" ht="12">
      <c r="A687" s="13"/>
      <c r="B687" s="245"/>
      <c r="C687" s="246"/>
      <c r="D687" s="240" t="s">
        <v>187</v>
      </c>
      <c r="E687" s="247" t="s">
        <v>1</v>
      </c>
      <c r="F687" s="248" t="s">
        <v>2455</v>
      </c>
      <c r="G687" s="246"/>
      <c r="H687" s="249">
        <v>64</v>
      </c>
      <c r="I687" s="250"/>
      <c r="J687" s="246"/>
      <c r="K687" s="246"/>
      <c r="L687" s="251"/>
      <c r="M687" s="252"/>
      <c r="N687" s="253"/>
      <c r="O687" s="253"/>
      <c r="P687" s="253"/>
      <c r="Q687" s="253"/>
      <c r="R687" s="253"/>
      <c r="S687" s="253"/>
      <c r="T687" s="25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5" t="s">
        <v>187</v>
      </c>
      <c r="AU687" s="255" t="s">
        <v>88</v>
      </c>
      <c r="AV687" s="13" t="s">
        <v>88</v>
      </c>
      <c r="AW687" s="13" t="s">
        <v>34</v>
      </c>
      <c r="AX687" s="13" t="s">
        <v>78</v>
      </c>
      <c r="AY687" s="255" t="s">
        <v>176</v>
      </c>
    </row>
    <row r="688" spans="1:51" s="14" customFormat="1" ht="12">
      <c r="A688" s="14"/>
      <c r="B688" s="256"/>
      <c r="C688" s="257"/>
      <c r="D688" s="240" t="s">
        <v>187</v>
      </c>
      <c r="E688" s="258" t="s">
        <v>1</v>
      </c>
      <c r="F688" s="259" t="s">
        <v>189</v>
      </c>
      <c r="G688" s="257"/>
      <c r="H688" s="260">
        <v>64</v>
      </c>
      <c r="I688" s="261"/>
      <c r="J688" s="257"/>
      <c r="K688" s="257"/>
      <c r="L688" s="262"/>
      <c r="M688" s="263"/>
      <c r="N688" s="264"/>
      <c r="O688" s="264"/>
      <c r="P688" s="264"/>
      <c r="Q688" s="264"/>
      <c r="R688" s="264"/>
      <c r="S688" s="264"/>
      <c r="T688" s="26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6" t="s">
        <v>187</v>
      </c>
      <c r="AU688" s="266" t="s">
        <v>88</v>
      </c>
      <c r="AV688" s="14" t="s">
        <v>183</v>
      </c>
      <c r="AW688" s="14" t="s">
        <v>34</v>
      </c>
      <c r="AX688" s="14" t="s">
        <v>86</v>
      </c>
      <c r="AY688" s="266" t="s">
        <v>176</v>
      </c>
    </row>
    <row r="689" spans="1:65" s="2" customFormat="1" ht="16.5" customHeight="1">
      <c r="A689" s="39"/>
      <c r="B689" s="40"/>
      <c r="C689" s="227" t="s">
        <v>2555</v>
      </c>
      <c r="D689" s="227" t="s">
        <v>178</v>
      </c>
      <c r="E689" s="228" t="s">
        <v>2132</v>
      </c>
      <c r="F689" s="229" t="s">
        <v>2133</v>
      </c>
      <c r="G689" s="230" t="s">
        <v>181</v>
      </c>
      <c r="H689" s="231">
        <v>64</v>
      </c>
      <c r="I689" s="232"/>
      <c r="J689" s="233">
        <f>ROUND(I689*H689,2)</f>
        <v>0</v>
      </c>
      <c r="K689" s="229" t="s">
        <v>1</v>
      </c>
      <c r="L689" s="45"/>
      <c r="M689" s="234" t="s">
        <v>1</v>
      </c>
      <c r="N689" s="235" t="s">
        <v>43</v>
      </c>
      <c r="O689" s="92"/>
      <c r="P689" s="236">
        <f>O689*H689</f>
        <v>0</v>
      </c>
      <c r="Q689" s="236">
        <v>0</v>
      </c>
      <c r="R689" s="236">
        <f>Q689*H689</f>
        <v>0</v>
      </c>
      <c r="S689" s="236">
        <v>0</v>
      </c>
      <c r="T689" s="237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38" t="s">
        <v>183</v>
      </c>
      <c r="AT689" s="238" t="s">
        <v>178</v>
      </c>
      <c r="AU689" s="238" t="s">
        <v>88</v>
      </c>
      <c r="AY689" s="18" t="s">
        <v>176</v>
      </c>
      <c r="BE689" s="239">
        <f>IF(N689="základní",J689,0)</f>
        <v>0</v>
      </c>
      <c r="BF689" s="239">
        <f>IF(N689="snížená",J689,0)</f>
        <v>0</v>
      </c>
      <c r="BG689" s="239">
        <f>IF(N689="zákl. přenesená",J689,0)</f>
        <v>0</v>
      </c>
      <c r="BH689" s="239">
        <f>IF(N689="sníž. přenesená",J689,0)</f>
        <v>0</v>
      </c>
      <c r="BI689" s="239">
        <f>IF(N689="nulová",J689,0)</f>
        <v>0</v>
      </c>
      <c r="BJ689" s="18" t="s">
        <v>86</v>
      </c>
      <c r="BK689" s="239">
        <f>ROUND(I689*H689,2)</f>
        <v>0</v>
      </c>
      <c r="BL689" s="18" t="s">
        <v>183</v>
      </c>
      <c r="BM689" s="238" t="s">
        <v>2556</v>
      </c>
    </row>
    <row r="690" spans="1:47" s="2" customFormat="1" ht="12">
      <c r="A690" s="39"/>
      <c r="B690" s="40"/>
      <c r="C690" s="41"/>
      <c r="D690" s="240" t="s">
        <v>185</v>
      </c>
      <c r="E690" s="41"/>
      <c r="F690" s="241" t="s">
        <v>2133</v>
      </c>
      <c r="G690" s="41"/>
      <c r="H690" s="41"/>
      <c r="I690" s="242"/>
      <c r="J690" s="41"/>
      <c r="K690" s="41"/>
      <c r="L690" s="45"/>
      <c r="M690" s="243"/>
      <c r="N690" s="244"/>
      <c r="O690" s="92"/>
      <c r="P690" s="92"/>
      <c r="Q690" s="92"/>
      <c r="R690" s="92"/>
      <c r="S690" s="92"/>
      <c r="T690" s="93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185</v>
      </c>
      <c r="AU690" s="18" t="s">
        <v>88</v>
      </c>
    </row>
    <row r="691" spans="1:51" s="13" customFormat="1" ht="12">
      <c r="A691" s="13"/>
      <c r="B691" s="245"/>
      <c r="C691" s="246"/>
      <c r="D691" s="240" t="s">
        <v>187</v>
      </c>
      <c r="E691" s="247" t="s">
        <v>1</v>
      </c>
      <c r="F691" s="248" t="s">
        <v>2455</v>
      </c>
      <c r="G691" s="246"/>
      <c r="H691" s="249">
        <v>64</v>
      </c>
      <c r="I691" s="250"/>
      <c r="J691" s="246"/>
      <c r="K691" s="246"/>
      <c r="L691" s="251"/>
      <c r="M691" s="252"/>
      <c r="N691" s="253"/>
      <c r="O691" s="253"/>
      <c r="P691" s="253"/>
      <c r="Q691" s="253"/>
      <c r="R691" s="253"/>
      <c r="S691" s="253"/>
      <c r="T691" s="25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5" t="s">
        <v>187</v>
      </c>
      <c r="AU691" s="255" t="s">
        <v>88</v>
      </c>
      <c r="AV691" s="13" t="s">
        <v>88</v>
      </c>
      <c r="AW691" s="13" t="s">
        <v>34</v>
      </c>
      <c r="AX691" s="13" t="s">
        <v>78</v>
      </c>
      <c r="AY691" s="255" t="s">
        <v>176</v>
      </c>
    </row>
    <row r="692" spans="1:51" s="14" customFormat="1" ht="12">
      <c r="A692" s="14"/>
      <c r="B692" s="256"/>
      <c r="C692" s="257"/>
      <c r="D692" s="240" t="s">
        <v>187</v>
      </c>
      <c r="E692" s="258" t="s">
        <v>1</v>
      </c>
      <c r="F692" s="259" t="s">
        <v>189</v>
      </c>
      <c r="G692" s="257"/>
      <c r="H692" s="260">
        <v>64</v>
      </c>
      <c r="I692" s="261"/>
      <c r="J692" s="257"/>
      <c r="K692" s="257"/>
      <c r="L692" s="262"/>
      <c r="M692" s="263"/>
      <c r="N692" s="264"/>
      <c r="O692" s="264"/>
      <c r="P692" s="264"/>
      <c r="Q692" s="264"/>
      <c r="R692" s="264"/>
      <c r="S692" s="264"/>
      <c r="T692" s="26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6" t="s">
        <v>187</v>
      </c>
      <c r="AU692" s="266" t="s">
        <v>88</v>
      </c>
      <c r="AV692" s="14" t="s">
        <v>183</v>
      </c>
      <c r="AW692" s="14" t="s">
        <v>34</v>
      </c>
      <c r="AX692" s="14" t="s">
        <v>86</v>
      </c>
      <c r="AY692" s="266" t="s">
        <v>176</v>
      </c>
    </row>
    <row r="693" spans="1:65" s="2" customFormat="1" ht="24.15" customHeight="1">
      <c r="A693" s="39"/>
      <c r="B693" s="40"/>
      <c r="C693" s="227" t="s">
        <v>2464</v>
      </c>
      <c r="D693" s="227" t="s">
        <v>178</v>
      </c>
      <c r="E693" s="228" t="s">
        <v>2326</v>
      </c>
      <c r="F693" s="229" t="s">
        <v>2557</v>
      </c>
      <c r="G693" s="230" t="s">
        <v>1800</v>
      </c>
      <c r="H693" s="231">
        <v>20</v>
      </c>
      <c r="I693" s="232"/>
      <c r="J693" s="233">
        <f>ROUND(I693*H693,2)</f>
        <v>0</v>
      </c>
      <c r="K693" s="229" t="s">
        <v>1</v>
      </c>
      <c r="L693" s="45"/>
      <c r="M693" s="234" t="s">
        <v>1</v>
      </c>
      <c r="N693" s="235" t="s">
        <v>43</v>
      </c>
      <c r="O693" s="92"/>
      <c r="P693" s="236">
        <f>O693*H693</f>
        <v>0</v>
      </c>
      <c r="Q693" s="236">
        <v>0</v>
      </c>
      <c r="R693" s="236">
        <f>Q693*H693</f>
        <v>0</v>
      </c>
      <c r="S693" s="236">
        <v>0</v>
      </c>
      <c r="T693" s="237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38" t="s">
        <v>183</v>
      </c>
      <c r="AT693" s="238" t="s">
        <v>178</v>
      </c>
      <c r="AU693" s="238" t="s">
        <v>88</v>
      </c>
      <c r="AY693" s="18" t="s">
        <v>176</v>
      </c>
      <c r="BE693" s="239">
        <f>IF(N693="základní",J693,0)</f>
        <v>0</v>
      </c>
      <c r="BF693" s="239">
        <f>IF(N693="snížená",J693,0)</f>
        <v>0</v>
      </c>
      <c r="BG693" s="239">
        <f>IF(N693="zákl. přenesená",J693,0)</f>
        <v>0</v>
      </c>
      <c r="BH693" s="239">
        <f>IF(N693="sníž. přenesená",J693,0)</f>
        <v>0</v>
      </c>
      <c r="BI693" s="239">
        <f>IF(N693="nulová",J693,0)</f>
        <v>0</v>
      </c>
      <c r="BJ693" s="18" t="s">
        <v>86</v>
      </c>
      <c r="BK693" s="239">
        <f>ROUND(I693*H693,2)</f>
        <v>0</v>
      </c>
      <c r="BL693" s="18" t="s">
        <v>183</v>
      </c>
      <c r="BM693" s="238" t="s">
        <v>2558</v>
      </c>
    </row>
    <row r="694" spans="1:47" s="2" customFormat="1" ht="12">
      <c r="A694" s="39"/>
      <c r="B694" s="40"/>
      <c r="C694" s="41"/>
      <c r="D694" s="240" t="s">
        <v>185</v>
      </c>
      <c r="E694" s="41"/>
      <c r="F694" s="241" t="s">
        <v>2557</v>
      </c>
      <c r="G694" s="41"/>
      <c r="H694" s="41"/>
      <c r="I694" s="242"/>
      <c r="J694" s="41"/>
      <c r="K694" s="41"/>
      <c r="L694" s="45"/>
      <c r="M694" s="243"/>
      <c r="N694" s="244"/>
      <c r="O694" s="92"/>
      <c r="P694" s="92"/>
      <c r="Q694" s="92"/>
      <c r="R694" s="92"/>
      <c r="S694" s="92"/>
      <c r="T694" s="93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185</v>
      </c>
      <c r="AU694" s="18" t="s">
        <v>88</v>
      </c>
    </row>
    <row r="695" spans="1:65" s="2" customFormat="1" ht="16.5" customHeight="1">
      <c r="A695" s="39"/>
      <c r="B695" s="40"/>
      <c r="C695" s="278" t="s">
        <v>2559</v>
      </c>
      <c r="D695" s="278" t="s">
        <v>247</v>
      </c>
      <c r="E695" s="279" t="s">
        <v>2081</v>
      </c>
      <c r="F695" s="280" t="s">
        <v>2418</v>
      </c>
      <c r="G695" s="281" t="s">
        <v>181</v>
      </c>
      <c r="H695" s="282">
        <v>64</v>
      </c>
      <c r="I695" s="283"/>
      <c r="J695" s="284">
        <f>ROUND(I695*H695,2)</f>
        <v>0</v>
      </c>
      <c r="K695" s="280" t="s">
        <v>1</v>
      </c>
      <c r="L695" s="285"/>
      <c r="M695" s="286" t="s">
        <v>1</v>
      </c>
      <c r="N695" s="287" t="s">
        <v>43</v>
      </c>
      <c r="O695" s="92"/>
      <c r="P695" s="236">
        <f>O695*H695</f>
        <v>0</v>
      </c>
      <c r="Q695" s="236">
        <v>0</v>
      </c>
      <c r="R695" s="236">
        <f>Q695*H695</f>
        <v>0</v>
      </c>
      <c r="S695" s="236">
        <v>0</v>
      </c>
      <c r="T695" s="237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8" t="s">
        <v>227</v>
      </c>
      <c r="AT695" s="238" t="s">
        <v>247</v>
      </c>
      <c r="AU695" s="238" t="s">
        <v>88</v>
      </c>
      <c r="AY695" s="18" t="s">
        <v>176</v>
      </c>
      <c r="BE695" s="239">
        <f>IF(N695="základní",J695,0)</f>
        <v>0</v>
      </c>
      <c r="BF695" s="239">
        <f>IF(N695="snížená",J695,0)</f>
        <v>0</v>
      </c>
      <c r="BG695" s="239">
        <f>IF(N695="zákl. přenesená",J695,0)</f>
        <v>0</v>
      </c>
      <c r="BH695" s="239">
        <f>IF(N695="sníž. přenesená",J695,0)</f>
        <v>0</v>
      </c>
      <c r="BI695" s="239">
        <f>IF(N695="nulová",J695,0)</f>
        <v>0</v>
      </c>
      <c r="BJ695" s="18" t="s">
        <v>86</v>
      </c>
      <c r="BK695" s="239">
        <f>ROUND(I695*H695,2)</f>
        <v>0</v>
      </c>
      <c r="BL695" s="18" t="s">
        <v>183</v>
      </c>
      <c r="BM695" s="238" t="s">
        <v>2560</v>
      </c>
    </row>
    <row r="696" spans="1:47" s="2" customFormat="1" ht="12">
      <c r="A696" s="39"/>
      <c r="B696" s="40"/>
      <c r="C696" s="41"/>
      <c r="D696" s="240" t="s">
        <v>185</v>
      </c>
      <c r="E696" s="41"/>
      <c r="F696" s="241" t="s">
        <v>2418</v>
      </c>
      <c r="G696" s="41"/>
      <c r="H696" s="41"/>
      <c r="I696" s="242"/>
      <c r="J696" s="41"/>
      <c r="K696" s="41"/>
      <c r="L696" s="45"/>
      <c r="M696" s="243"/>
      <c r="N696" s="244"/>
      <c r="O696" s="92"/>
      <c r="P696" s="92"/>
      <c r="Q696" s="92"/>
      <c r="R696" s="92"/>
      <c r="S696" s="92"/>
      <c r="T696" s="93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185</v>
      </c>
      <c r="AU696" s="18" t="s">
        <v>88</v>
      </c>
    </row>
    <row r="697" spans="1:51" s="13" customFormat="1" ht="12">
      <c r="A697" s="13"/>
      <c r="B697" s="245"/>
      <c r="C697" s="246"/>
      <c r="D697" s="240" t="s">
        <v>187</v>
      </c>
      <c r="E697" s="247" t="s">
        <v>1</v>
      </c>
      <c r="F697" s="248" t="s">
        <v>2455</v>
      </c>
      <c r="G697" s="246"/>
      <c r="H697" s="249">
        <v>64</v>
      </c>
      <c r="I697" s="250"/>
      <c r="J697" s="246"/>
      <c r="K697" s="246"/>
      <c r="L697" s="251"/>
      <c r="M697" s="252"/>
      <c r="N697" s="253"/>
      <c r="O697" s="253"/>
      <c r="P697" s="253"/>
      <c r="Q697" s="253"/>
      <c r="R697" s="253"/>
      <c r="S697" s="253"/>
      <c r="T697" s="25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5" t="s">
        <v>187</v>
      </c>
      <c r="AU697" s="255" t="s">
        <v>88</v>
      </c>
      <c r="AV697" s="13" t="s">
        <v>88</v>
      </c>
      <c r="AW697" s="13" t="s">
        <v>34</v>
      </c>
      <c r="AX697" s="13" t="s">
        <v>78</v>
      </c>
      <c r="AY697" s="255" t="s">
        <v>176</v>
      </c>
    </row>
    <row r="698" spans="1:51" s="14" customFormat="1" ht="12">
      <c r="A698" s="14"/>
      <c r="B698" s="256"/>
      <c r="C698" s="257"/>
      <c r="D698" s="240" t="s">
        <v>187</v>
      </c>
      <c r="E698" s="258" t="s">
        <v>1</v>
      </c>
      <c r="F698" s="259" t="s">
        <v>189</v>
      </c>
      <c r="G698" s="257"/>
      <c r="H698" s="260">
        <v>64</v>
      </c>
      <c r="I698" s="261"/>
      <c r="J698" s="257"/>
      <c r="K698" s="257"/>
      <c r="L698" s="262"/>
      <c r="M698" s="263"/>
      <c r="N698" s="264"/>
      <c r="O698" s="264"/>
      <c r="P698" s="264"/>
      <c r="Q698" s="264"/>
      <c r="R698" s="264"/>
      <c r="S698" s="264"/>
      <c r="T698" s="26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6" t="s">
        <v>187</v>
      </c>
      <c r="AU698" s="266" t="s">
        <v>88</v>
      </c>
      <c r="AV698" s="14" t="s">
        <v>183</v>
      </c>
      <c r="AW698" s="14" t="s">
        <v>34</v>
      </c>
      <c r="AX698" s="14" t="s">
        <v>86</v>
      </c>
      <c r="AY698" s="266" t="s">
        <v>176</v>
      </c>
    </row>
    <row r="699" spans="1:65" s="2" customFormat="1" ht="16.5" customHeight="1">
      <c r="A699" s="39"/>
      <c r="B699" s="40"/>
      <c r="C699" s="278" t="s">
        <v>2465</v>
      </c>
      <c r="D699" s="278" t="s">
        <v>247</v>
      </c>
      <c r="E699" s="279" t="s">
        <v>2087</v>
      </c>
      <c r="F699" s="280" t="s">
        <v>2419</v>
      </c>
      <c r="G699" s="281" t="s">
        <v>1058</v>
      </c>
      <c r="H699" s="282">
        <v>1.41</v>
      </c>
      <c r="I699" s="283"/>
      <c r="J699" s="284">
        <f>ROUND(I699*H699,2)</f>
        <v>0</v>
      </c>
      <c r="K699" s="280" t="s">
        <v>1</v>
      </c>
      <c r="L699" s="285"/>
      <c r="M699" s="286" t="s">
        <v>1</v>
      </c>
      <c r="N699" s="287" t="s">
        <v>43</v>
      </c>
      <c r="O699" s="92"/>
      <c r="P699" s="236">
        <f>O699*H699</f>
        <v>0</v>
      </c>
      <c r="Q699" s="236">
        <v>0</v>
      </c>
      <c r="R699" s="236">
        <f>Q699*H699</f>
        <v>0</v>
      </c>
      <c r="S699" s="236">
        <v>0</v>
      </c>
      <c r="T699" s="237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8" t="s">
        <v>227</v>
      </c>
      <c r="AT699" s="238" t="s">
        <v>247</v>
      </c>
      <c r="AU699" s="238" t="s">
        <v>88</v>
      </c>
      <c r="AY699" s="18" t="s">
        <v>176</v>
      </c>
      <c r="BE699" s="239">
        <f>IF(N699="základní",J699,0)</f>
        <v>0</v>
      </c>
      <c r="BF699" s="239">
        <f>IF(N699="snížená",J699,0)</f>
        <v>0</v>
      </c>
      <c r="BG699" s="239">
        <f>IF(N699="zákl. přenesená",J699,0)</f>
        <v>0</v>
      </c>
      <c r="BH699" s="239">
        <f>IF(N699="sníž. přenesená",J699,0)</f>
        <v>0</v>
      </c>
      <c r="BI699" s="239">
        <f>IF(N699="nulová",J699,0)</f>
        <v>0</v>
      </c>
      <c r="BJ699" s="18" t="s">
        <v>86</v>
      </c>
      <c r="BK699" s="239">
        <f>ROUND(I699*H699,2)</f>
        <v>0</v>
      </c>
      <c r="BL699" s="18" t="s">
        <v>183</v>
      </c>
      <c r="BM699" s="238" t="s">
        <v>2561</v>
      </c>
    </row>
    <row r="700" spans="1:47" s="2" customFormat="1" ht="12">
      <c r="A700" s="39"/>
      <c r="B700" s="40"/>
      <c r="C700" s="41"/>
      <c r="D700" s="240" t="s">
        <v>185</v>
      </c>
      <c r="E700" s="41"/>
      <c r="F700" s="241" t="s">
        <v>2419</v>
      </c>
      <c r="G700" s="41"/>
      <c r="H700" s="41"/>
      <c r="I700" s="242"/>
      <c r="J700" s="41"/>
      <c r="K700" s="41"/>
      <c r="L700" s="45"/>
      <c r="M700" s="243"/>
      <c r="N700" s="244"/>
      <c r="O700" s="92"/>
      <c r="P700" s="92"/>
      <c r="Q700" s="92"/>
      <c r="R700" s="92"/>
      <c r="S700" s="92"/>
      <c r="T700" s="93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185</v>
      </c>
      <c r="AU700" s="18" t="s">
        <v>88</v>
      </c>
    </row>
    <row r="701" spans="1:51" s="13" customFormat="1" ht="12">
      <c r="A701" s="13"/>
      <c r="B701" s="245"/>
      <c r="C701" s="246"/>
      <c r="D701" s="240" t="s">
        <v>187</v>
      </c>
      <c r="E701" s="247" t="s">
        <v>1</v>
      </c>
      <c r="F701" s="248" t="s">
        <v>2456</v>
      </c>
      <c r="G701" s="246"/>
      <c r="H701" s="249">
        <v>1.41</v>
      </c>
      <c r="I701" s="250"/>
      <c r="J701" s="246"/>
      <c r="K701" s="246"/>
      <c r="L701" s="251"/>
      <c r="M701" s="252"/>
      <c r="N701" s="253"/>
      <c r="O701" s="253"/>
      <c r="P701" s="253"/>
      <c r="Q701" s="253"/>
      <c r="R701" s="253"/>
      <c r="S701" s="253"/>
      <c r="T701" s="25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5" t="s">
        <v>187</v>
      </c>
      <c r="AU701" s="255" t="s">
        <v>88</v>
      </c>
      <c r="AV701" s="13" t="s">
        <v>88</v>
      </c>
      <c r="AW701" s="13" t="s">
        <v>34</v>
      </c>
      <c r="AX701" s="13" t="s">
        <v>78</v>
      </c>
      <c r="AY701" s="255" t="s">
        <v>176</v>
      </c>
    </row>
    <row r="702" spans="1:51" s="14" customFormat="1" ht="12">
      <c r="A702" s="14"/>
      <c r="B702" s="256"/>
      <c r="C702" s="257"/>
      <c r="D702" s="240" t="s">
        <v>187</v>
      </c>
      <c r="E702" s="258" t="s">
        <v>1</v>
      </c>
      <c r="F702" s="259" t="s">
        <v>189</v>
      </c>
      <c r="G702" s="257"/>
      <c r="H702" s="260">
        <v>1.41</v>
      </c>
      <c r="I702" s="261"/>
      <c r="J702" s="257"/>
      <c r="K702" s="257"/>
      <c r="L702" s="262"/>
      <c r="M702" s="263"/>
      <c r="N702" s="264"/>
      <c r="O702" s="264"/>
      <c r="P702" s="264"/>
      <c r="Q702" s="264"/>
      <c r="R702" s="264"/>
      <c r="S702" s="264"/>
      <c r="T702" s="26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6" t="s">
        <v>187</v>
      </c>
      <c r="AU702" s="266" t="s">
        <v>88</v>
      </c>
      <c r="AV702" s="14" t="s">
        <v>183</v>
      </c>
      <c r="AW702" s="14" t="s">
        <v>34</v>
      </c>
      <c r="AX702" s="14" t="s">
        <v>86</v>
      </c>
      <c r="AY702" s="266" t="s">
        <v>176</v>
      </c>
    </row>
    <row r="703" spans="1:65" s="2" customFormat="1" ht="16.5" customHeight="1">
      <c r="A703" s="39"/>
      <c r="B703" s="40"/>
      <c r="C703" s="227" t="s">
        <v>2562</v>
      </c>
      <c r="D703" s="227" t="s">
        <v>178</v>
      </c>
      <c r="E703" s="228" t="s">
        <v>2394</v>
      </c>
      <c r="F703" s="229" t="s">
        <v>2395</v>
      </c>
      <c r="G703" s="230" t="s">
        <v>2396</v>
      </c>
      <c r="H703" s="231">
        <v>26</v>
      </c>
      <c r="I703" s="232"/>
      <c r="J703" s="233">
        <f>ROUND(I703*H703,2)</f>
        <v>0</v>
      </c>
      <c r="K703" s="229" t="s">
        <v>1</v>
      </c>
      <c r="L703" s="45"/>
      <c r="M703" s="234" t="s">
        <v>1</v>
      </c>
      <c r="N703" s="235" t="s">
        <v>43</v>
      </c>
      <c r="O703" s="92"/>
      <c r="P703" s="236">
        <f>O703*H703</f>
        <v>0</v>
      </c>
      <c r="Q703" s="236">
        <v>0</v>
      </c>
      <c r="R703" s="236">
        <f>Q703*H703</f>
        <v>0</v>
      </c>
      <c r="S703" s="236">
        <v>0</v>
      </c>
      <c r="T703" s="237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38" t="s">
        <v>183</v>
      </c>
      <c r="AT703" s="238" t="s">
        <v>178</v>
      </c>
      <c r="AU703" s="238" t="s">
        <v>88</v>
      </c>
      <c r="AY703" s="18" t="s">
        <v>176</v>
      </c>
      <c r="BE703" s="239">
        <f>IF(N703="základní",J703,0)</f>
        <v>0</v>
      </c>
      <c r="BF703" s="239">
        <f>IF(N703="snížená",J703,0)</f>
        <v>0</v>
      </c>
      <c r="BG703" s="239">
        <f>IF(N703="zákl. přenesená",J703,0)</f>
        <v>0</v>
      </c>
      <c r="BH703" s="239">
        <f>IF(N703="sníž. přenesená",J703,0)</f>
        <v>0</v>
      </c>
      <c r="BI703" s="239">
        <f>IF(N703="nulová",J703,0)</f>
        <v>0</v>
      </c>
      <c r="BJ703" s="18" t="s">
        <v>86</v>
      </c>
      <c r="BK703" s="239">
        <f>ROUND(I703*H703,2)</f>
        <v>0</v>
      </c>
      <c r="BL703" s="18" t="s">
        <v>183</v>
      </c>
      <c r="BM703" s="238" t="s">
        <v>2563</v>
      </c>
    </row>
    <row r="704" spans="1:47" s="2" customFormat="1" ht="12">
      <c r="A704" s="39"/>
      <c r="B704" s="40"/>
      <c r="C704" s="41"/>
      <c r="D704" s="240" t="s">
        <v>185</v>
      </c>
      <c r="E704" s="41"/>
      <c r="F704" s="241" t="s">
        <v>2395</v>
      </c>
      <c r="G704" s="41"/>
      <c r="H704" s="41"/>
      <c r="I704" s="242"/>
      <c r="J704" s="41"/>
      <c r="K704" s="41"/>
      <c r="L704" s="45"/>
      <c r="M704" s="243"/>
      <c r="N704" s="244"/>
      <c r="O704" s="92"/>
      <c r="P704" s="92"/>
      <c r="Q704" s="92"/>
      <c r="R704" s="92"/>
      <c r="S704" s="92"/>
      <c r="T704" s="93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185</v>
      </c>
      <c r="AU704" s="18" t="s">
        <v>88</v>
      </c>
    </row>
    <row r="705" spans="1:51" s="13" customFormat="1" ht="12">
      <c r="A705" s="13"/>
      <c r="B705" s="245"/>
      <c r="C705" s="246"/>
      <c r="D705" s="240" t="s">
        <v>187</v>
      </c>
      <c r="E705" s="247" t="s">
        <v>1</v>
      </c>
      <c r="F705" s="248" t="s">
        <v>2447</v>
      </c>
      <c r="G705" s="246"/>
      <c r="H705" s="249">
        <v>26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5" t="s">
        <v>187</v>
      </c>
      <c r="AU705" s="255" t="s">
        <v>88</v>
      </c>
      <c r="AV705" s="13" t="s">
        <v>88</v>
      </c>
      <c r="AW705" s="13" t="s">
        <v>34</v>
      </c>
      <c r="AX705" s="13" t="s">
        <v>78</v>
      </c>
      <c r="AY705" s="255" t="s">
        <v>176</v>
      </c>
    </row>
    <row r="706" spans="1:51" s="14" customFormat="1" ht="12">
      <c r="A706" s="14"/>
      <c r="B706" s="256"/>
      <c r="C706" s="257"/>
      <c r="D706" s="240" t="s">
        <v>187</v>
      </c>
      <c r="E706" s="258" t="s">
        <v>1</v>
      </c>
      <c r="F706" s="259" t="s">
        <v>189</v>
      </c>
      <c r="G706" s="257"/>
      <c r="H706" s="260">
        <v>26</v>
      </c>
      <c r="I706" s="261"/>
      <c r="J706" s="257"/>
      <c r="K706" s="257"/>
      <c r="L706" s="262"/>
      <c r="M706" s="263"/>
      <c r="N706" s="264"/>
      <c r="O706" s="264"/>
      <c r="P706" s="264"/>
      <c r="Q706" s="264"/>
      <c r="R706" s="264"/>
      <c r="S706" s="264"/>
      <c r="T706" s="26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6" t="s">
        <v>187</v>
      </c>
      <c r="AU706" s="266" t="s">
        <v>88</v>
      </c>
      <c r="AV706" s="14" t="s">
        <v>183</v>
      </c>
      <c r="AW706" s="14" t="s">
        <v>34</v>
      </c>
      <c r="AX706" s="14" t="s">
        <v>86</v>
      </c>
      <c r="AY706" s="266" t="s">
        <v>176</v>
      </c>
    </row>
    <row r="707" spans="1:65" s="2" customFormat="1" ht="16.5" customHeight="1">
      <c r="A707" s="39"/>
      <c r="B707" s="40"/>
      <c r="C707" s="227" t="s">
        <v>2466</v>
      </c>
      <c r="D707" s="227" t="s">
        <v>178</v>
      </c>
      <c r="E707" s="228" t="s">
        <v>2398</v>
      </c>
      <c r="F707" s="229" t="s">
        <v>2399</v>
      </c>
      <c r="G707" s="230" t="s">
        <v>250</v>
      </c>
      <c r="H707" s="231">
        <v>0.52</v>
      </c>
      <c r="I707" s="232"/>
      <c r="J707" s="233">
        <f>ROUND(I707*H707,2)</f>
        <v>0</v>
      </c>
      <c r="K707" s="229" t="s">
        <v>1</v>
      </c>
      <c r="L707" s="45"/>
      <c r="M707" s="234" t="s">
        <v>1</v>
      </c>
      <c r="N707" s="235" t="s">
        <v>43</v>
      </c>
      <c r="O707" s="92"/>
      <c r="P707" s="236">
        <f>O707*H707</f>
        <v>0</v>
      </c>
      <c r="Q707" s="236">
        <v>0</v>
      </c>
      <c r="R707" s="236">
        <f>Q707*H707</f>
        <v>0</v>
      </c>
      <c r="S707" s="236">
        <v>0</v>
      </c>
      <c r="T707" s="237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38" t="s">
        <v>183</v>
      </c>
      <c r="AT707" s="238" t="s">
        <v>178</v>
      </c>
      <c r="AU707" s="238" t="s">
        <v>88</v>
      </c>
      <c r="AY707" s="18" t="s">
        <v>176</v>
      </c>
      <c r="BE707" s="239">
        <f>IF(N707="základní",J707,0)</f>
        <v>0</v>
      </c>
      <c r="BF707" s="239">
        <f>IF(N707="snížená",J707,0)</f>
        <v>0</v>
      </c>
      <c r="BG707" s="239">
        <f>IF(N707="zákl. přenesená",J707,0)</f>
        <v>0</v>
      </c>
      <c r="BH707" s="239">
        <f>IF(N707="sníž. přenesená",J707,0)</f>
        <v>0</v>
      </c>
      <c r="BI707" s="239">
        <f>IF(N707="nulová",J707,0)</f>
        <v>0</v>
      </c>
      <c r="BJ707" s="18" t="s">
        <v>86</v>
      </c>
      <c r="BK707" s="239">
        <f>ROUND(I707*H707,2)</f>
        <v>0</v>
      </c>
      <c r="BL707" s="18" t="s">
        <v>183</v>
      </c>
      <c r="BM707" s="238" t="s">
        <v>2564</v>
      </c>
    </row>
    <row r="708" spans="1:47" s="2" customFormat="1" ht="12">
      <c r="A708" s="39"/>
      <c r="B708" s="40"/>
      <c r="C708" s="41"/>
      <c r="D708" s="240" t="s">
        <v>185</v>
      </c>
      <c r="E708" s="41"/>
      <c r="F708" s="241" t="s">
        <v>2399</v>
      </c>
      <c r="G708" s="41"/>
      <c r="H708" s="41"/>
      <c r="I708" s="242"/>
      <c r="J708" s="41"/>
      <c r="K708" s="41"/>
      <c r="L708" s="45"/>
      <c r="M708" s="243"/>
      <c r="N708" s="244"/>
      <c r="O708" s="92"/>
      <c r="P708" s="92"/>
      <c r="Q708" s="92"/>
      <c r="R708" s="92"/>
      <c r="S708" s="92"/>
      <c r="T708" s="93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T708" s="18" t="s">
        <v>185</v>
      </c>
      <c r="AU708" s="18" t="s">
        <v>88</v>
      </c>
    </row>
    <row r="709" spans="1:51" s="13" customFormat="1" ht="12">
      <c r="A709" s="13"/>
      <c r="B709" s="245"/>
      <c r="C709" s="246"/>
      <c r="D709" s="240" t="s">
        <v>187</v>
      </c>
      <c r="E709" s="247" t="s">
        <v>1</v>
      </c>
      <c r="F709" s="248" t="s">
        <v>2448</v>
      </c>
      <c r="G709" s="246"/>
      <c r="H709" s="249">
        <v>0.52</v>
      </c>
      <c r="I709" s="250"/>
      <c r="J709" s="246"/>
      <c r="K709" s="246"/>
      <c r="L709" s="251"/>
      <c r="M709" s="252"/>
      <c r="N709" s="253"/>
      <c r="O709" s="253"/>
      <c r="P709" s="253"/>
      <c r="Q709" s="253"/>
      <c r="R709" s="253"/>
      <c r="S709" s="253"/>
      <c r="T709" s="25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5" t="s">
        <v>187</v>
      </c>
      <c r="AU709" s="255" t="s">
        <v>88</v>
      </c>
      <c r="AV709" s="13" t="s">
        <v>88</v>
      </c>
      <c r="AW709" s="13" t="s">
        <v>34</v>
      </c>
      <c r="AX709" s="13" t="s">
        <v>78</v>
      </c>
      <c r="AY709" s="255" t="s">
        <v>176</v>
      </c>
    </row>
    <row r="710" spans="1:51" s="14" customFormat="1" ht="12">
      <c r="A710" s="14"/>
      <c r="B710" s="256"/>
      <c r="C710" s="257"/>
      <c r="D710" s="240" t="s">
        <v>187</v>
      </c>
      <c r="E710" s="258" t="s">
        <v>1</v>
      </c>
      <c r="F710" s="259" t="s">
        <v>189</v>
      </c>
      <c r="G710" s="257"/>
      <c r="H710" s="260">
        <v>0.52</v>
      </c>
      <c r="I710" s="261"/>
      <c r="J710" s="257"/>
      <c r="K710" s="257"/>
      <c r="L710" s="262"/>
      <c r="M710" s="263"/>
      <c r="N710" s="264"/>
      <c r="O710" s="264"/>
      <c r="P710" s="264"/>
      <c r="Q710" s="264"/>
      <c r="R710" s="264"/>
      <c r="S710" s="264"/>
      <c r="T710" s="26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6" t="s">
        <v>187</v>
      </c>
      <c r="AU710" s="266" t="s">
        <v>88</v>
      </c>
      <c r="AV710" s="14" t="s">
        <v>183</v>
      </c>
      <c r="AW710" s="14" t="s">
        <v>34</v>
      </c>
      <c r="AX710" s="14" t="s">
        <v>86</v>
      </c>
      <c r="AY710" s="266" t="s">
        <v>176</v>
      </c>
    </row>
    <row r="711" spans="1:65" s="2" customFormat="1" ht="16.5" customHeight="1">
      <c r="A711" s="39"/>
      <c r="B711" s="40"/>
      <c r="C711" s="227" t="s">
        <v>2565</v>
      </c>
      <c r="D711" s="227" t="s">
        <v>178</v>
      </c>
      <c r="E711" s="228" t="s">
        <v>2458</v>
      </c>
      <c r="F711" s="229" t="s">
        <v>2459</v>
      </c>
      <c r="G711" s="230" t="s">
        <v>250</v>
      </c>
      <c r="H711" s="231">
        <v>0.2</v>
      </c>
      <c r="I711" s="232"/>
      <c r="J711" s="233">
        <f>ROUND(I711*H711,2)</f>
        <v>0</v>
      </c>
      <c r="K711" s="229" t="s">
        <v>1</v>
      </c>
      <c r="L711" s="45"/>
      <c r="M711" s="234" t="s">
        <v>1</v>
      </c>
      <c r="N711" s="235" t="s">
        <v>43</v>
      </c>
      <c r="O711" s="92"/>
      <c r="P711" s="236">
        <f>O711*H711</f>
        <v>0</v>
      </c>
      <c r="Q711" s="236">
        <v>0</v>
      </c>
      <c r="R711" s="236">
        <f>Q711*H711</f>
        <v>0</v>
      </c>
      <c r="S711" s="236">
        <v>0</v>
      </c>
      <c r="T711" s="237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8" t="s">
        <v>183</v>
      </c>
      <c r="AT711" s="238" t="s">
        <v>178</v>
      </c>
      <c r="AU711" s="238" t="s">
        <v>88</v>
      </c>
      <c r="AY711" s="18" t="s">
        <v>176</v>
      </c>
      <c r="BE711" s="239">
        <f>IF(N711="základní",J711,0)</f>
        <v>0</v>
      </c>
      <c r="BF711" s="239">
        <f>IF(N711="snížená",J711,0)</f>
        <v>0</v>
      </c>
      <c r="BG711" s="239">
        <f>IF(N711="zákl. přenesená",J711,0)</f>
        <v>0</v>
      </c>
      <c r="BH711" s="239">
        <f>IF(N711="sníž. přenesená",J711,0)</f>
        <v>0</v>
      </c>
      <c r="BI711" s="239">
        <f>IF(N711="nulová",J711,0)</f>
        <v>0</v>
      </c>
      <c r="BJ711" s="18" t="s">
        <v>86</v>
      </c>
      <c r="BK711" s="239">
        <f>ROUND(I711*H711,2)</f>
        <v>0</v>
      </c>
      <c r="BL711" s="18" t="s">
        <v>183</v>
      </c>
      <c r="BM711" s="238" t="s">
        <v>2566</v>
      </c>
    </row>
    <row r="712" spans="1:47" s="2" customFormat="1" ht="12">
      <c r="A712" s="39"/>
      <c r="B712" s="40"/>
      <c r="C712" s="41"/>
      <c r="D712" s="240" t="s">
        <v>185</v>
      </c>
      <c r="E712" s="41"/>
      <c r="F712" s="241" t="s">
        <v>2459</v>
      </c>
      <c r="G712" s="41"/>
      <c r="H712" s="41"/>
      <c r="I712" s="242"/>
      <c r="J712" s="41"/>
      <c r="K712" s="41"/>
      <c r="L712" s="45"/>
      <c r="M712" s="243"/>
      <c r="N712" s="244"/>
      <c r="O712" s="92"/>
      <c r="P712" s="92"/>
      <c r="Q712" s="92"/>
      <c r="R712" s="92"/>
      <c r="S712" s="92"/>
      <c r="T712" s="93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185</v>
      </c>
      <c r="AU712" s="18" t="s">
        <v>88</v>
      </c>
    </row>
    <row r="713" spans="1:65" s="2" customFormat="1" ht="16.5" customHeight="1">
      <c r="A713" s="39"/>
      <c r="B713" s="40"/>
      <c r="C713" s="227" t="s">
        <v>2467</v>
      </c>
      <c r="D713" s="227" t="s">
        <v>178</v>
      </c>
      <c r="E713" s="228" t="s">
        <v>2009</v>
      </c>
      <c r="F713" s="229" t="s">
        <v>2377</v>
      </c>
      <c r="G713" s="230" t="s">
        <v>250</v>
      </c>
      <c r="H713" s="231">
        <v>0.2</v>
      </c>
      <c r="I713" s="232"/>
      <c r="J713" s="233">
        <f>ROUND(I713*H713,2)</f>
        <v>0</v>
      </c>
      <c r="K713" s="229" t="s">
        <v>1</v>
      </c>
      <c r="L713" s="45"/>
      <c r="M713" s="234" t="s">
        <v>1</v>
      </c>
      <c r="N713" s="235" t="s">
        <v>43</v>
      </c>
      <c r="O713" s="92"/>
      <c r="P713" s="236">
        <f>O713*H713</f>
        <v>0</v>
      </c>
      <c r="Q713" s="236">
        <v>0</v>
      </c>
      <c r="R713" s="236">
        <f>Q713*H713</f>
        <v>0</v>
      </c>
      <c r="S713" s="236">
        <v>0</v>
      </c>
      <c r="T713" s="237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38" t="s">
        <v>183</v>
      </c>
      <c r="AT713" s="238" t="s">
        <v>178</v>
      </c>
      <c r="AU713" s="238" t="s">
        <v>88</v>
      </c>
      <c r="AY713" s="18" t="s">
        <v>176</v>
      </c>
      <c r="BE713" s="239">
        <f>IF(N713="základní",J713,0)</f>
        <v>0</v>
      </c>
      <c r="BF713" s="239">
        <f>IF(N713="snížená",J713,0)</f>
        <v>0</v>
      </c>
      <c r="BG713" s="239">
        <f>IF(N713="zákl. přenesená",J713,0)</f>
        <v>0</v>
      </c>
      <c r="BH713" s="239">
        <f>IF(N713="sníž. přenesená",J713,0)</f>
        <v>0</v>
      </c>
      <c r="BI713" s="239">
        <f>IF(N713="nulová",J713,0)</f>
        <v>0</v>
      </c>
      <c r="BJ713" s="18" t="s">
        <v>86</v>
      </c>
      <c r="BK713" s="239">
        <f>ROUND(I713*H713,2)</f>
        <v>0</v>
      </c>
      <c r="BL713" s="18" t="s">
        <v>183</v>
      </c>
      <c r="BM713" s="238" t="s">
        <v>2567</v>
      </c>
    </row>
    <row r="714" spans="1:47" s="2" customFormat="1" ht="12">
      <c r="A714" s="39"/>
      <c r="B714" s="40"/>
      <c r="C714" s="41"/>
      <c r="D714" s="240" t="s">
        <v>185</v>
      </c>
      <c r="E714" s="41"/>
      <c r="F714" s="241" t="s">
        <v>2377</v>
      </c>
      <c r="G714" s="41"/>
      <c r="H714" s="41"/>
      <c r="I714" s="242"/>
      <c r="J714" s="41"/>
      <c r="K714" s="41"/>
      <c r="L714" s="45"/>
      <c r="M714" s="243"/>
      <c r="N714" s="244"/>
      <c r="O714" s="92"/>
      <c r="P714" s="92"/>
      <c r="Q714" s="92"/>
      <c r="R714" s="92"/>
      <c r="S714" s="92"/>
      <c r="T714" s="93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185</v>
      </c>
      <c r="AU714" s="18" t="s">
        <v>88</v>
      </c>
    </row>
    <row r="715" spans="1:63" s="12" customFormat="1" ht="25.9" customHeight="1">
      <c r="A715" s="12"/>
      <c r="B715" s="211"/>
      <c r="C715" s="212"/>
      <c r="D715" s="213" t="s">
        <v>77</v>
      </c>
      <c r="E715" s="214" t="s">
        <v>2568</v>
      </c>
      <c r="F715" s="214" t="s">
        <v>2568</v>
      </c>
      <c r="G715" s="212"/>
      <c r="H715" s="212"/>
      <c r="I715" s="215"/>
      <c r="J715" s="216">
        <f>BK715</f>
        <v>0</v>
      </c>
      <c r="K715" s="212"/>
      <c r="L715" s="217"/>
      <c r="M715" s="218"/>
      <c r="N715" s="219"/>
      <c r="O715" s="219"/>
      <c r="P715" s="220">
        <f>P716+P767+P822</f>
        <v>0</v>
      </c>
      <c r="Q715" s="219"/>
      <c r="R715" s="220">
        <f>R716+R767+R822</f>
        <v>0</v>
      </c>
      <c r="S715" s="219"/>
      <c r="T715" s="221">
        <f>T716+T767+T822</f>
        <v>0</v>
      </c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R715" s="222" t="s">
        <v>86</v>
      </c>
      <c r="AT715" s="223" t="s">
        <v>77</v>
      </c>
      <c r="AU715" s="223" t="s">
        <v>78</v>
      </c>
      <c r="AY715" s="222" t="s">
        <v>176</v>
      </c>
      <c r="BK715" s="224">
        <f>BK716+BK767+BK822</f>
        <v>0</v>
      </c>
    </row>
    <row r="716" spans="1:63" s="12" customFormat="1" ht="22.8" customHeight="1">
      <c r="A716" s="12"/>
      <c r="B716" s="211"/>
      <c r="C716" s="212"/>
      <c r="D716" s="213" t="s">
        <v>77</v>
      </c>
      <c r="E716" s="225" t="s">
        <v>2569</v>
      </c>
      <c r="F716" s="225" t="s">
        <v>2422</v>
      </c>
      <c r="G716" s="212"/>
      <c r="H716" s="212"/>
      <c r="I716" s="215"/>
      <c r="J716" s="226">
        <f>BK716</f>
        <v>0</v>
      </c>
      <c r="K716" s="212"/>
      <c r="L716" s="217"/>
      <c r="M716" s="218"/>
      <c r="N716" s="219"/>
      <c r="O716" s="219"/>
      <c r="P716" s="220">
        <f>SUM(P717:P766)</f>
        <v>0</v>
      </c>
      <c r="Q716" s="219"/>
      <c r="R716" s="220">
        <f>SUM(R717:R766)</f>
        <v>0</v>
      </c>
      <c r="S716" s="219"/>
      <c r="T716" s="221">
        <f>SUM(T717:T766)</f>
        <v>0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R716" s="222" t="s">
        <v>86</v>
      </c>
      <c r="AT716" s="223" t="s">
        <v>77</v>
      </c>
      <c r="AU716" s="223" t="s">
        <v>86</v>
      </c>
      <c r="AY716" s="222" t="s">
        <v>176</v>
      </c>
      <c r="BK716" s="224">
        <f>SUM(BK717:BK766)</f>
        <v>0</v>
      </c>
    </row>
    <row r="717" spans="1:65" s="2" customFormat="1" ht="16.5" customHeight="1">
      <c r="A717" s="39"/>
      <c r="B717" s="40"/>
      <c r="C717" s="227" t="s">
        <v>2570</v>
      </c>
      <c r="D717" s="227" t="s">
        <v>178</v>
      </c>
      <c r="E717" s="228" t="s">
        <v>2357</v>
      </c>
      <c r="F717" s="229" t="s">
        <v>2358</v>
      </c>
      <c r="G717" s="230" t="s">
        <v>296</v>
      </c>
      <c r="H717" s="231">
        <v>52</v>
      </c>
      <c r="I717" s="232"/>
      <c r="J717" s="233">
        <f>ROUND(I717*H717,2)</f>
        <v>0</v>
      </c>
      <c r="K717" s="229" t="s">
        <v>1</v>
      </c>
      <c r="L717" s="45"/>
      <c r="M717" s="234" t="s">
        <v>1</v>
      </c>
      <c r="N717" s="235" t="s">
        <v>43</v>
      </c>
      <c r="O717" s="92"/>
      <c r="P717" s="236">
        <f>O717*H717</f>
        <v>0</v>
      </c>
      <c r="Q717" s="236">
        <v>0</v>
      </c>
      <c r="R717" s="236">
        <f>Q717*H717</f>
        <v>0</v>
      </c>
      <c r="S717" s="236">
        <v>0</v>
      </c>
      <c r="T717" s="237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8" t="s">
        <v>183</v>
      </c>
      <c r="AT717" s="238" t="s">
        <v>178</v>
      </c>
      <c r="AU717" s="238" t="s">
        <v>88</v>
      </c>
      <c r="AY717" s="18" t="s">
        <v>176</v>
      </c>
      <c r="BE717" s="239">
        <f>IF(N717="základní",J717,0)</f>
        <v>0</v>
      </c>
      <c r="BF717" s="239">
        <f>IF(N717="snížená",J717,0)</f>
        <v>0</v>
      </c>
      <c r="BG717" s="239">
        <f>IF(N717="zákl. přenesená",J717,0)</f>
        <v>0</v>
      </c>
      <c r="BH717" s="239">
        <f>IF(N717="sníž. přenesená",J717,0)</f>
        <v>0</v>
      </c>
      <c r="BI717" s="239">
        <f>IF(N717="nulová",J717,0)</f>
        <v>0</v>
      </c>
      <c r="BJ717" s="18" t="s">
        <v>86</v>
      </c>
      <c r="BK717" s="239">
        <f>ROUND(I717*H717,2)</f>
        <v>0</v>
      </c>
      <c r="BL717" s="18" t="s">
        <v>183</v>
      </c>
      <c r="BM717" s="238" t="s">
        <v>2571</v>
      </c>
    </row>
    <row r="718" spans="1:47" s="2" customFormat="1" ht="12">
      <c r="A718" s="39"/>
      <c r="B718" s="40"/>
      <c r="C718" s="41"/>
      <c r="D718" s="240" t="s">
        <v>185</v>
      </c>
      <c r="E718" s="41"/>
      <c r="F718" s="241" t="s">
        <v>2358</v>
      </c>
      <c r="G718" s="41"/>
      <c r="H718" s="41"/>
      <c r="I718" s="242"/>
      <c r="J718" s="41"/>
      <c r="K718" s="41"/>
      <c r="L718" s="45"/>
      <c r="M718" s="243"/>
      <c r="N718" s="244"/>
      <c r="O718" s="92"/>
      <c r="P718" s="92"/>
      <c r="Q718" s="92"/>
      <c r="R718" s="92"/>
      <c r="S718" s="92"/>
      <c r="T718" s="93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185</v>
      </c>
      <c r="AU718" s="18" t="s">
        <v>88</v>
      </c>
    </row>
    <row r="719" spans="1:51" s="13" customFormat="1" ht="12">
      <c r="A719" s="13"/>
      <c r="B719" s="245"/>
      <c r="C719" s="246"/>
      <c r="D719" s="240" t="s">
        <v>187</v>
      </c>
      <c r="E719" s="247" t="s">
        <v>1</v>
      </c>
      <c r="F719" s="248" t="s">
        <v>2359</v>
      </c>
      <c r="G719" s="246"/>
      <c r="H719" s="249">
        <v>52</v>
      </c>
      <c r="I719" s="250"/>
      <c r="J719" s="246"/>
      <c r="K719" s="246"/>
      <c r="L719" s="251"/>
      <c r="M719" s="252"/>
      <c r="N719" s="253"/>
      <c r="O719" s="253"/>
      <c r="P719" s="253"/>
      <c r="Q719" s="253"/>
      <c r="R719" s="253"/>
      <c r="S719" s="253"/>
      <c r="T719" s="25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5" t="s">
        <v>187</v>
      </c>
      <c r="AU719" s="255" t="s">
        <v>88</v>
      </c>
      <c r="AV719" s="13" t="s">
        <v>88</v>
      </c>
      <c r="AW719" s="13" t="s">
        <v>34</v>
      </c>
      <c r="AX719" s="13" t="s">
        <v>78</v>
      </c>
      <c r="AY719" s="255" t="s">
        <v>176</v>
      </c>
    </row>
    <row r="720" spans="1:51" s="14" customFormat="1" ht="12">
      <c r="A720" s="14"/>
      <c r="B720" s="256"/>
      <c r="C720" s="257"/>
      <c r="D720" s="240" t="s">
        <v>187</v>
      </c>
      <c r="E720" s="258" t="s">
        <v>1</v>
      </c>
      <c r="F720" s="259" t="s">
        <v>189</v>
      </c>
      <c r="G720" s="257"/>
      <c r="H720" s="260">
        <v>52</v>
      </c>
      <c r="I720" s="261"/>
      <c r="J720" s="257"/>
      <c r="K720" s="257"/>
      <c r="L720" s="262"/>
      <c r="M720" s="263"/>
      <c r="N720" s="264"/>
      <c r="O720" s="264"/>
      <c r="P720" s="264"/>
      <c r="Q720" s="264"/>
      <c r="R720" s="264"/>
      <c r="S720" s="264"/>
      <c r="T720" s="26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66" t="s">
        <v>187</v>
      </c>
      <c r="AU720" s="266" t="s">
        <v>88</v>
      </c>
      <c r="AV720" s="14" t="s">
        <v>183</v>
      </c>
      <c r="AW720" s="14" t="s">
        <v>34</v>
      </c>
      <c r="AX720" s="14" t="s">
        <v>86</v>
      </c>
      <c r="AY720" s="266" t="s">
        <v>176</v>
      </c>
    </row>
    <row r="721" spans="1:65" s="2" customFormat="1" ht="16.5" customHeight="1">
      <c r="A721" s="39"/>
      <c r="B721" s="40"/>
      <c r="C721" s="227" t="s">
        <v>2468</v>
      </c>
      <c r="D721" s="227" t="s">
        <v>178</v>
      </c>
      <c r="E721" s="228" t="s">
        <v>2360</v>
      </c>
      <c r="F721" s="229" t="s">
        <v>2361</v>
      </c>
      <c r="G721" s="230" t="s">
        <v>1058</v>
      </c>
      <c r="H721" s="231">
        <v>0.12</v>
      </c>
      <c r="I721" s="232"/>
      <c r="J721" s="233">
        <f>ROUND(I721*H721,2)</f>
        <v>0</v>
      </c>
      <c r="K721" s="229" t="s">
        <v>1</v>
      </c>
      <c r="L721" s="45"/>
      <c r="M721" s="234" t="s">
        <v>1</v>
      </c>
      <c r="N721" s="235" t="s">
        <v>43</v>
      </c>
      <c r="O721" s="92"/>
      <c r="P721" s="236">
        <f>O721*H721</f>
        <v>0</v>
      </c>
      <c r="Q721" s="236">
        <v>0</v>
      </c>
      <c r="R721" s="236">
        <f>Q721*H721</f>
        <v>0</v>
      </c>
      <c r="S721" s="236">
        <v>0</v>
      </c>
      <c r="T721" s="237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38" t="s">
        <v>183</v>
      </c>
      <c r="AT721" s="238" t="s">
        <v>178</v>
      </c>
      <c r="AU721" s="238" t="s">
        <v>88</v>
      </c>
      <c r="AY721" s="18" t="s">
        <v>176</v>
      </c>
      <c r="BE721" s="239">
        <f>IF(N721="základní",J721,0)</f>
        <v>0</v>
      </c>
      <c r="BF721" s="239">
        <f>IF(N721="snížená",J721,0)</f>
        <v>0</v>
      </c>
      <c r="BG721" s="239">
        <f>IF(N721="zákl. přenesená",J721,0)</f>
        <v>0</v>
      </c>
      <c r="BH721" s="239">
        <f>IF(N721="sníž. přenesená",J721,0)</f>
        <v>0</v>
      </c>
      <c r="BI721" s="239">
        <f>IF(N721="nulová",J721,0)</f>
        <v>0</v>
      </c>
      <c r="BJ721" s="18" t="s">
        <v>86</v>
      </c>
      <c r="BK721" s="239">
        <f>ROUND(I721*H721,2)</f>
        <v>0</v>
      </c>
      <c r="BL721" s="18" t="s">
        <v>183</v>
      </c>
      <c r="BM721" s="238" t="s">
        <v>2572</v>
      </c>
    </row>
    <row r="722" spans="1:47" s="2" customFormat="1" ht="12">
      <c r="A722" s="39"/>
      <c r="B722" s="40"/>
      <c r="C722" s="41"/>
      <c r="D722" s="240" t="s">
        <v>185</v>
      </c>
      <c r="E722" s="41"/>
      <c r="F722" s="241" t="s">
        <v>2361</v>
      </c>
      <c r="G722" s="41"/>
      <c r="H722" s="41"/>
      <c r="I722" s="242"/>
      <c r="J722" s="41"/>
      <c r="K722" s="41"/>
      <c r="L722" s="45"/>
      <c r="M722" s="243"/>
      <c r="N722" s="244"/>
      <c r="O722" s="92"/>
      <c r="P722" s="92"/>
      <c r="Q722" s="92"/>
      <c r="R722" s="92"/>
      <c r="S722" s="92"/>
      <c r="T722" s="93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185</v>
      </c>
      <c r="AU722" s="18" t="s">
        <v>88</v>
      </c>
    </row>
    <row r="723" spans="1:51" s="13" customFormat="1" ht="12">
      <c r="A723" s="13"/>
      <c r="B723" s="245"/>
      <c r="C723" s="246"/>
      <c r="D723" s="240" t="s">
        <v>187</v>
      </c>
      <c r="E723" s="247" t="s">
        <v>1</v>
      </c>
      <c r="F723" s="248" t="s">
        <v>2362</v>
      </c>
      <c r="G723" s="246"/>
      <c r="H723" s="249">
        <v>0.12</v>
      </c>
      <c r="I723" s="250"/>
      <c r="J723" s="246"/>
      <c r="K723" s="246"/>
      <c r="L723" s="251"/>
      <c r="M723" s="252"/>
      <c r="N723" s="253"/>
      <c r="O723" s="253"/>
      <c r="P723" s="253"/>
      <c r="Q723" s="253"/>
      <c r="R723" s="253"/>
      <c r="S723" s="253"/>
      <c r="T723" s="25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5" t="s">
        <v>187</v>
      </c>
      <c r="AU723" s="255" t="s">
        <v>88</v>
      </c>
      <c r="AV723" s="13" t="s">
        <v>88</v>
      </c>
      <c r="AW723" s="13" t="s">
        <v>34</v>
      </c>
      <c r="AX723" s="13" t="s">
        <v>78</v>
      </c>
      <c r="AY723" s="255" t="s">
        <v>176</v>
      </c>
    </row>
    <row r="724" spans="1:51" s="14" customFormat="1" ht="12">
      <c r="A724" s="14"/>
      <c r="B724" s="256"/>
      <c r="C724" s="257"/>
      <c r="D724" s="240" t="s">
        <v>187</v>
      </c>
      <c r="E724" s="258" t="s">
        <v>1</v>
      </c>
      <c r="F724" s="259" t="s">
        <v>189</v>
      </c>
      <c r="G724" s="257"/>
      <c r="H724" s="260">
        <v>0.12</v>
      </c>
      <c r="I724" s="261"/>
      <c r="J724" s="257"/>
      <c r="K724" s="257"/>
      <c r="L724" s="262"/>
      <c r="M724" s="263"/>
      <c r="N724" s="264"/>
      <c r="O724" s="264"/>
      <c r="P724" s="264"/>
      <c r="Q724" s="264"/>
      <c r="R724" s="264"/>
      <c r="S724" s="264"/>
      <c r="T724" s="26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6" t="s">
        <v>187</v>
      </c>
      <c r="AU724" s="266" t="s">
        <v>88</v>
      </c>
      <c r="AV724" s="14" t="s">
        <v>183</v>
      </c>
      <c r="AW724" s="14" t="s">
        <v>34</v>
      </c>
      <c r="AX724" s="14" t="s">
        <v>86</v>
      </c>
      <c r="AY724" s="266" t="s">
        <v>176</v>
      </c>
    </row>
    <row r="725" spans="1:65" s="2" customFormat="1" ht="16.5" customHeight="1">
      <c r="A725" s="39"/>
      <c r="B725" s="40"/>
      <c r="C725" s="278" t="s">
        <v>2573</v>
      </c>
      <c r="D725" s="278" t="s">
        <v>247</v>
      </c>
      <c r="E725" s="279" t="s">
        <v>2003</v>
      </c>
      <c r="F725" s="280" t="s">
        <v>2363</v>
      </c>
      <c r="G725" s="281" t="s">
        <v>1058</v>
      </c>
      <c r="H725" s="282">
        <v>0.4</v>
      </c>
      <c r="I725" s="283"/>
      <c r="J725" s="284">
        <f>ROUND(I725*H725,2)</f>
        <v>0</v>
      </c>
      <c r="K725" s="280" t="s">
        <v>1</v>
      </c>
      <c r="L725" s="285"/>
      <c r="M725" s="286" t="s">
        <v>1</v>
      </c>
      <c r="N725" s="287" t="s">
        <v>43</v>
      </c>
      <c r="O725" s="92"/>
      <c r="P725" s="236">
        <f>O725*H725</f>
        <v>0</v>
      </c>
      <c r="Q725" s="236">
        <v>0</v>
      </c>
      <c r="R725" s="236">
        <f>Q725*H725</f>
        <v>0</v>
      </c>
      <c r="S725" s="236">
        <v>0</v>
      </c>
      <c r="T725" s="237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8" t="s">
        <v>227</v>
      </c>
      <c r="AT725" s="238" t="s">
        <v>247</v>
      </c>
      <c r="AU725" s="238" t="s">
        <v>88</v>
      </c>
      <c r="AY725" s="18" t="s">
        <v>176</v>
      </c>
      <c r="BE725" s="239">
        <f>IF(N725="základní",J725,0)</f>
        <v>0</v>
      </c>
      <c r="BF725" s="239">
        <f>IF(N725="snížená",J725,0)</f>
        <v>0</v>
      </c>
      <c r="BG725" s="239">
        <f>IF(N725="zákl. přenesená",J725,0)</f>
        <v>0</v>
      </c>
      <c r="BH725" s="239">
        <f>IF(N725="sníž. přenesená",J725,0)</f>
        <v>0</v>
      </c>
      <c r="BI725" s="239">
        <f>IF(N725="nulová",J725,0)</f>
        <v>0</v>
      </c>
      <c r="BJ725" s="18" t="s">
        <v>86</v>
      </c>
      <c r="BK725" s="239">
        <f>ROUND(I725*H725,2)</f>
        <v>0</v>
      </c>
      <c r="BL725" s="18" t="s">
        <v>183</v>
      </c>
      <c r="BM725" s="238" t="s">
        <v>2574</v>
      </c>
    </row>
    <row r="726" spans="1:47" s="2" customFormat="1" ht="12">
      <c r="A726" s="39"/>
      <c r="B726" s="40"/>
      <c r="C726" s="41"/>
      <c r="D726" s="240" t="s">
        <v>185</v>
      </c>
      <c r="E726" s="41"/>
      <c r="F726" s="241" t="s">
        <v>2363</v>
      </c>
      <c r="G726" s="41"/>
      <c r="H726" s="41"/>
      <c r="I726" s="242"/>
      <c r="J726" s="41"/>
      <c r="K726" s="41"/>
      <c r="L726" s="45"/>
      <c r="M726" s="243"/>
      <c r="N726" s="244"/>
      <c r="O726" s="92"/>
      <c r="P726" s="92"/>
      <c r="Q726" s="92"/>
      <c r="R726" s="92"/>
      <c r="S726" s="92"/>
      <c r="T726" s="93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185</v>
      </c>
      <c r="AU726" s="18" t="s">
        <v>88</v>
      </c>
    </row>
    <row r="727" spans="1:51" s="13" customFormat="1" ht="12">
      <c r="A727" s="13"/>
      <c r="B727" s="245"/>
      <c r="C727" s="246"/>
      <c r="D727" s="240" t="s">
        <v>187</v>
      </c>
      <c r="E727" s="247" t="s">
        <v>1</v>
      </c>
      <c r="F727" s="248" t="s">
        <v>2423</v>
      </c>
      <c r="G727" s="246"/>
      <c r="H727" s="249">
        <v>0.4</v>
      </c>
      <c r="I727" s="250"/>
      <c r="J727" s="246"/>
      <c r="K727" s="246"/>
      <c r="L727" s="251"/>
      <c r="M727" s="252"/>
      <c r="N727" s="253"/>
      <c r="O727" s="253"/>
      <c r="P727" s="253"/>
      <c r="Q727" s="253"/>
      <c r="R727" s="253"/>
      <c r="S727" s="253"/>
      <c r="T727" s="25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5" t="s">
        <v>187</v>
      </c>
      <c r="AU727" s="255" t="s">
        <v>88</v>
      </c>
      <c r="AV727" s="13" t="s">
        <v>88</v>
      </c>
      <c r="AW727" s="13" t="s">
        <v>34</v>
      </c>
      <c r="AX727" s="13" t="s">
        <v>78</v>
      </c>
      <c r="AY727" s="255" t="s">
        <v>176</v>
      </c>
    </row>
    <row r="728" spans="1:51" s="14" customFormat="1" ht="12">
      <c r="A728" s="14"/>
      <c r="B728" s="256"/>
      <c r="C728" s="257"/>
      <c r="D728" s="240" t="s">
        <v>187</v>
      </c>
      <c r="E728" s="258" t="s">
        <v>1</v>
      </c>
      <c r="F728" s="259" t="s">
        <v>189</v>
      </c>
      <c r="G728" s="257"/>
      <c r="H728" s="260">
        <v>0.4</v>
      </c>
      <c r="I728" s="261"/>
      <c r="J728" s="257"/>
      <c r="K728" s="257"/>
      <c r="L728" s="262"/>
      <c r="M728" s="263"/>
      <c r="N728" s="264"/>
      <c r="O728" s="264"/>
      <c r="P728" s="264"/>
      <c r="Q728" s="264"/>
      <c r="R728" s="264"/>
      <c r="S728" s="264"/>
      <c r="T728" s="26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6" t="s">
        <v>187</v>
      </c>
      <c r="AU728" s="266" t="s">
        <v>88</v>
      </c>
      <c r="AV728" s="14" t="s">
        <v>183</v>
      </c>
      <c r="AW728" s="14" t="s">
        <v>34</v>
      </c>
      <c r="AX728" s="14" t="s">
        <v>86</v>
      </c>
      <c r="AY728" s="266" t="s">
        <v>176</v>
      </c>
    </row>
    <row r="729" spans="1:65" s="2" customFormat="1" ht="16.5" customHeight="1">
      <c r="A729" s="39"/>
      <c r="B729" s="40"/>
      <c r="C729" s="227" t="s">
        <v>2470</v>
      </c>
      <c r="D729" s="227" t="s">
        <v>178</v>
      </c>
      <c r="E729" s="228" t="s">
        <v>2364</v>
      </c>
      <c r="F729" s="229" t="s">
        <v>2365</v>
      </c>
      <c r="G729" s="230" t="s">
        <v>1785</v>
      </c>
      <c r="H729" s="231">
        <v>26</v>
      </c>
      <c r="I729" s="232"/>
      <c r="J729" s="233">
        <f>ROUND(I729*H729,2)</f>
        <v>0</v>
      </c>
      <c r="K729" s="229" t="s">
        <v>1</v>
      </c>
      <c r="L729" s="45"/>
      <c r="M729" s="234" t="s">
        <v>1</v>
      </c>
      <c r="N729" s="235" t="s">
        <v>43</v>
      </c>
      <c r="O729" s="92"/>
      <c r="P729" s="236">
        <f>O729*H729</f>
        <v>0</v>
      </c>
      <c r="Q729" s="236">
        <v>0</v>
      </c>
      <c r="R729" s="236">
        <f>Q729*H729</f>
        <v>0</v>
      </c>
      <c r="S729" s="236">
        <v>0</v>
      </c>
      <c r="T729" s="237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38" t="s">
        <v>183</v>
      </c>
      <c r="AT729" s="238" t="s">
        <v>178</v>
      </c>
      <c r="AU729" s="238" t="s">
        <v>88</v>
      </c>
      <c r="AY729" s="18" t="s">
        <v>176</v>
      </c>
      <c r="BE729" s="239">
        <f>IF(N729="základní",J729,0)</f>
        <v>0</v>
      </c>
      <c r="BF729" s="239">
        <f>IF(N729="snížená",J729,0)</f>
        <v>0</v>
      </c>
      <c r="BG729" s="239">
        <f>IF(N729="zákl. přenesená",J729,0)</f>
        <v>0</v>
      </c>
      <c r="BH729" s="239">
        <f>IF(N729="sníž. přenesená",J729,0)</f>
        <v>0</v>
      </c>
      <c r="BI729" s="239">
        <f>IF(N729="nulová",J729,0)</f>
        <v>0</v>
      </c>
      <c r="BJ729" s="18" t="s">
        <v>86</v>
      </c>
      <c r="BK729" s="239">
        <f>ROUND(I729*H729,2)</f>
        <v>0</v>
      </c>
      <c r="BL729" s="18" t="s">
        <v>183</v>
      </c>
      <c r="BM729" s="238" t="s">
        <v>2575</v>
      </c>
    </row>
    <row r="730" spans="1:47" s="2" customFormat="1" ht="12">
      <c r="A730" s="39"/>
      <c r="B730" s="40"/>
      <c r="C730" s="41"/>
      <c r="D730" s="240" t="s">
        <v>185</v>
      </c>
      <c r="E730" s="41"/>
      <c r="F730" s="241" t="s">
        <v>2365</v>
      </c>
      <c r="G730" s="41"/>
      <c r="H730" s="41"/>
      <c r="I730" s="242"/>
      <c r="J730" s="41"/>
      <c r="K730" s="41"/>
      <c r="L730" s="45"/>
      <c r="M730" s="243"/>
      <c r="N730" s="244"/>
      <c r="O730" s="92"/>
      <c r="P730" s="92"/>
      <c r="Q730" s="92"/>
      <c r="R730" s="92"/>
      <c r="S730" s="92"/>
      <c r="T730" s="93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18" t="s">
        <v>185</v>
      </c>
      <c r="AU730" s="18" t="s">
        <v>88</v>
      </c>
    </row>
    <row r="731" spans="1:51" s="13" customFormat="1" ht="12">
      <c r="A731" s="13"/>
      <c r="B731" s="245"/>
      <c r="C731" s="246"/>
      <c r="D731" s="240" t="s">
        <v>187</v>
      </c>
      <c r="E731" s="247" t="s">
        <v>1</v>
      </c>
      <c r="F731" s="248" t="s">
        <v>2366</v>
      </c>
      <c r="G731" s="246"/>
      <c r="H731" s="249">
        <v>26</v>
      </c>
      <c r="I731" s="250"/>
      <c r="J731" s="246"/>
      <c r="K731" s="246"/>
      <c r="L731" s="251"/>
      <c r="M731" s="252"/>
      <c r="N731" s="253"/>
      <c r="O731" s="253"/>
      <c r="P731" s="253"/>
      <c r="Q731" s="253"/>
      <c r="R731" s="253"/>
      <c r="S731" s="253"/>
      <c r="T731" s="25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5" t="s">
        <v>187</v>
      </c>
      <c r="AU731" s="255" t="s">
        <v>88</v>
      </c>
      <c r="AV731" s="13" t="s">
        <v>88</v>
      </c>
      <c r="AW731" s="13" t="s">
        <v>34</v>
      </c>
      <c r="AX731" s="13" t="s">
        <v>78</v>
      </c>
      <c r="AY731" s="255" t="s">
        <v>176</v>
      </c>
    </row>
    <row r="732" spans="1:51" s="14" customFormat="1" ht="12">
      <c r="A732" s="14"/>
      <c r="B732" s="256"/>
      <c r="C732" s="257"/>
      <c r="D732" s="240" t="s">
        <v>187</v>
      </c>
      <c r="E732" s="258" t="s">
        <v>1</v>
      </c>
      <c r="F732" s="259" t="s">
        <v>189</v>
      </c>
      <c r="G732" s="257"/>
      <c r="H732" s="260">
        <v>26</v>
      </c>
      <c r="I732" s="261"/>
      <c r="J732" s="257"/>
      <c r="K732" s="257"/>
      <c r="L732" s="262"/>
      <c r="M732" s="263"/>
      <c r="N732" s="264"/>
      <c r="O732" s="264"/>
      <c r="P732" s="264"/>
      <c r="Q732" s="264"/>
      <c r="R732" s="264"/>
      <c r="S732" s="264"/>
      <c r="T732" s="26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6" t="s">
        <v>187</v>
      </c>
      <c r="AU732" s="266" t="s">
        <v>88</v>
      </c>
      <c r="AV732" s="14" t="s">
        <v>183</v>
      </c>
      <c r="AW732" s="14" t="s">
        <v>34</v>
      </c>
      <c r="AX732" s="14" t="s">
        <v>86</v>
      </c>
      <c r="AY732" s="266" t="s">
        <v>176</v>
      </c>
    </row>
    <row r="733" spans="1:65" s="2" customFormat="1" ht="16.5" customHeight="1">
      <c r="A733" s="39"/>
      <c r="B733" s="40"/>
      <c r="C733" s="227" t="s">
        <v>2576</v>
      </c>
      <c r="D733" s="227" t="s">
        <v>178</v>
      </c>
      <c r="E733" s="228" t="s">
        <v>2015</v>
      </c>
      <c r="F733" s="229" t="s">
        <v>2367</v>
      </c>
      <c r="G733" s="230" t="s">
        <v>1785</v>
      </c>
      <c r="H733" s="231">
        <v>34</v>
      </c>
      <c r="I733" s="232"/>
      <c r="J733" s="233">
        <f>ROUND(I733*H733,2)</f>
        <v>0</v>
      </c>
      <c r="K733" s="229" t="s">
        <v>1</v>
      </c>
      <c r="L733" s="45"/>
      <c r="M733" s="234" t="s">
        <v>1</v>
      </c>
      <c r="N733" s="235" t="s">
        <v>43</v>
      </c>
      <c r="O733" s="92"/>
      <c r="P733" s="236">
        <f>O733*H733</f>
        <v>0</v>
      </c>
      <c r="Q733" s="236">
        <v>0</v>
      </c>
      <c r="R733" s="236">
        <f>Q733*H733</f>
        <v>0</v>
      </c>
      <c r="S733" s="236">
        <v>0</v>
      </c>
      <c r="T733" s="237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8" t="s">
        <v>183</v>
      </c>
      <c r="AT733" s="238" t="s">
        <v>178</v>
      </c>
      <c r="AU733" s="238" t="s">
        <v>88</v>
      </c>
      <c r="AY733" s="18" t="s">
        <v>176</v>
      </c>
      <c r="BE733" s="239">
        <f>IF(N733="základní",J733,0)</f>
        <v>0</v>
      </c>
      <c r="BF733" s="239">
        <f>IF(N733="snížená",J733,0)</f>
        <v>0</v>
      </c>
      <c r="BG733" s="239">
        <f>IF(N733="zákl. přenesená",J733,0)</f>
        <v>0</v>
      </c>
      <c r="BH733" s="239">
        <f>IF(N733="sníž. přenesená",J733,0)</f>
        <v>0</v>
      </c>
      <c r="BI733" s="239">
        <f>IF(N733="nulová",J733,0)</f>
        <v>0</v>
      </c>
      <c r="BJ733" s="18" t="s">
        <v>86</v>
      </c>
      <c r="BK733" s="239">
        <f>ROUND(I733*H733,2)</f>
        <v>0</v>
      </c>
      <c r="BL733" s="18" t="s">
        <v>183</v>
      </c>
      <c r="BM733" s="238" t="s">
        <v>2577</v>
      </c>
    </row>
    <row r="734" spans="1:47" s="2" customFormat="1" ht="12">
      <c r="A734" s="39"/>
      <c r="B734" s="40"/>
      <c r="C734" s="41"/>
      <c r="D734" s="240" t="s">
        <v>185</v>
      </c>
      <c r="E734" s="41"/>
      <c r="F734" s="241" t="s">
        <v>2367</v>
      </c>
      <c r="G734" s="41"/>
      <c r="H734" s="41"/>
      <c r="I734" s="242"/>
      <c r="J734" s="41"/>
      <c r="K734" s="41"/>
      <c r="L734" s="45"/>
      <c r="M734" s="243"/>
      <c r="N734" s="244"/>
      <c r="O734" s="92"/>
      <c r="P734" s="92"/>
      <c r="Q734" s="92"/>
      <c r="R734" s="92"/>
      <c r="S734" s="92"/>
      <c r="T734" s="93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185</v>
      </c>
      <c r="AU734" s="18" t="s">
        <v>88</v>
      </c>
    </row>
    <row r="735" spans="1:51" s="13" customFormat="1" ht="12">
      <c r="A735" s="13"/>
      <c r="B735" s="245"/>
      <c r="C735" s="246"/>
      <c r="D735" s="240" t="s">
        <v>187</v>
      </c>
      <c r="E735" s="247" t="s">
        <v>1</v>
      </c>
      <c r="F735" s="248" t="s">
        <v>2368</v>
      </c>
      <c r="G735" s="246"/>
      <c r="H735" s="249">
        <v>34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5" t="s">
        <v>187</v>
      </c>
      <c r="AU735" s="255" t="s">
        <v>88</v>
      </c>
      <c r="AV735" s="13" t="s">
        <v>88</v>
      </c>
      <c r="AW735" s="13" t="s">
        <v>34</v>
      </c>
      <c r="AX735" s="13" t="s">
        <v>78</v>
      </c>
      <c r="AY735" s="255" t="s">
        <v>176</v>
      </c>
    </row>
    <row r="736" spans="1:51" s="14" customFormat="1" ht="12">
      <c r="A736" s="14"/>
      <c r="B736" s="256"/>
      <c r="C736" s="257"/>
      <c r="D736" s="240" t="s">
        <v>187</v>
      </c>
      <c r="E736" s="258" t="s">
        <v>1</v>
      </c>
      <c r="F736" s="259" t="s">
        <v>189</v>
      </c>
      <c r="G736" s="257"/>
      <c r="H736" s="260">
        <v>34</v>
      </c>
      <c r="I736" s="261"/>
      <c r="J736" s="257"/>
      <c r="K736" s="257"/>
      <c r="L736" s="262"/>
      <c r="M736" s="263"/>
      <c r="N736" s="264"/>
      <c r="O736" s="264"/>
      <c r="P736" s="264"/>
      <c r="Q736" s="264"/>
      <c r="R736" s="264"/>
      <c r="S736" s="264"/>
      <c r="T736" s="26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6" t="s">
        <v>187</v>
      </c>
      <c r="AU736" s="266" t="s">
        <v>88</v>
      </c>
      <c r="AV736" s="14" t="s">
        <v>183</v>
      </c>
      <c r="AW736" s="14" t="s">
        <v>34</v>
      </c>
      <c r="AX736" s="14" t="s">
        <v>86</v>
      </c>
      <c r="AY736" s="266" t="s">
        <v>176</v>
      </c>
    </row>
    <row r="737" spans="1:65" s="2" customFormat="1" ht="16.5" customHeight="1">
      <c r="A737" s="39"/>
      <c r="B737" s="40"/>
      <c r="C737" s="227" t="s">
        <v>2472</v>
      </c>
      <c r="D737" s="227" t="s">
        <v>178</v>
      </c>
      <c r="E737" s="228" t="s">
        <v>2424</v>
      </c>
      <c r="F737" s="229" t="s">
        <v>2425</v>
      </c>
      <c r="G737" s="230" t="s">
        <v>1785</v>
      </c>
      <c r="H737" s="231">
        <v>13</v>
      </c>
      <c r="I737" s="232"/>
      <c r="J737" s="233">
        <f>ROUND(I737*H737,2)</f>
        <v>0</v>
      </c>
      <c r="K737" s="229" t="s">
        <v>1</v>
      </c>
      <c r="L737" s="45"/>
      <c r="M737" s="234" t="s">
        <v>1</v>
      </c>
      <c r="N737" s="235" t="s">
        <v>43</v>
      </c>
      <c r="O737" s="92"/>
      <c r="P737" s="236">
        <f>O737*H737</f>
        <v>0</v>
      </c>
      <c r="Q737" s="236">
        <v>0</v>
      </c>
      <c r="R737" s="236">
        <f>Q737*H737</f>
        <v>0</v>
      </c>
      <c r="S737" s="236">
        <v>0</v>
      </c>
      <c r="T737" s="237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8" t="s">
        <v>183</v>
      </c>
      <c r="AT737" s="238" t="s">
        <v>178</v>
      </c>
      <c r="AU737" s="238" t="s">
        <v>88</v>
      </c>
      <c r="AY737" s="18" t="s">
        <v>176</v>
      </c>
      <c r="BE737" s="239">
        <f>IF(N737="základní",J737,0)</f>
        <v>0</v>
      </c>
      <c r="BF737" s="239">
        <f>IF(N737="snížená",J737,0)</f>
        <v>0</v>
      </c>
      <c r="BG737" s="239">
        <f>IF(N737="zákl. přenesená",J737,0)</f>
        <v>0</v>
      </c>
      <c r="BH737" s="239">
        <f>IF(N737="sníž. přenesená",J737,0)</f>
        <v>0</v>
      </c>
      <c r="BI737" s="239">
        <f>IF(N737="nulová",J737,0)</f>
        <v>0</v>
      </c>
      <c r="BJ737" s="18" t="s">
        <v>86</v>
      </c>
      <c r="BK737" s="239">
        <f>ROUND(I737*H737,2)</f>
        <v>0</v>
      </c>
      <c r="BL737" s="18" t="s">
        <v>183</v>
      </c>
      <c r="BM737" s="238" t="s">
        <v>2578</v>
      </c>
    </row>
    <row r="738" spans="1:47" s="2" customFormat="1" ht="12">
      <c r="A738" s="39"/>
      <c r="B738" s="40"/>
      <c r="C738" s="41"/>
      <c r="D738" s="240" t="s">
        <v>185</v>
      </c>
      <c r="E738" s="41"/>
      <c r="F738" s="241" t="s">
        <v>2425</v>
      </c>
      <c r="G738" s="41"/>
      <c r="H738" s="41"/>
      <c r="I738" s="242"/>
      <c r="J738" s="41"/>
      <c r="K738" s="41"/>
      <c r="L738" s="45"/>
      <c r="M738" s="243"/>
      <c r="N738" s="244"/>
      <c r="O738" s="92"/>
      <c r="P738" s="92"/>
      <c r="Q738" s="92"/>
      <c r="R738" s="92"/>
      <c r="S738" s="92"/>
      <c r="T738" s="93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185</v>
      </c>
      <c r="AU738" s="18" t="s">
        <v>88</v>
      </c>
    </row>
    <row r="739" spans="1:51" s="13" customFormat="1" ht="12">
      <c r="A739" s="13"/>
      <c r="B739" s="245"/>
      <c r="C739" s="246"/>
      <c r="D739" s="240" t="s">
        <v>187</v>
      </c>
      <c r="E739" s="247" t="s">
        <v>1</v>
      </c>
      <c r="F739" s="248" t="s">
        <v>2426</v>
      </c>
      <c r="G739" s="246"/>
      <c r="H739" s="249">
        <v>13</v>
      </c>
      <c r="I739" s="250"/>
      <c r="J739" s="246"/>
      <c r="K739" s="246"/>
      <c r="L739" s="251"/>
      <c r="M739" s="252"/>
      <c r="N739" s="253"/>
      <c r="O739" s="253"/>
      <c r="P739" s="253"/>
      <c r="Q739" s="253"/>
      <c r="R739" s="253"/>
      <c r="S739" s="253"/>
      <c r="T739" s="25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5" t="s">
        <v>187</v>
      </c>
      <c r="AU739" s="255" t="s">
        <v>88</v>
      </c>
      <c r="AV739" s="13" t="s">
        <v>88</v>
      </c>
      <c r="AW739" s="13" t="s">
        <v>34</v>
      </c>
      <c r="AX739" s="13" t="s">
        <v>78</v>
      </c>
      <c r="AY739" s="255" t="s">
        <v>176</v>
      </c>
    </row>
    <row r="740" spans="1:51" s="14" customFormat="1" ht="12">
      <c r="A740" s="14"/>
      <c r="B740" s="256"/>
      <c r="C740" s="257"/>
      <c r="D740" s="240" t="s">
        <v>187</v>
      </c>
      <c r="E740" s="258" t="s">
        <v>1</v>
      </c>
      <c r="F740" s="259" t="s">
        <v>189</v>
      </c>
      <c r="G740" s="257"/>
      <c r="H740" s="260">
        <v>13</v>
      </c>
      <c r="I740" s="261"/>
      <c r="J740" s="257"/>
      <c r="K740" s="257"/>
      <c r="L740" s="262"/>
      <c r="M740" s="263"/>
      <c r="N740" s="264"/>
      <c r="O740" s="264"/>
      <c r="P740" s="264"/>
      <c r="Q740" s="264"/>
      <c r="R740" s="264"/>
      <c r="S740" s="264"/>
      <c r="T740" s="26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6" t="s">
        <v>187</v>
      </c>
      <c r="AU740" s="266" t="s">
        <v>88</v>
      </c>
      <c r="AV740" s="14" t="s">
        <v>183</v>
      </c>
      <c r="AW740" s="14" t="s">
        <v>34</v>
      </c>
      <c r="AX740" s="14" t="s">
        <v>86</v>
      </c>
      <c r="AY740" s="266" t="s">
        <v>176</v>
      </c>
    </row>
    <row r="741" spans="1:65" s="2" customFormat="1" ht="16.5" customHeight="1">
      <c r="A741" s="39"/>
      <c r="B741" s="40"/>
      <c r="C741" s="227" t="s">
        <v>2579</v>
      </c>
      <c r="D741" s="227" t="s">
        <v>178</v>
      </c>
      <c r="E741" s="228" t="s">
        <v>2323</v>
      </c>
      <c r="F741" s="229" t="s">
        <v>2471</v>
      </c>
      <c r="G741" s="230" t="s">
        <v>296</v>
      </c>
      <c r="H741" s="231">
        <v>13</v>
      </c>
      <c r="I741" s="232"/>
      <c r="J741" s="233">
        <f>ROUND(I741*H741,2)</f>
        <v>0</v>
      </c>
      <c r="K741" s="229" t="s">
        <v>1</v>
      </c>
      <c r="L741" s="45"/>
      <c r="M741" s="234" t="s">
        <v>1</v>
      </c>
      <c r="N741" s="235" t="s">
        <v>43</v>
      </c>
      <c r="O741" s="92"/>
      <c r="P741" s="236">
        <f>O741*H741</f>
        <v>0</v>
      </c>
      <c r="Q741" s="236">
        <v>0</v>
      </c>
      <c r="R741" s="236">
        <f>Q741*H741</f>
        <v>0</v>
      </c>
      <c r="S741" s="236">
        <v>0</v>
      </c>
      <c r="T741" s="237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38" t="s">
        <v>183</v>
      </c>
      <c r="AT741" s="238" t="s">
        <v>178</v>
      </c>
      <c r="AU741" s="238" t="s">
        <v>88</v>
      </c>
      <c r="AY741" s="18" t="s">
        <v>176</v>
      </c>
      <c r="BE741" s="239">
        <f>IF(N741="základní",J741,0)</f>
        <v>0</v>
      </c>
      <c r="BF741" s="239">
        <f>IF(N741="snížená",J741,0)</f>
        <v>0</v>
      </c>
      <c r="BG741" s="239">
        <f>IF(N741="zákl. přenesená",J741,0)</f>
        <v>0</v>
      </c>
      <c r="BH741" s="239">
        <f>IF(N741="sníž. přenesená",J741,0)</f>
        <v>0</v>
      </c>
      <c r="BI741" s="239">
        <f>IF(N741="nulová",J741,0)</f>
        <v>0</v>
      </c>
      <c r="BJ741" s="18" t="s">
        <v>86</v>
      </c>
      <c r="BK741" s="239">
        <f>ROUND(I741*H741,2)</f>
        <v>0</v>
      </c>
      <c r="BL741" s="18" t="s">
        <v>183</v>
      </c>
      <c r="BM741" s="238" t="s">
        <v>2580</v>
      </c>
    </row>
    <row r="742" spans="1:47" s="2" customFormat="1" ht="12">
      <c r="A742" s="39"/>
      <c r="B742" s="40"/>
      <c r="C742" s="41"/>
      <c r="D742" s="240" t="s">
        <v>185</v>
      </c>
      <c r="E742" s="41"/>
      <c r="F742" s="241" t="s">
        <v>2471</v>
      </c>
      <c r="G742" s="41"/>
      <c r="H742" s="41"/>
      <c r="I742" s="242"/>
      <c r="J742" s="41"/>
      <c r="K742" s="41"/>
      <c r="L742" s="45"/>
      <c r="M742" s="243"/>
      <c r="N742" s="244"/>
      <c r="O742" s="92"/>
      <c r="P742" s="92"/>
      <c r="Q742" s="92"/>
      <c r="R742" s="92"/>
      <c r="S742" s="92"/>
      <c r="T742" s="93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T742" s="18" t="s">
        <v>185</v>
      </c>
      <c r="AU742" s="18" t="s">
        <v>88</v>
      </c>
    </row>
    <row r="743" spans="1:51" s="13" customFormat="1" ht="12">
      <c r="A743" s="13"/>
      <c r="B743" s="245"/>
      <c r="C743" s="246"/>
      <c r="D743" s="240" t="s">
        <v>187</v>
      </c>
      <c r="E743" s="247" t="s">
        <v>1</v>
      </c>
      <c r="F743" s="248" t="s">
        <v>2426</v>
      </c>
      <c r="G743" s="246"/>
      <c r="H743" s="249">
        <v>13</v>
      </c>
      <c r="I743" s="250"/>
      <c r="J743" s="246"/>
      <c r="K743" s="246"/>
      <c r="L743" s="251"/>
      <c r="M743" s="252"/>
      <c r="N743" s="253"/>
      <c r="O743" s="253"/>
      <c r="P743" s="253"/>
      <c r="Q743" s="253"/>
      <c r="R743" s="253"/>
      <c r="S743" s="253"/>
      <c r="T743" s="25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5" t="s">
        <v>187</v>
      </c>
      <c r="AU743" s="255" t="s">
        <v>88</v>
      </c>
      <c r="AV743" s="13" t="s">
        <v>88</v>
      </c>
      <c r="AW743" s="13" t="s">
        <v>34</v>
      </c>
      <c r="AX743" s="13" t="s">
        <v>78</v>
      </c>
      <c r="AY743" s="255" t="s">
        <v>176</v>
      </c>
    </row>
    <row r="744" spans="1:51" s="14" customFormat="1" ht="12">
      <c r="A744" s="14"/>
      <c r="B744" s="256"/>
      <c r="C744" s="257"/>
      <c r="D744" s="240" t="s">
        <v>187</v>
      </c>
      <c r="E744" s="258" t="s">
        <v>1</v>
      </c>
      <c r="F744" s="259" t="s">
        <v>189</v>
      </c>
      <c r="G744" s="257"/>
      <c r="H744" s="260">
        <v>13</v>
      </c>
      <c r="I744" s="261"/>
      <c r="J744" s="257"/>
      <c r="K744" s="257"/>
      <c r="L744" s="262"/>
      <c r="M744" s="263"/>
      <c r="N744" s="264"/>
      <c r="O744" s="264"/>
      <c r="P744" s="264"/>
      <c r="Q744" s="264"/>
      <c r="R744" s="264"/>
      <c r="S744" s="264"/>
      <c r="T744" s="265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6" t="s">
        <v>187</v>
      </c>
      <c r="AU744" s="266" t="s">
        <v>88</v>
      </c>
      <c r="AV744" s="14" t="s">
        <v>183</v>
      </c>
      <c r="AW744" s="14" t="s">
        <v>34</v>
      </c>
      <c r="AX744" s="14" t="s">
        <v>86</v>
      </c>
      <c r="AY744" s="266" t="s">
        <v>176</v>
      </c>
    </row>
    <row r="745" spans="1:65" s="2" customFormat="1" ht="16.5" customHeight="1">
      <c r="A745" s="39"/>
      <c r="B745" s="40"/>
      <c r="C745" s="227" t="s">
        <v>2474</v>
      </c>
      <c r="D745" s="227" t="s">
        <v>178</v>
      </c>
      <c r="E745" s="228" t="s">
        <v>2115</v>
      </c>
      <c r="F745" s="229" t="s">
        <v>2116</v>
      </c>
      <c r="G745" s="230" t="s">
        <v>296</v>
      </c>
      <c r="H745" s="231">
        <v>13</v>
      </c>
      <c r="I745" s="232"/>
      <c r="J745" s="233">
        <f>ROUND(I745*H745,2)</f>
        <v>0</v>
      </c>
      <c r="K745" s="229" t="s">
        <v>1</v>
      </c>
      <c r="L745" s="45"/>
      <c r="M745" s="234" t="s">
        <v>1</v>
      </c>
      <c r="N745" s="235" t="s">
        <v>43</v>
      </c>
      <c r="O745" s="92"/>
      <c r="P745" s="236">
        <f>O745*H745</f>
        <v>0</v>
      </c>
      <c r="Q745" s="236">
        <v>0</v>
      </c>
      <c r="R745" s="236">
        <f>Q745*H745</f>
        <v>0</v>
      </c>
      <c r="S745" s="236">
        <v>0</v>
      </c>
      <c r="T745" s="237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38" t="s">
        <v>183</v>
      </c>
      <c r="AT745" s="238" t="s">
        <v>178</v>
      </c>
      <c r="AU745" s="238" t="s">
        <v>88</v>
      </c>
      <c r="AY745" s="18" t="s">
        <v>176</v>
      </c>
      <c r="BE745" s="239">
        <f>IF(N745="základní",J745,0)</f>
        <v>0</v>
      </c>
      <c r="BF745" s="239">
        <f>IF(N745="snížená",J745,0)</f>
        <v>0</v>
      </c>
      <c r="BG745" s="239">
        <f>IF(N745="zákl. přenesená",J745,0)</f>
        <v>0</v>
      </c>
      <c r="BH745" s="239">
        <f>IF(N745="sníž. přenesená",J745,0)</f>
        <v>0</v>
      </c>
      <c r="BI745" s="239">
        <f>IF(N745="nulová",J745,0)</f>
        <v>0</v>
      </c>
      <c r="BJ745" s="18" t="s">
        <v>86</v>
      </c>
      <c r="BK745" s="239">
        <f>ROUND(I745*H745,2)</f>
        <v>0</v>
      </c>
      <c r="BL745" s="18" t="s">
        <v>183</v>
      </c>
      <c r="BM745" s="238" t="s">
        <v>2581</v>
      </c>
    </row>
    <row r="746" spans="1:47" s="2" customFormat="1" ht="12">
      <c r="A746" s="39"/>
      <c r="B746" s="40"/>
      <c r="C746" s="41"/>
      <c r="D746" s="240" t="s">
        <v>185</v>
      </c>
      <c r="E746" s="41"/>
      <c r="F746" s="241" t="s">
        <v>2116</v>
      </c>
      <c r="G746" s="41"/>
      <c r="H746" s="41"/>
      <c r="I746" s="242"/>
      <c r="J746" s="41"/>
      <c r="K746" s="41"/>
      <c r="L746" s="45"/>
      <c r="M746" s="243"/>
      <c r="N746" s="244"/>
      <c r="O746" s="92"/>
      <c r="P746" s="92"/>
      <c r="Q746" s="92"/>
      <c r="R746" s="92"/>
      <c r="S746" s="92"/>
      <c r="T746" s="93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18" t="s">
        <v>185</v>
      </c>
      <c r="AU746" s="18" t="s">
        <v>88</v>
      </c>
    </row>
    <row r="747" spans="1:65" s="2" customFormat="1" ht="16.5" customHeight="1">
      <c r="A747" s="39"/>
      <c r="B747" s="40"/>
      <c r="C747" s="278" t="s">
        <v>2582</v>
      </c>
      <c r="D747" s="278" t="s">
        <v>247</v>
      </c>
      <c r="E747" s="279" t="s">
        <v>2100</v>
      </c>
      <c r="F747" s="280" t="s">
        <v>2119</v>
      </c>
      <c r="G747" s="281" t="s">
        <v>181</v>
      </c>
      <c r="H747" s="282">
        <v>1.3</v>
      </c>
      <c r="I747" s="283"/>
      <c r="J747" s="284">
        <f>ROUND(I747*H747,2)</f>
        <v>0</v>
      </c>
      <c r="K747" s="280" t="s">
        <v>1</v>
      </c>
      <c r="L747" s="285"/>
      <c r="M747" s="286" t="s">
        <v>1</v>
      </c>
      <c r="N747" s="287" t="s">
        <v>43</v>
      </c>
      <c r="O747" s="92"/>
      <c r="P747" s="236">
        <f>O747*H747</f>
        <v>0</v>
      </c>
      <c r="Q747" s="236">
        <v>0</v>
      </c>
      <c r="R747" s="236">
        <f>Q747*H747</f>
        <v>0</v>
      </c>
      <c r="S747" s="236">
        <v>0</v>
      </c>
      <c r="T747" s="237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38" t="s">
        <v>227</v>
      </c>
      <c r="AT747" s="238" t="s">
        <v>247</v>
      </c>
      <c r="AU747" s="238" t="s">
        <v>88</v>
      </c>
      <c r="AY747" s="18" t="s">
        <v>176</v>
      </c>
      <c r="BE747" s="239">
        <f>IF(N747="základní",J747,0)</f>
        <v>0</v>
      </c>
      <c r="BF747" s="239">
        <f>IF(N747="snížená",J747,0)</f>
        <v>0</v>
      </c>
      <c r="BG747" s="239">
        <f>IF(N747="zákl. přenesená",J747,0)</f>
        <v>0</v>
      </c>
      <c r="BH747" s="239">
        <f>IF(N747="sníž. přenesená",J747,0)</f>
        <v>0</v>
      </c>
      <c r="BI747" s="239">
        <f>IF(N747="nulová",J747,0)</f>
        <v>0</v>
      </c>
      <c r="BJ747" s="18" t="s">
        <v>86</v>
      </c>
      <c r="BK747" s="239">
        <f>ROUND(I747*H747,2)</f>
        <v>0</v>
      </c>
      <c r="BL747" s="18" t="s">
        <v>183</v>
      </c>
      <c r="BM747" s="238" t="s">
        <v>2583</v>
      </c>
    </row>
    <row r="748" spans="1:47" s="2" customFormat="1" ht="12">
      <c r="A748" s="39"/>
      <c r="B748" s="40"/>
      <c r="C748" s="41"/>
      <c r="D748" s="240" t="s">
        <v>185</v>
      </c>
      <c r="E748" s="41"/>
      <c r="F748" s="241" t="s">
        <v>2119</v>
      </c>
      <c r="G748" s="41"/>
      <c r="H748" s="41"/>
      <c r="I748" s="242"/>
      <c r="J748" s="41"/>
      <c r="K748" s="41"/>
      <c r="L748" s="45"/>
      <c r="M748" s="243"/>
      <c r="N748" s="244"/>
      <c r="O748" s="92"/>
      <c r="P748" s="92"/>
      <c r="Q748" s="92"/>
      <c r="R748" s="92"/>
      <c r="S748" s="92"/>
      <c r="T748" s="93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18" t="s">
        <v>185</v>
      </c>
      <c r="AU748" s="18" t="s">
        <v>88</v>
      </c>
    </row>
    <row r="749" spans="1:65" s="2" customFormat="1" ht="16.5" customHeight="1">
      <c r="A749" s="39"/>
      <c r="B749" s="40"/>
      <c r="C749" s="227" t="s">
        <v>2475</v>
      </c>
      <c r="D749" s="227" t="s">
        <v>178</v>
      </c>
      <c r="E749" s="228" t="s">
        <v>2369</v>
      </c>
      <c r="F749" s="229" t="s">
        <v>2370</v>
      </c>
      <c r="G749" s="230" t="s">
        <v>181</v>
      </c>
      <c r="H749" s="231">
        <v>32</v>
      </c>
      <c r="I749" s="232"/>
      <c r="J749" s="233">
        <f>ROUND(I749*H749,2)</f>
        <v>0</v>
      </c>
      <c r="K749" s="229" t="s">
        <v>1</v>
      </c>
      <c r="L749" s="45"/>
      <c r="M749" s="234" t="s">
        <v>1</v>
      </c>
      <c r="N749" s="235" t="s">
        <v>43</v>
      </c>
      <c r="O749" s="92"/>
      <c r="P749" s="236">
        <f>O749*H749</f>
        <v>0</v>
      </c>
      <c r="Q749" s="236">
        <v>0</v>
      </c>
      <c r="R749" s="236">
        <f>Q749*H749</f>
        <v>0</v>
      </c>
      <c r="S749" s="236">
        <v>0</v>
      </c>
      <c r="T749" s="237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38" t="s">
        <v>183</v>
      </c>
      <c r="AT749" s="238" t="s">
        <v>178</v>
      </c>
      <c r="AU749" s="238" t="s">
        <v>88</v>
      </c>
      <c r="AY749" s="18" t="s">
        <v>176</v>
      </c>
      <c r="BE749" s="239">
        <f>IF(N749="základní",J749,0)</f>
        <v>0</v>
      </c>
      <c r="BF749" s="239">
        <f>IF(N749="snížená",J749,0)</f>
        <v>0</v>
      </c>
      <c r="BG749" s="239">
        <f>IF(N749="zákl. přenesená",J749,0)</f>
        <v>0</v>
      </c>
      <c r="BH749" s="239">
        <f>IF(N749="sníž. přenesená",J749,0)</f>
        <v>0</v>
      </c>
      <c r="BI749" s="239">
        <f>IF(N749="nulová",J749,0)</f>
        <v>0</v>
      </c>
      <c r="BJ749" s="18" t="s">
        <v>86</v>
      </c>
      <c r="BK749" s="239">
        <f>ROUND(I749*H749,2)</f>
        <v>0</v>
      </c>
      <c r="BL749" s="18" t="s">
        <v>183</v>
      </c>
      <c r="BM749" s="238" t="s">
        <v>2584</v>
      </c>
    </row>
    <row r="750" spans="1:47" s="2" customFormat="1" ht="12">
      <c r="A750" s="39"/>
      <c r="B750" s="40"/>
      <c r="C750" s="41"/>
      <c r="D750" s="240" t="s">
        <v>185</v>
      </c>
      <c r="E750" s="41"/>
      <c r="F750" s="241" t="s">
        <v>2370</v>
      </c>
      <c r="G750" s="41"/>
      <c r="H750" s="41"/>
      <c r="I750" s="242"/>
      <c r="J750" s="41"/>
      <c r="K750" s="41"/>
      <c r="L750" s="45"/>
      <c r="M750" s="243"/>
      <c r="N750" s="244"/>
      <c r="O750" s="92"/>
      <c r="P750" s="92"/>
      <c r="Q750" s="92"/>
      <c r="R750" s="92"/>
      <c r="S750" s="92"/>
      <c r="T750" s="93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18" t="s">
        <v>185</v>
      </c>
      <c r="AU750" s="18" t="s">
        <v>88</v>
      </c>
    </row>
    <row r="751" spans="1:51" s="13" customFormat="1" ht="12">
      <c r="A751" s="13"/>
      <c r="B751" s="245"/>
      <c r="C751" s="246"/>
      <c r="D751" s="240" t="s">
        <v>187</v>
      </c>
      <c r="E751" s="247" t="s">
        <v>1</v>
      </c>
      <c r="F751" s="248" t="s">
        <v>2427</v>
      </c>
      <c r="G751" s="246"/>
      <c r="H751" s="249">
        <v>32</v>
      </c>
      <c r="I751" s="250"/>
      <c r="J751" s="246"/>
      <c r="K751" s="246"/>
      <c r="L751" s="251"/>
      <c r="M751" s="252"/>
      <c r="N751" s="253"/>
      <c r="O751" s="253"/>
      <c r="P751" s="253"/>
      <c r="Q751" s="253"/>
      <c r="R751" s="253"/>
      <c r="S751" s="253"/>
      <c r="T751" s="25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5" t="s">
        <v>187</v>
      </c>
      <c r="AU751" s="255" t="s">
        <v>88</v>
      </c>
      <c r="AV751" s="13" t="s">
        <v>88</v>
      </c>
      <c r="AW751" s="13" t="s">
        <v>34</v>
      </c>
      <c r="AX751" s="13" t="s">
        <v>78</v>
      </c>
      <c r="AY751" s="255" t="s">
        <v>176</v>
      </c>
    </row>
    <row r="752" spans="1:51" s="14" customFormat="1" ht="12">
      <c r="A752" s="14"/>
      <c r="B752" s="256"/>
      <c r="C752" s="257"/>
      <c r="D752" s="240" t="s">
        <v>187</v>
      </c>
      <c r="E752" s="258" t="s">
        <v>1</v>
      </c>
      <c r="F752" s="259" t="s">
        <v>189</v>
      </c>
      <c r="G752" s="257"/>
      <c r="H752" s="260">
        <v>32</v>
      </c>
      <c r="I752" s="261"/>
      <c r="J752" s="257"/>
      <c r="K752" s="257"/>
      <c r="L752" s="262"/>
      <c r="M752" s="263"/>
      <c r="N752" s="264"/>
      <c r="O752" s="264"/>
      <c r="P752" s="264"/>
      <c r="Q752" s="264"/>
      <c r="R752" s="264"/>
      <c r="S752" s="264"/>
      <c r="T752" s="265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6" t="s">
        <v>187</v>
      </c>
      <c r="AU752" s="266" t="s">
        <v>88</v>
      </c>
      <c r="AV752" s="14" t="s">
        <v>183</v>
      </c>
      <c r="AW752" s="14" t="s">
        <v>34</v>
      </c>
      <c r="AX752" s="14" t="s">
        <v>86</v>
      </c>
      <c r="AY752" s="266" t="s">
        <v>176</v>
      </c>
    </row>
    <row r="753" spans="1:65" s="2" customFormat="1" ht="16.5" customHeight="1">
      <c r="A753" s="39"/>
      <c r="B753" s="40"/>
      <c r="C753" s="227" t="s">
        <v>2585</v>
      </c>
      <c r="D753" s="227" t="s">
        <v>178</v>
      </c>
      <c r="E753" s="228" t="s">
        <v>2132</v>
      </c>
      <c r="F753" s="229" t="s">
        <v>2133</v>
      </c>
      <c r="G753" s="230" t="s">
        <v>181</v>
      </c>
      <c r="H753" s="231">
        <v>40</v>
      </c>
      <c r="I753" s="232"/>
      <c r="J753" s="233">
        <f>ROUND(I753*H753,2)</f>
        <v>0</v>
      </c>
      <c r="K753" s="229" t="s">
        <v>1</v>
      </c>
      <c r="L753" s="45"/>
      <c r="M753" s="234" t="s">
        <v>1</v>
      </c>
      <c r="N753" s="235" t="s">
        <v>43</v>
      </c>
      <c r="O753" s="92"/>
      <c r="P753" s="236">
        <f>O753*H753</f>
        <v>0</v>
      </c>
      <c r="Q753" s="236">
        <v>0</v>
      </c>
      <c r="R753" s="236">
        <f>Q753*H753</f>
        <v>0</v>
      </c>
      <c r="S753" s="236">
        <v>0</v>
      </c>
      <c r="T753" s="237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38" t="s">
        <v>183</v>
      </c>
      <c r="AT753" s="238" t="s">
        <v>178</v>
      </c>
      <c r="AU753" s="238" t="s">
        <v>88</v>
      </c>
      <c r="AY753" s="18" t="s">
        <v>176</v>
      </c>
      <c r="BE753" s="239">
        <f>IF(N753="základní",J753,0)</f>
        <v>0</v>
      </c>
      <c r="BF753" s="239">
        <f>IF(N753="snížená",J753,0)</f>
        <v>0</v>
      </c>
      <c r="BG753" s="239">
        <f>IF(N753="zákl. přenesená",J753,0)</f>
        <v>0</v>
      </c>
      <c r="BH753" s="239">
        <f>IF(N753="sníž. přenesená",J753,0)</f>
        <v>0</v>
      </c>
      <c r="BI753" s="239">
        <f>IF(N753="nulová",J753,0)</f>
        <v>0</v>
      </c>
      <c r="BJ753" s="18" t="s">
        <v>86</v>
      </c>
      <c r="BK753" s="239">
        <f>ROUND(I753*H753,2)</f>
        <v>0</v>
      </c>
      <c r="BL753" s="18" t="s">
        <v>183</v>
      </c>
      <c r="BM753" s="238" t="s">
        <v>2586</v>
      </c>
    </row>
    <row r="754" spans="1:47" s="2" customFormat="1" ht="12">
      <c r="A754" s="39"/>
      <c r="B754" s="40"/>
      <c r="C754" s="41"/>
      <c r="D754" s="240" t="s">
        <v>185</v>
      </c>
      <c r="E754" s="41"/>
      <c r="F754" s="241" t="s">
        <v>2133</v>
      </c>
      <c r="G754" s="41"/>
      <c r="H754" s="41"/>
      <c r="I754" s="242"/>
      <c r="J754" s="41"/>
      <c r="K754" s="41"/>
      <c r="L754" s="45"/>
      <c r="M754" s="243"/>
      <c r="N754" s="244"/>
      <c r="O754" s="92"/>
      <c r="P754" s="92"/>
      <c r="Q754" s="92"/>
      <c r="R754" s="92"/>
      <c r="S754" s="92"/>
      <c r="T754" s="93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185</v>
      </c>
      <c r="AU754" s="18" t="s">
        <v>88</v>
      </c>
    </row>
    <row r="755" spans="1:51" s="13" customFormat="1" ht="12">
      <c r="A755" s="13"/>
      <c r="B755" s="245"/>
      <c r="C755" s="246"/>
      <c r="D755" s="240" t="s">
        <v>187</v>
      </c>
      <c r="E755" s="247" t="s">
        <v>1</v>
      </c>
      <c r="F755" s="248" t="s">
        <v>2428</v>
      </c>
      <c r="G755" s="246"/>
      <c r="H755" s="249">
        <v>40</v>
      </c>
      <c r="I755" s="250"/>
      <c r="J755" s="246"/>
      <c r="K755" s="246"/>
      <c r="L755" s="251"/>
      <c r="M755" s="252"/>
      <c r="N755" s="253"/>
      <c r="O755" s="253"/>
      <c r="P755" s="253"/>
      <c r="Q755" s="253"/>
      <c r="R755" s="253"/>
      <c r="S755" s="253"/>
      <c r="T755" s="25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5" t="s">
        <v>187</v>
      </c>
      <c r="AU755" s="255" t="s">
        <v>88</v>
      </c>
      <c r="AV755" s="13" t="s">
        <v>88</v>
      </c>
      <c r="AW755" s="13" t="s">
        <v>34</v>
      </c>
      <c r="AX755" s="13" t="s">
        <v>78</v>
      </c>
      <c r="AY755" s="255" t="s">
        <v>176</v>
      </c>
    </row>
    <row r="756" spans="1:51" s="14" customFormat="1" ht="12">
      <c r="A756" s="14"/>
      <c r="B756" s="256"/>
      <c r="C756" s="257"/>
      <c r="D756" s="240" t="s">
        <v>187</v>
      </c>
      <c r="E756" s="258" t="s">
        <v>1</v>
      </c>
      <c r="F756" s="259" t="s">
        <v>189</v>
      </c>
      <c r="G756" s="257"/>
      <c r="H756" s="260">
        <v>40</v>
      </c>
      <c r="I756" s="261"/>
      <c r="J756" s="257"/>
      <c r="K756" s="257"/>
      <c r="L756" s="262"/>
      <c r="M756" s="263"/>
      <c r="N756" s="264"/>
      <c r="O756" s="264"/>
      <c r="P756" s="264"/>
      <c r="Q756" s="264"/>
      <c r="R756" s="264"/>
      <c r="S756" s="264"/>
      <c r="T756" s="26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6" t="s">
        <v>187</v>
      </c>
      <c r="AU756" s="266" t="s">
        <v>88</v>
      </c>
      <c r="AV756" s="14" t="s">
        <v>183</v>
      </c>
      <c r="AW756" s="14" t="s">
        <v>34</v>
      </c>
      <c r="AX756" s="14" t="s">
        <v>86</v>
      </c>
      <c r="AY756" s="266" t="s">
        <v>176</v>
      </c>
    </row>
    <row r="757" spans="1:65" s="2" customFormat="1" ht="16.5" customHeight="1">
      <c r="A757" s="39"/>
      <c r="B757" s="40"/>
      <c r="C757" s="278" t="s">
        <v>2476</v>
      </c>
      <c r="D757" s="278" t="s">
        <v>247</v>
      </c>
      <c r="E757" s="279" t="s">
        <v>2051</v>
      </c>
      <c r="F757" s="280" t="s">
        <v>2373</v>
      </c>
      <c r="G757" s="281" t="s">
        <v>181</v>
      </c>
      <c r="H757" s="282">
        <v>40</v>
      </c>
      <c r="I757" s="283"/>
      <c r="J757" s="284">
        <f>ROUND(I757*H757,2)</f>
        <v>0</v>
      </c>
      <c r="K757" s="280" t="s">
        <v>1</v>
      </c>
      <c r="L757" s="285"/>
      <c r="M757" s="286" t="s">
        <v>1</v>
      </c>
      <c r="N757" s="287" t="s">
        <v>43</v>
      </c>
      <c r="O757" s="92"/>
      <c r="P757" s="236">
        <f>O757*H757</f>
        <v>0</v>
      </c>
      <c r="Q757" s="236">
        <v>0</v>
      </c>
      <c r="R757" s="236">
        <f>Q757*H757</f>
        <v>0</v>
      </c>
      <c r="S757" s="236">
        <v>0</v>
      </c>
      <c r="T757" s="237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38" t="s">
        <v>227</v>
      </c>
      <c r="AT757" s="238" t="s">
        <v>247</v>
      </c>
      <c r="AU757" s="238" t="s">
        <v>88</v>
      </c>
      <c r="AY757" s="18" t="s">
        <v>176</v>
      </c>
      <c r="BE757" s="239">
        <f>IF(N757="základní",J757,0)</f>
        <v>0</v>
      </c>
      <c r="BF757" s="239">
        <f>IF(N757="snížená",J757,0)</f>
        <v>0</v>
      </c>
      <c r="BG757" s="239">
        <f>IF(N757="zákl. přenesená",J757,0)</f>
        <v>0</v>
      </c>
      <c r="BH757" s="239">
        <f>IF(N757="sníž. přenesená",J757,0)</f>
        <v>0</v>
      </c>
      <c r="BI757" s="239">
        <f>IF(N757="nulová",J757,0)</f>
        <v>0</v>
      </c>
      <c r="BJ757" s="18" t="s">
        <v>86</v>
      </c>
      <c r="BK757" s="239">
        <f>ROUND(I757*H757,2)</f>
        <v>0</v>
      </c>
      <c r="BL757" s="18" t="s">
        <v>183</v>
      </c>
      <c r="BM757" s="238" t="s">
        <v>2587</v>
      </c>
    </row>
    <row r="758" spans="1:47" s="2" customFormat="1" ht="12">
      <c r="A758" s="39"/>
      <c r="B758" s="40"/>
      <c r="C758" s="41"/>
      <c r="D758" s="240" t="s">
        <v>185</v>
      </c>
      <c r="E758" s="41"/>
      <c r="F758" s="241" t="s">
        <v>2373</v>
      </c>
      <c r="G758" s="41"/>
      <c r="H758" s="41"/>
      <c r="I758" s="242"/>
      <c r="J758" s="41"/>
      <c r="K758" s="41"/>
      <c r="L758" s="45"/>
      <c r="M758" s="243"/>
      <c r="N758" s="244"/>
      <c r="O758" s="92"/>
      <c r="P758" s="92"/>
      <c r="Q758" s="92"/>
      <c r="R758" s="92"/>
      <c r="S758" s="92"/>
      <c r="T758" s="93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8" t="s">
        <v>185</v>
      </c>
      <c r="AU758" s="18" t="s">
        <v>88</v>
      </c>
    </row>
    <row r="759" spans="1:51" s="13" customFormat="1" ht="12">
      <c r="A759" s="13"/>
      <c r="B759" s="245"/>
      <c r="C759" s="246"/>
      <c r="D759" s="240" t="s">
        <v>187</v>
      </c>
      <c r="E759" s="247" t="s">
        <v>1</v>
      </c>
      <c r="F759" s="248" t="s">
        <v>2428</v>
      </c>
      <c r="G759" s="246"/>
      <c r="H759" s="249">
        <v>40</v>
      </c>
      <c r="I759" s="250"/>
      <c r="J759" s="246"/>
      <c r="K759" s="246"/>
      <c r="L759" s="251"/>
      <c r="M759" s="252"/>
      <c r="N759" s="253"/>
      <c r="O759" s="253"/>
      <c r="P759" s="253"/>
      <c r="Q759" s="253"/>
      <c r="R759" s="253"/>
      <c r="S759" s="253"/>
      <c r="T759" s="25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5" t="s">
        <v>187</v>
      </c>
      <c r="AU759" s="255" t="s">
        <v>88</v>
      </c>
      <c r="AV759" s="13" t="s">
        <v>88</v>
      </c>
      <c r="AW759" s="13" t="s">
        <v>34</v>
      </c>
      <c r="AX759" s="13" t="s">
        <v>78</v>
      </c>
      <c r="AY759" s="255" t="s">
        <v>176</v>
      </c>
    </row>
    <row r="760" spans="1:51" s="14" customFormat="1" ht="12">
      <c r="A760" s="14"/>
      <c r="B760" s="256"/>
      <c r="C760" s="257"/>
      <c r="D760" s="240" t="s">
        <v>187</v>
      </c>
      <c r="E760" s="258" t="s">
        <v>1</v>
      </c>
      <c r="F760" s="259" t="s">
        <v>189</v>
      </c>
      <c r="G760" s="257"/>
      <c r="H760" s="260">
        <v>40</v>
      </c>
      <c r="I760" s="261"/>
      <c r="J760" s="257"/>
      <c r="K760" s="257"/>
      <c r="L760" s="262"/>
      <c r="M760" s="263"/>
      <c r="N760" s="264"/>
      <c r="O760" s="264"/>
      <c r="P760" s="264"/>
      <c r="Q760" s="264"/>
      <c r="R760" s="264"/>
      <c r="S760" s="264"/>
      <c r="T760" s="265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6" t="s">
        <v>187</v>
      </c>
      <c r="AU760" s="266" t="s">
        <v>88</v>
      </c>
      <c r="AV760" s="14" t="s">
        <v>183</v>
      </c>
      <c r="AW760" s="14" t="s">
        <v>34</v>
      </c>
      <c r="AX760" s="14" t="s">
        <v>86</v>
      </c>
      <c r="AY760" s="266" t="s">
        <v>176</v>
      </c>
    </row>
    <row r="761" spans="1:65" s="2" customFormat="1" ht="37.8" customHeight="1">
      <c r="A761" s="39"/>
      <c r="B761" s="40"/>
      <c r="C761" s="227" t="s">
        <v>2588</v>
      </c>
      <c r="D761" s="227" t="s">
        <v>178</v>
      </c>
      <c r="E761" s="228" t="s">
        <v>2018</v>
      </c>
      <c r="F761" s="229" t="s">
        <v>2374</v>
      </c>
      <c r="G761" s="230" t="s">
        <v>2020</v>
      </c>
      <c r="H761" s="231">
        <v>1</v>
      </c>
      <c r="I761" s="232"/>
      <c r="J761" s="233">
        <f>ROUND(I761*H761,2)</f>
        <v>0</v>
      </c>
      <c r="K761" s="229" t="s">
        <v>1</v>
      </c>
      <c r="L761" s="45"/>
      <c r="M761" s="234" t="s">
        <v>1</v>
      </c>
      <c r="N761" s="235" t="s">
        <v>43</v>
      </c>
      <c r="O761" s="92"/>
      <c r="P761" s="236">
        <f>O761*H761</f>
        <v>0</v>
      </c>
      <c r="Q761" s="236">
        <v>0</v>
      </c>
      <c r="R761" s="236">
        <f>Q761*H761</f>
        <v>0</v>
      </c>
      <c r="S761" s="236">
        <v>0</v>
      </c>
      <c r="T761" s="237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38" t="s">
        <v>183</v>
      </c>
      <c r="AT761" s="238" t="s">
        <v>178</v>
      </c>
      <c r="AU761" s="238" t="s">
        <v>88</v>
      </c>
      <c r="AY761" s="18" t="s">
        <v>176</v>
      </c>
      <c r="BE761" s="239">
        <f>IF(N761="základní",J761,0)</f>
        <v>0</v>
      </c>
      <c r="BF761" s="239">
        <f>IF(N761="snížená",J761,0)</f>
        <v>0</v>
      </c>
      <c r="BG761" s="239">
        <f>IF(N761="zákl. přenesená",J761,0)</f>
        <v>0</v>
      </c>
      <c r="BH761" s="239">
        <f>IF(N761="sníž. přenesená",J761,0)</f>
        <v>0</v>
      </c>
      <c r="BI761" s="239">
        <f>IF(N761="nulová",J761,0)</f>
        <v>0</v>
      </c>
      <c r="BJ761" s="18" t="s">
        <v>86</v>
      </c>
      <c r="BK761" s="239">
        <f>ROUND(I761*H761,2)</f>
        <v>0</v>
      </c>
      <c r="BL761" s="18" t="s">
        <v>183</v>
      </c>
      <c r="BM761" s="238" t="s">
        <v>2589</v>
      </c>
    </row>
    <row r="762" spans="1:47" s="2" customFormat="1" ht="12">
      <c r="A762" s="39"/>
      <c r="B762" s="40"/>
      <c r="C762" s="41"/>
      <c r="D762" s="240" t="s">
        <v>185</v>
      </c>
      <c r="E762" s="41"/>
      <c r="F762" s="241" t="s">
        <v>2375</v>
      </c>
      <c r="G762" s="41"/>
      <c r="H762" s="41"/>
      <c r="I762" s="242"/>
      <c r="J762" s="41"/>
      <c r="K762" s="41"/>
      <c r="L762" s="45"/>
      <c r="M762" s="243"/>
      <c r="N762" s="244"/>
      <c r="O762" s="92"/>
      <c r="P762" s="92"/>
      <c r="Q762" s="92"/>
      <c r="R762" s="92"/>
      <c r="S762" s="92"/>
      <c r="T762" s="93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185</v>
      </c>
      <c r="AU762" s="18" t="s">
        <v>88</v>
      </c>
    </row>
    <row r="763" spans="1:65" s="2" customFormat="1" ht="16.5" customHeight="1">
      <c r="A763" s="39"/>
      <c r="B763" s="40"/>
      <c r="C763" s="227" t="s">
        <v>2477</v>
      </c>
      <c r="D763" s="227" t="s">
        <v>178</v>
      </c>
      <c r="E763" s="228" t="s">
        <v>2314</v>
      </c>
      <c r="F763" s="229" t="s">
        <v>2376</v>
      </c>
      <c r="G763" s="230" t="s">
        <v>250</v>
      </c>
      <c r="H763" s="231">
        <v>0.3</v>
      </c>
      <c r="I763" s="232"/>
      <c r="J763" s="233">
        <f>ROUND(I763*H763,2)</f>
        <v>0</v>
      </c>
      <c r="K763" s="229" t="s">
        <v>1</v>
      </c>
      <c r="L763" s="45"/>
      <c r="M763" s="234" t="s">
        <v>1</v>
      </c>
      <c r="N763" s="235" t="s">
        <v>43</v>
      </c>
      <c r="O763" s="92"/>
      <c r="P763" s="236">
        <f>O763*H763</f>
        <v>0</v>
      </c>
      <c r="Q763" s="236">
        <v>0</v>
      </c>
      <c r="R763" s="236">
        <f>Q763*H763</f>
        <v>0</v>
      </c>
      <c r="S763" s="236">
        <v>0</v>
      </c>
      <c r="T763" s="237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8" t="s">
        <v>183</v>
      </c>
      <c r="AT763" s="238" t="s">
        <v>178</v>
      </c>
      <c r="AU763" s="238" t="s">
        <v>88</v>
      </c>
      <c r="AY763" s="18" t="s">
        <v>176</v>
      </c>
      <c r="BE763" s="239">
        <f>IF(N763="základní",J763,0)</f>
        <v>0</v>
      </c>
      <c r="BF763" s="239">
        <f>IF(N763="snížená",J763,0)</f>
        <v>0</v>
      </c>
      <c r="BG763" s="239">
        <f>IF(N763="zákl. přenesená",J763,0)</f>
        <v>0</v>
      </c>
      <c r="BH763" s="239">
        <f>IF(N763="sníž. přenesená",J763,0)</f>
        <v>0</v>
      </c>
      <c r="BI763" s="239">
        <f>IF(N763="nulová",J763,0)</f>
        <v>0</v>
      </c>
      <c r="BJ763" s="18" t="s">
        <v>86</v>
      </c>
      <c r="BK763" s="239">
        <f>ROUND(I763*H763,2)</f>
        <v>0</v>
      </c>
      <c r="BL763" s="18" t="s">
        <v>183</v>
      </c>
      <c r="BM763" s="238" t="s">
        <v>2590</v>
      </c>
    </row>
    <row r="764" spans="1:47" s="2" customFormat="1" ht="12">
      <c r="A764" s="39"/>
      <c r="B764" s="40"/>
      <c r="C764" s="41"/>
      <c r="D764" s="240" t="s">
        <v>185</v>
      </c>
      <c r="E764" s="41"/>
      <c r="F764" s="241" t="s">
        <v>2376</v>
      </c>
      <c r="G764" s="41"/>
      <c r="H764" s="41"/>
      <c r="I764" s="242"/>
      <c r="J764" s="41"/>
      <c r="K764" s="41"/>
      <c r="L764" s="45"/>
      <c r="M764" s="243"/>
      <c r="N764" s="244"/>
      <c r="O764" s="92"/>
      <c r="P764" s="92"/>
      <c r="Q764" s="92"/>
      <c r="R764" s="92"/>
      <c r="S764" s="92"/>
      <c r="T764" s="93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185</v>
      </c>
      <c r="AU764" s="18" t="s">
        <v>88</v>
      </c>
    </row>
    <row r="765" spans="1:65" s="2" customFormat="1" ht="16.5" customHeight="1">
      <c r="A765" s="39"/>
      <c r="B765" s="40"/>
      <c r="C765" s="227" t="s">
        <v>2591</v>
      </c>
      <c r="D765" s="227" t="s">
        <v>178</v>
      </c>
      <c r="E765" s="228" t="s">
        <v>2009</v>
      </c>
      <c r="F765" s="229" t="s">
        <v>2377</v>
      </c>
      <c r="G765" s="230" t="s">
        <v>250</v>
      </c>
      <c r="H765" s="231">
        <v>1.2</v>
      </c>
      <c r="I765" s="232"/>
      <c r="J765" s="233">
        <f>ROUND(I765*H765,2)</f>
        <v>0</v>
      </c>
      <c r="K765" s="229" t="s">
        <v>1</v>
      </c>
      <c r="L765" s="45"/>
      <c r="M765" s="234" t="s">
        <v>1</v>
      </c>
      <c r="N765" s="235" t="s">
        <v>43</v>
      </c>
      <c r="O765" s="92"/>
      <c r="P765" s="236">
        <f>O765*H765</f>
        <v>0</v>
      </c>
      <c r="Q765" s="236">
        <v>0</v>
      </c>
      <c r="R765" s="236">
        <f>Q765*H765</f>
        <v>0</v>
      </c>
      <c r="S765" s="236">
        <v>0</v>
      </c>
      <c r="T765" s="237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38" t="s">
        <v>183</v>
      </c>
      <c r="AT765" s="238" t="s">
        <v>178</v>
      </c>
      <c r="AU765" s="238" t="s">
        <v>88</v>
      </c>
      <c r="AY765" s="18" t="s">
        <v>176</v>
      </c>
      <c r="BE765" s="239">
        <f>IF(N765="základní",J765,0)</f>
        <v>0</v>
      </c>
      <c r="BF765" s="239">
        <f>IF(N765="snížená",J765,0)</f>
        <v>0</v>
      </c>
      <c r="BG765" s="239">
        <f>IF(N765="zákl. přenesená",J765,0)</f>
        <v>0</v>
      </c>
      <c r="BH765" s="239">
        <f>IF(N765="sníž. přenesená",J765,0)</f>
        <v>0</v>
      </c>
      <c r="BI765" s="239">
        <f>IF(N765="nulová",J765,0)</f>
        <v>0</v>
      </c>
      <c r="BJ765" s="18" t="s">
        <v>86</v>
      </c>
      <c r="BK765" s="239">
        <f>ROUND(I765*H765,2)</f>
        <v>0</v>
      </c>
      <c r="BL765" s="18" t="s">
        <v>183</v>
      </c>
      <c r="BM765" s="238" t="s">
        <v>2592</v>
      </c>
    </row>
    <row r="766" spans="1:47" s="2" customFormat="1" ht="12">
      <c r="A766" s="39"/>
      <c r="B766" s="40"/>
      <c r="C766" s="41"/>
      <c r="D766" s="240" t="s">
        <v>185</v>
      </c>
      <c r="E766" s="41"/>
      <c r="F766" s="241" t="s">
        <v>2377</v>
      </c>
      <c r="G766" s="41"/>
      <c r="H766" s="41"/>
      <c r="I766" s="242"/>
      <c r="J766" s="41"/>
      <c r="K766" s="41"/>
      <c r="L766" s="45"/>
      <c r="M766" s="243"/>
      <c r="N766" s="244"/>
      <c r="O766" s="92"/>
      <c r="P766" s="92"/>
      <c r="Q766" s="92"/>
      <c r="R766" s="92"/>
      <c r="S766" s="92"/>
      <c r="T766" s="93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T766" s="18" t="s">
        <v>185</v>
      </c>
      <c r="AU766" s="18" t="s">
        <v>88</v>
      </c>
    </row>
    <row r="767" spans="1:63" s="12" customFormat="1" ht="22.8" customHeight="1">
      <c r="A767" s="12"/>
      <c r="B767" s="211"/>
      <c r="C767" s="212"/>
      <c r="D767" s="213" t="s">
        <v>77</v>
      </c>
      <c r="E767" s="225" t="s">
        <v>2593</v>
      </c>
      <c r="F767" s="225" t="s">
        <v>2379</v>
      </c>
      <c r="G767" s="212"/>
      <c r="H767" s="212"/>
      <c r="I767" s="215"/>
      <c r="J767" s="226">
        <f>BK767</f>
        <v>0</v>
      </c>
      <c r="K767" s="212"/>
      <c r="L767" s="217"/>
      <c r="M767" s="218"/>
      <c r="N767" s="219"/>
      <c r="O767" s="219"/>
      <c r="P767" s="220">
        <f>SUM(P768:P821)</f>
        <v>0</v>
      </c>
      <c r="Q767" s="219"/>
      <c r="R767" s="220">
        <f>SUM(R768:R821)</f>
        <v>0</v>
      </c>
      <c r="S767" s="219"/>
      <c r="T767" s="221">
        <f>SUM(T768:T821)</f>
        <v>0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R767" s="222" t="s">
        <v>86</v>
      </c>
      <c r="AT767" s="223" t="s">
        <v>77</v>
      </c>
      <c r="AU767" s="223" t="s">
        <v>86</v>
      </c>
      <c r="AY767" s="222" t="s">
        <v>176</v>
      </c>
      <c r="BK767" s="224">
        <f>SUM(BK768:BK821)</f>
        <v>0</v>
      </c>
    </row>
    <row r="768" spans="1:65" s="2" customFormat="1" ht="33" customHeight="1">
      <c r="A768" s="39"/>
      <c r="B768" s="40"/>
      <c r="C768" s="227" t="s">
        <v>2478</v>
      </c>
      <c r="D768" s="227" t="s">
        <v>178</v>
      </c>
      <c r="E768" s="228" t="s">
        <v>2429</v>
      </c>
      <c r="F768" s="229" t="s">
        <v>2430</v>
      </c>
      <c r="G768" s="230" t="s">
        <v>296</v>
      </c>
      <c r="H768" s="231">
        <v>226</v>
      </c>
      <c r="I768" s="232"/>
      <c r="J768" s="233">
        <f>ROUND(I768*H768,2)</f>
        <v>0</v>
      </c>
      <c r="K768" s="229" t="s">
        <v>1</v>
      </c>
      <c r="L768" s="45"/>
      <c r="M768" s="234" t="s">
        <v>1</v>
      </c>
      <c r="N768" s="235" t="s">
        <v>43</v>
      </c>
      <c r="O768" s="92"/>
      <c r="P768" s="236">
        <f>O768*H768</f>
        <v>0</v>
      </c>
      <c r="Q768" s="236">
        <v>0</v>
      </c>
      <c r="R768" s="236">
        <f>Q768*H768</f>
        <v>0</v>
      </c>
      <c r="S768" s="236">
        <v>0</v>
      </c>
      <c r="T768" s="237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8" t="s">
        <v>183</v>
      </c>
      <c r="AT768" s="238" t="s">
        <v>178</v>
      </c>
      <c r="AU768" s="238" t="s">
        <v>88</v>
      </c>
      <c r="AY768" s="18" t="s">
        <v>176</v>
      </c>
      <c r="BE768" s="239">
        <f>IF(N768="základní",J768,0)</f>
        <v>0</v>
      </c>
      <c r="BF768" s="239">
        <f>IF(N768="snížená",J768,0)</f>
        <v>0</v>
      </c>
      <c r="BG768" s="239">
        <f>IF(N768="zákl. přenesená",J768,0)</f>
        <v>0</v>
      </c>
      <c r="BH768" s="239">
        <f>IF(N768="sníž. přenesená",J768,0)</f>
        <v>0</v>
      </c>
      <c r="BI768" s="239">
        <f>IF(N768="nulová",J768,0)</f>
        <v>0</v>
      </c>
      <c r="BJ768" s="18" t="s">
        <v>86</v>
      </c>
      <c r="BK768" s="239">
        <f>ROUND(I768*H768,2)</f>
        <v>0</v>
      </c>
      <c r="BL768" s="18" t="s">
        <v>183</v>
      </c>
      <c r="BM768" s="238" t="s">
        <v>2594</v>
      </c>
    </row>
    <row r="769" spans="1:47" s="2" customFormat="1" ht="12">
      <c r="A769" s="39"/>
      <c r="B769" s="40"/>
      <c r="C769" s="41"/>
      <c r="D769" s="240" t="s">
        <v>185</v>
      </c>
      <c r="E769" s="41"/>
      <c r="F769" s="241" t="s">
        <v>2430</v>
      </c>
      <c r="G769" s="41"/>
      <c r="H769" s="41"/>
      <c r="I769" s="242"/>
      <c r="J769" s="41"/>
      <c r="K769" s="41"/>
      <c r="L769" s="45"/>
      <c r="M769" s="243"/>
      <c r="N769" s="244"/>
      <c r="O769" s="92"/>
      <c r="P769" s="92"/>
      <c r="Q769" s="92"/>
      <c r="R769" s="92"/>
      <c r="S769" s="92"/>
      <c r="T769" s="93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185</v>
      </c>
      <c r="AU769" s="18" t="s">
        <v>88</v>
      </c>
    </row>
    <row r="770" spans="1:51" s="13" customFormat="1" ht="12">
      <c r="A770" s="13"/>
      <c r="B770" s="245"/>
      <c r="C770" s="246"/>
      <c r="D770" s="240" t="s">
        <v>187</v>
      </c>
      <c r="E770" s="247" t="s">
        <v>1</v>
      </c>
      <c r="F770" s="248" t="s">
        <v>2431</v>
      </c>
      <c r="G770" s="246"/>
      <c r="H770" s="249">
        <v>226</v>
      </c>
      <c r="I770" s="250"/>
      <c r="J770" s="246"/>
      <c r="K770" s="246"/>
      <c r="L770" s="251"/>
      <c r="M770" s="252"/>
      <c r="N770" s="253"/>
      <c r="O770" s="253"/>
      <c r="P770" s="253"/>
      <c r="Q770" s="253"/>
      <c r="R770" s="253"/>
      <c r="S770" s="253"/>
      <c r="T770" s="25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5" t="s">
        <v>187</v>
      </c>
      <c r="AU770" s="255" t="s">
        <v>88</v>
      </c>
      <c r="AV770" s="13" t="s">
        <v>88</v>
      </c>
      <c r="AW770" s="13" t="s">
        <v>34</v>
      </c>
      <c r="AX770" s="13" t="s">
        <v>78</v>
      </c>
      <c r="AY770" s="255" t="s">
        <v>176</v>
      </c>
    </row>
    <row r="771" spans="1:51" s="14" customFormat="1" ht="12">
      <c r="A771" s="14"/>
      <c r="B771" s="256"/>
      <c r="C771" s="257"/>
      <c r="D771" s="240" t="s">
        <v>187</v>
      </c>
      <c r="E771" s="258" t="s">
        <v>1</v>
      </c>
      <c r="F771" s="259" t="s">
        <v>189</v>
      </c>
      <c r="G771" s="257"/>
      <c r="H771" s="260">
        <v>226</v>
      </c>
      <c r="I771" s="261"/>
      <c r="J771" s="257"/>
      <c r="K771" s="257"/>
      <c r="L771" s="262"/>
      <c r="M771" s="263"/>
      <c r="N771" s="264"/>
      <c r="O771" s="264"/>
      <c r="P771" s="264"/>
      <c r="Q771" s="264"/>
      <c r="R771" s="264"/>
      <c r="S771" s="264"/>
      <c r="T771" s="26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6" t="s">
        <v>187</v>
      </c>
      <c r="AU771" s="266" t="s">
        <v>88</v>
      </c>
      <c r="AV771" s="14" t="s">
        <v>183</v>
      </c>
      <c r="AW771" s="14" t="s">
        <v>34</v>
      </c>
      <c r="AX771" s="14" t="s">
        <v>86</v>
      </c>
      <c r="AY771" s="266" t="s">
        <v>176</v>
      </c>
    </row>
    <row r="772" spans="1:65" s="2" customFormat="1" ht="24.15" customHeight="1">
      <c r="A772" s="39"/>
      <c r="B772" s="40"/>
      <c r="C772" s="227" t="s">
        <v>2595</v>
      </c>
      <c r="D772" s="227" t="s">
        <v>178</v>
      </c>
      <c r="E772" s="228" t="s">
        <v>2432</v>
      </c>
      <c r="F772" s="229" t="s">
        <v>2433</v>
      </c>
      <c r="G772" s="230" t="s">
        <v>296</v>
      </c>
      <c r="H772" s="231">
        <v>904</v>
      </c>
      <c r="I772" s="232"/>
      <c r="J772" s="233">
        <f>ROUND(I772*H772,2)</f>
        <v>0</v>
      </c>
      <c r="K772" s="229" t="s">
        <v>1</v>
      </c>
      <c r="L772" s="45"/>
      <c r="M772" s="234" t="s">
        <v>1</v>
      </c>
      <c r="N772" s="235" t="s">
        <v>43</v>
      </c>
      <c r="O772" s="92"/>
      <c r="P772" s="236">
        <f>O772*H772</f>
        <v>0</v>
      </c>
      <c r="Q772" s="236">
        <v>0</v>
      </c>
      <c r="R772" s="236">
        <f>Q772*H772</f>
        <v>0</v>
      </c>
      <c r="S772" s="236">
        <v>0</v>
      </c>
      <c r="T772" s="237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8" t="s">
        <v>183</v>
      </c>
      <c r="AT772" s="238" t="s">
        <v>178</v>
      </c>
      <c r="AU772" s="238" t="s">
        <v>88</v>
      </c>
      <c r="AY772" s="18" t="s">
        <v>176</v>
      </c>
      <c r="BE772" s="239">
        <f>IF(N772="základní",J772,0)</f>
        <v>0</v>
      </c>
      <c r="BF772" s="239">
        <f>IF(N772="snížená",J772,0)</f>
        <v>0</v>
      </c>
      <c r="BG772" s="239">
        <f>IF(N772="zákl. přenesená",J772,0)</f>
        <v>0</v>
      </c>
      <c r="BH772" s="239">
        <f>IF(N772="sníž. přenesená",J772,0)</f>
        <v>0</v>
      </c>
      <c r="BI772" s="239">
        <f>IF(N772="nulová",J772,0)</f>
        <v>0</v>
      </c>
      <c r="BJ772" s="18" t="s">
        <v>86</v>
      </c>
      <c r="BK772" s="239">
        <f>ROUND(I772*H772,2)</f>
        <v>0</v>
      </c>
      <c r="BL772" s="18" t="s">
        <v>183</v>
      </c>
      <c r="BM772" s="238" t="s">
        <v>2596</v>
      </c>
    </row>
    <row r="773" spans="1:47" s="2" customFormat="1" ht="12">
      <c r="A773" s="39"/>
      <c r="B773" s="40"/>
      <c r="C773" s="41"/>
      <c r="D773" s="240" t="s">
        <v>185</v>
      </c>
      <c r="E773" s="41"/>
      <c r="F773" s="241" t="s">
        <v>2433</v>
      </c>
      <c r="G773" s="41"/>
      <c r="H773" s="41"/>
      <c r="I773" s="242"/>
      <c r="J773" s="41"/>
      <c r="K773" s="41"/>
      <c r="L773" s="45"/>
      <c r="M773" s="243"/>
      <c r="N773" s="244"/>
      <c r="O773" s="92"/>
      <c r="P773" s="92"/>
      <c r="Q773" s="92"/>
      <c r="R773" s="92"/>
      <c r="S773" s="92"/>
      <c r="T773" s="93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18" t="s">
        <v>185</v>
      </c>
      <c r="AU773" s="18" t="s">
        <v>88</v>
      </c>
    </row>
    <row r="774" spans="1:51" s="13" customFormat="1" ht="12">
      <c r="A774" s="13"/>
      <c r="B774" s="245"/>
      <c r="C774" s="246"/>
      <c r="D774" s="240" t="s">
        <v>187</v>
      </c>
      <c r="E774" s="247" t="s">
        <v>1</v>
      </c>
      <c r="F774" s="248" t="s">
        <v>2434</v>
      </c>
      <c r="G774" s="246"/>
      <c r="H774" s="249">
        <v>904</v>
      </c>
      <c r="I774" s="250"/>
      <c r="J774" s="246"/>
      <c r="K774" s="246"/>
      <c r="L774" s="251"/>
      <c r="M774" s="252"/>
      <c r="N774" s="253"/>
      <c r="O774" s="253"/>
      <c r="P774" s="253"/>
      <c r="Q774" s="253"/>
      <c r="R774" s="253"/>
      <c r="S774" s="253"/>
      <c r="T774" s="25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5" t="s">
        <v>187</v>
      </c>
      <c r="AU774" s="255" t="s">
        <v>88</v>
      </c>
      <c r="AV774" s="13" t="s">
        <v>88</v>
      </c>
      <c r="AW774" s="13" t="s">
        <v>34</v>
      </c>
      <c r="AX774" s="13" t="s">
        <v>78</v>
      </c>
      <c r="AY774" s="255" t="s">
        <v>176</v>
      </c>
    </row>
    <row r="775" spans="1:51" s="14" customFormat="1" ht="12">
      <c r="A775" s="14"/>
      <c r="B775" s="256"/>
      <c r="C775" s="257"/>
      <c r="D775" s="240" t="s">
        <v>187</v>
      </c>
      <c r="E775" s="258" t="s">
        <v>1</v>
      </c>
      <c r="F775" s="259" t="s">
        <v>189</v>
      </c>
      <c r="G775" s="257"/>
      <c r="H775" s="260">
        <v>904</v>
      </c>
      <c r="I775" s="261"/>
      <c r="J775" s="257"/>
      <c r="K775" s="257"/>
      <c r="L775" s="262"/>
      <c r="M775" s="263"/>
      <c r="N775" s="264"/>
      <c r="O775" s="264"/>
      <c r="P775" s="264"/>
      <c r="Q775" s="264"/>
      <c r="R775" s="264"/>
      <c r="S775" s="264"/>
      <c r="T775" s="265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6" t="s">
        <v>187</v>
      </c>
      <c r="AU775" s="266" t="s">
        <v>88</v>
      </c>
      <c r="AV775" s="14" t="s">
        <v>183</v>
      </c>
      <c r="AW775" s="14" t="s">
        <v>34</v>
      </c>
      <c r="AX775" s="14" t="s">
        <v>86</v>
      </c>
      <c r="AY775" s="266" t="s">
        <v>176</v>
      </c>
    </row>
    <row r="776" spans="1:65" s="2" customFormat="1" ht="16.5" customHeight="1">
      <c r="A776" s="39"/>
      <c r="B776" s="40"/>
      <c r="C776" s="227" t="s">
        <v>2479</v>
      </c>
      <c r="D776" s="227" t="s">
        <v>178</v>
      </c>
      <c r="E776" s="228" t="s">
        <v>2435</v>
      </c>
      <c r="F776" s="229" t="s">
        <v>2436</v>
      </c>
      <c r="G776" s="230" t="s">
        <v>296</v>
      </c>
      <c r="H776" s="231">
        <v>452</v>
      </c>
      <c r="I776" s="232"/>
      <c r="J776" s="233">
        <f>ROUND(I776*H776,2)</f>
        <v>0</v>
      </c>
      <c r="K776" s="229" t="s">
        <v>1</v>
      </c>
      <c r="L776" s="45"/>
      <c r="M776" s="234" t="s">
        <v>1</v>
      </c>
      <c r="N776" s="235" t="s">
        <v>43</v>
      </c>
      <c r="O776" s="92"/>
      <c r="P776" s="236">
        <f>O776*H776</f>
        <v>0</v>
      </c>
      <c r="Q776" s="236">
        <v>0</v>
      </c>
      <c r="R776" s="236">
        <f>Q776*H776</f>
        <v>0</v>
      </c>
      <c r="S776" s="236">
        <v>0</v>
      </c>
      <c r="T776" s="237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38" t="s">
        <v>183</v>
      </c>
      <c r="AT776" s="238" t="s">
        <v>178</v>
      </c>
      <c r="AU776" s="238" t="s">
        <v>88</v>
      </c>
      <c r="AY776" s="18" t="s">
        <v>176</v>
      </c>
      <c r="BE776" s="239">
        <f>IF(N776="základní",J776,0)</f>
        <v>0</v>
      </c>
      <c r="BF776" s="239">
        <f>IF(N776="snížená",J776,0)</f>
        <v>0</v>
      </c>
      <c r="BG776" s="239">
        <f>IF(N776="zákl. přenesená",J776,0)</f>
        <v>0</v>
      </c>
      <c r="BH776" s="239">
        <f>IF(N776="sníž. přenesená",J776,0)</f>
        <v>0</v>
      </c>
      <c r="BI776" s="239">
        <f>IF(N776="nulová",J776,0)</f>
        <v>0</v>
      </c>
      <c r="BJ776" s="18" t="s">
        <v>86</v>
      </c>
      <c r="BK776" s="239">
        <f>ROUND(I776*H776,2)</f>
        <v>0</v>
      </c>
      <c r="BL776" s="18" t="s">
        <v>183</v>
      </c>
      <c r="BM776" s="238" t="s">
        <v>2597</v>
      </c>
    </row>
    <row r="777" spans="1:47" s="2" customFormat="1" ht="12">
      <c r="A777" s="39"/>
      <c r="B777" s="40"/>
      <c r="C777" s="41"/>
      <c r="D777" s="240" t="s">
        <v>185</v>
      </c>
      <c r="E777" s="41"/>
      <c r="F777" s="241" t="s">
        <v>2436</v>
      </c>
      <c r="G777" s="41"/>
      <c r="H777" s="41"/>
      <c r="I777" s="242"/>
      <c r="J777" s="41"/>
      <c r="K777" s="41"/>
      <c r="L777" s="45"/>
      <c r="M777" s="243"/>
      <c r="N777" s="244"/>
      <c r="O777" s="92"/>
      <c r="P777" s="92"/>
      <c r="Q777" s="92"/>
      <c r="R777" s="92"/>
      <c r="S777" s="92"/>
      <c r="T777" s="93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T777" s="18" t="s">
        <v>185</v>
      </c>
      <c r="AU777" s="18" t="s">
        <v>88</v>
      </c>
    </row>
    <row r="778" spans="1:51" s="13" customFormat="1" ht="12">
      <c r="A778" s="13"/>
      <c r="B778" s="245"/>
      <c r="C778" s="246"/>
      <c r="D778" s="240" t="s">
        <v>187</v>
      </c>
      <c r="E778" s="247" t="s">
        <v>1</v>
      </c>
      <c r="F778" s="248" t="s">
        <v>2437</v>
      </c>
      <c r="G778" s="246"/>
      <c r="H778" s="249">
        <v>452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5" t="s">
        <v>187</v>
      </c>
      <c r="AU778" s="255" t="s">
        <v>88</v>
      </c>
      <c r="AV778" s="13" t="s">
        <v>88</v>
      </c>
      <c r="AW778" s="13" t="s">
        <v>34</v>
      </c>
      <c r="AX778" s="13" t="s">
        <v>78</v>
      </c>
      <c r="AY778" s="255" t="s">
        <v>176</v>
      </c>
    </row>
    <row r="779" spans="1:51" s="14" customFormat="1" ht="12">
      <c r="A779" s="14"/>
      <c r="B779" s="256"/>
      <c r="C779" s="257"/>
      <c r="D779" s="240" t="s">
        <v>187</v>
      </c>
      <c r="E779" s="258" t="s">
        <v>1</v>
      </c>
      <c r="F779" s="259" t="s">
        <v>189</v>
      </c>
      <c r="G779" s="257"/>
      <c r="H779" s="260">
        <v>452</v>
      </c>
      <c r="I779" s="261"/>
      <c r="J779" s="257"/>
      <c r="K779" s="257"/>
      <c r="L779" s="262"/>
      <c r="M779" s="263"/>
      <c r="N779" s="264"/>
      <c r="O779" s="264"/>
      <c r="P779" s="264"/>
      <c r="Q779" s="264"/>
      <c r="R779" s="264"/>
      <c r="S779" s="264"/>
      <c r="T779" s="265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6" t="s">
        <v>187</v>
      </c>
      <c r="AU779" s="266" t="s">
        <v>88</v>
      </c>
      <c r="AV779" s="14" t="s">
        <v>183</v>
      </c>
      <c r="AW779" s="14" t="s">
        <v>34</v>
      </c>
      <c r="AX779" s="14" t="s">
        <v>86</v>
      </c>
      <c r="AY779" s="266" t="s">
        <v>176</v>
      </c>
    </row>
    <row r="780" spans="1:65" s="2" customFormat="1" ht="24.15" customHeight="1">
      <c r="A780" s="39"/>
      <c r="B780" s="40"/>
      <c r="C780" s="227" t="s">
        <v>2598</v>
      </c>
      <c r="D780" s="227" t="s">
        <v>178</v>
      </c>
      <c r="E780" s="228" t="s">
        <v>2383</v>
      </c>
      <c r="F780" s="229" t="s">
        <v>2384</v>
      </c>
      <c r="G780" s="230" t="s">
        <v>296</v>
      </c>
      <c r="H780" s="231">
        <v>226</v>
      </c>
      <c r="I780" s="232"/>
      <c r="J780" s="233">
        <f>ROUND(I780*H780,2)</f>
        <v>0</v>
      </c>
      <c r="K780" s="229" t="s">
        <v>1</v>
      </c>
      <c r="L780" s="45"/>
      <c r="M780" s="234" t="s">
        <v>1</v>
      </c>
      <c r="N780" s="235" t="s">
        <v>43</v>
      </c>
      <c r="O780" s="92"/>
      <c r="P780" s="236">
        <f>O780*H780</f>
        <v>0</v>
      </c>
      <c r="Q780" s="236">
        <v>0</v>
      </c>
      <c r="R780" s="236">
        <f>Q780*H780</f>
        <v>0</v>
      </c>
      <c r="S780" s="236">
        <v>0</v>
      </c>
      <c r="T780" s="237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8" t="s">
        <v>183</v>
      </c>
      <c r="AT780" s="238" t="s">
        <v>178</v>
      </c>
      <c r="AU780" s="238" t="s">
        <v>88</v>
      </c>
      <c r="AY780" s="18" t="s">
        <v>176</v>
      </c>
      <c r="BE780" s="239">
        <f>IF(N780="základní",J780,0)</f>
        <v>0</v>
      </c>
      <c r="BF780" s="239">
        <f>IF(N780="snížená",J780,0)</f>
        <v>0</v>
      </c>
      <c r="BG780" s="239">
        <f>IF(N780="zákl. přenesená",J780,0)</f>
        <v>0</v>
      </c>
      <c r="BH780" s="239">
        <f>IF(N780="sníž. přenesená",J780,0)</f>
        <v>0</v>
      </c>
      <c r="BI780" s="239">
        <f>IF(N780="nulová",J780,0)</f>
        <v>0</v>
      </c>
      <c r="BJ780" s="18" t="s">
        <v>86</v>
      </c>
      <c r="BK780" s="239">
        <f>ROUND(I780*H780,2)</f>
        <v>0</v>
      </c>
      <c r="BL780" s="18" t="s">
        <v>183</v>
      </c>
      <c r="BM780" s="238" t="s">
        <v>2599</v>
      </c>
    </row>
    <row r="781" spans="1:47" s="2" customFormat="1" ht="12">
      <c r="A781" s="39"/>
      <c r="B781" s="40"/>
      <c r="C781" s="41"/>
      <c r="D781" s="240" t="s">
        <v>185</v>
      </c>
      <c r="E781" s="41"/>
      <c r="F781" s="241" t="s">
        <v>2384</v>
      </c>
      <c r="G781" s="41"/>
      <c r="H781" s="41"/>
      <c r="I781" s="242"/>
      <c r="J781" s="41"/>
      <c r="K781" s="41"/>
      <c r="L781" s="45"/>
      <c r="M781" s="243"/>
      <c r="N781" s="244"/>
      <c r="O781" s="92"/>
      <c r="P781" s="92"/>
      <c r="Q781" s="92"/>
      <c r="R781" s="92"/>
      <c r="S781" s="92"/>
      <c r="T781" s="93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185</v>
      </c>
      <c r="AU781" s="18" t="s">
        <v>88</v>
      </c>
    </row>
    <row r="782" spans="1:51" s="13" customFormat="1" ht="12">
      <c r="A782" s="13"/>
      <c r="B782" s="245"/>
      <c r="C782" s="246"/>
      <c r="D782" s="240" t="s">
        <v>187</v>
      </c>
      <c r="E782" s="247" t="s">
        <v>1</v>
      </c>
      <c r="F782" s="248" t="s">
        <v>2431</v>
      </c>
      <c r="G782" s="246"/>
      <c r="H782" s="249">
        <v>226</v>
      </c>
      <c r="I782" s="250"/>
      <c r="J782" s="246"/>
      <c r="K782" s="246"/>
      <c r="L782" s="251"/>
      <c r="M782" s="252"/>
      <c r="N782" s="253"/>
      <c r="O782" s="253"/>
      <c r="P782" s="253"/>
      <c r="Q782" s="253"/>
      <c r="R782" s="253"/>
      <c r="S782" s="253"/>
      <c r="T782" s="254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5" t="s">
        <v>187</v>
      </c>
      <c r="AU782" s="255" t="s">
        <v>88</v>
      </c>
      <c r="AV782" s="13" t="s">
        <v>88</v>
      </c>
      <c r="AW782" s="13" t="s">
        <v>34</v>
      </c>
      <c r="AX782" s="13" t="s">
        <v>78</v>
      </c>
      <c r="AY782" s="255" t="s">
        <v>176</v>
      </c>
    </row>
    <row r="783" spans="1:51" s="14" customFormat="1" ht="12">
      <c r="A783" s="14"/>
      <c r="B783" s="256"/>
      <c r="C783" s="257"/>
      <c r="D783" s="240" t="s">
        <v>187</v>
      </c>
      <c r="E783" s="258" t="s">
        <v>1</v>
      </c>
      <c r="F783" s="259" t="s">
        <v>189</v>
      </c>
      <c r="G783" s="257"/>
      <c r="H783" s="260">
        <v>226</v>
      </c>
      <c r="I783" s="261"/>
      <c r="J783" s="257"/>
      <c r="K783" s="257"/>
      <c r="L783" s="262"/>
      <c r="M783" s="263"/>
      <c r="N783" s="264"/>
      <c r="O783" s="264"/>
      <c r="P783" s="264"/>
      <c r="Q783" s="264"/>
      <c r="R783" s="264"/>
      <c r="S783" s="264"/>
      <c r="T783" s="265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6" t="s">
        <v>187</v>
      </c>
      <c r="AU783" s="266" t="s">
        <v>88</v>
      </c>
      <c r="AV783" s="14" t="s">
        <v>183</v>
      </c>
      <c r="AW783" s="14" t="s">
        <v>34</v>
      </c>
      <c r="AX783" s="14" t="s">
        <v>86</v>
      </c>
      <c r="AY783" s="266" t="s">
        <v>176</v>
      </c>
    </row>
    <row r="784" spans="1:65" s="2" customFormat="1" ht="24.15" customHeight="1">
      <c r="A784" s="39"/>
      <c r="B784" s="40"/>
      <c r="C784" s="227" t="s">
        <v>2480</v>
      </c>
      <c r="D784" s="227" t="s">
        <v>178</v>
      </c>
      <c r="E784" s="228" t="s">
        <v>2487</v>
      </c>
      <c r="F784" s="229" t="s">
        <v>2488</v>
      </c>
      <c r="G784" s="230" t="s">
        <v>181</v>
      </c>
      <c r="H784" s="231">
        <v>11.3</v>
      </c>
      <c r="I784" s="232"/>
      <c r="J784" s="233">
        <f>ROUND(I784*H784,2)</f>
        <v>0</v>
      </c>
      <c r="K784" s="229" t="s">
        <v>1</v>
      </c>
      <c r="L784" s="45"/>
      <c r="M784" s="234" t="s">
        <v>1</v>
      </c>
      <c r="N784" s="235" t="s">
        <v>43</v>
      </c>
      <c r="O784" s="92"/>
      <c r="P784" s="236">
        <f>O784*H784</f>
        <v>0</v>
      </c>
      <c r="Q784" s="236">
        <v>0</v>
      </c>
      <c r="R784" s="236">
        <f>Q784*H784</f>
        <v>0</v>
      </c>
      <c r="S784" s="236">
        <v>0</v>
      </c>
      <c r="T784" s="237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38" t="s">
        <v>183</v>
      </c>
      <c r="AT784" s="238" t="s">
        <v>178</v>
      </c>
      <c r="AU784" s="238" t="s">
        <v>88</v>
      </c>
      <c r="AY784" s="18" t="s">
        <v>176</v>
      </c>
      <c r="BE784" s="239">
        <f>IF(N784="základní",J784,0)</f>
        <v>0</v>
      </c>
      <c r="BF784" s="239">
        <f>IF(N784="snížená",J784,0)</f>
        <v>0</v>
      </c>
      <c r="BG784" s="239">
        <f>IF(N784="zákl. přenesená",J784,0)</f>
        <v>0</v>
      </c>
      <c r="BH784" s="239">
        <f>IF(N784="sníž. přenesená",J784,0)</f>
        <v>0</v>
      </c>
      <c r="BI784" s="239">
        <f>IF(N784="nulová",J784,0)</f>
        <v>0</v>
      </c>
      <c r="BJ784" s="18" t="s">
        <v>86</v>
      </c>
      <c r="BK784" s="239">
        <f>ROUND(I784*H784,2)</f>
        <v>0</v>
      </c>
      <c r="BL784" s="18" t="s">
        <v>183</v>
      </c>
      <c r="BM784" s="238" t="s">
        <v>2600</v>
      </c>
    </row>
    <row r="785" spans="1:47" s="2" customFormat="1" ht="12">
      <c r="A785" s="39"/>
      <c r="B785" s="40"/>
      <c r="C785" s="41"/>
      <c r="D785" s="240" t="s">
        <v>185</v>
      </c>
      <c r="E785" s="41"/>
      <c r="F785" s="241" t="s">
        <v>2488</v>
      </c>
      <c r="G785" s="41"/>
      <c r="H785" s="41"/>
      <c r="I785" s="242"/>
      <c r="J785" s="41"/>
      <c r="K785" s="41"/>
      <c r="L785" s="45"/>
      <c r="M785" s="243"/>
      <c r="N785" s="244"/>
      <c r="O785" s="92"/>
      <c r="P785" s="92"/>
      <c r="Q785" s="92"/>
      <c r="R785" s="92"/>
      <c r="S785" s="92"/>
      <c r="T785" s="93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185</v>
      </c>
      <c r="AU785" s="18" t="s">
        <v>88</v>
      </c>
    </row>
    <row r="786" spans="1:51" s="13" customFormat="1" ht="12">
      <c r="A786" s="13"/>
      <c r="B786" s="245"/>
      <c r="C786" s="246"/>
      <c r="D786" s="240" t="s">
        <v>187</v>
      </c>
      <c r="E786" s="247" t="s">
        <v>1</v>
      </c>
      <c r="F786" s="248" t="s">
        <v>2440</v>
      </c>
      <c r="G786" s="246"/>
      <c r="H786" s="249">
        <v>11.3</v>
      </c>
      <c r="I786" s="250"/>
      <c r="J786" s="246"/>
      <c r="K786" s="246"/>
      <c r="L786" s="251"/>
      <c r="M786" s="252"/>
      <c r="N786" s="253"/>
      <c r="O786" s="253"/>
      <c r="P786" s="253"/>
      <c r="Q786" s="253"/>
      <c r="R786" s="253"/>
      <c r="S786" s="253"/>
      <c r="T786" s="25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5" t="s">
        <v>187</v>
      </c>
      <c r="AU786" s="255" t="s">
        <v>88</v>
      </c>
      <c r="AV786" s="13" t="s">
        <v>88</v>
      </c>
      <c r="AW786" s="13" t="s">
        <v>34</v>
      </c>
      <c r="AX786" s="13" t="s">
        <v>78</v>
      </c>
      <c r="AY786" s="255" t="s">
        <v>176</v>
      </c>
    </row>
    <row r="787" spans="1:51" s="14" customFormat="1" ht="12">
      <c r="A787" s="14"/>
      <c r="B787" s="256"/>
      <c r="C787" s="257"/>
      <c r="D787" s="240" t="s">
        <v>187</v>
      </c>
      <c r="E787" s="258" t="s">
        <v>1</v>
      </c>
      <c r="F787" s="259" t="s">
        <v>189</v>
      </c>
      <c r="G787" s="257"/>
      <c r="H787" s="260">
        <v>11.3</v>
      </c>
      <c r="I787" s="261"/>
      <c r="J787" s="257"/>
      <c r="K787" s="257"/>
      <c r="L787" s="262"/>
      <c r="M787" s="263"/>
      <c r="N787" s="264"/>
      <c r="O787" s="264"/>
      <c r="P787" s="264"/>
      <c r="Q787" s="264"/>
      <c r="R787" s="264"/>
      <c r="S787" s="264"/>
      <c r="T787" s="26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6" t="s">
        <v>187</v>
      </c>
      <c r="AU787" s="266" t="s">
        <v>88</v>
      </c>
      <c r="AV787" s="14" t="s">
        <v>183</v>
      </c>
      <c r="AW787" s="14" t="s">
        <v>34</v>
      </c>
      <c r="AX787" s="14" t="s">
        <v>86</v>
      </c>
      <c r="AY787" s="266" t="s">
        <v>176</v>
      </c>
    </row>
    <row r="788" spans="1:65" s="2" customFormat="1" ht="16.5" customHeight="1">
      <c r="A788" s="39"/>
      <c r="B788" s="40"/>
      <c r="C788" s="227" t="s">
        <v>2601</v>
      </c>
      <c r="D788" s="227" t="s">
        <v>178</v>
      </c>
      <c r="E788" s="228" t="s">
        <v>2387</v>
      </c>
      <c r="F788" s="229" t="s">
        <v>2388</v>
      </c>
      <c r="G788" s="230" t="s">
        <v>181</v>
      </c>
      <c r="H788" s="231">
        <v>11.3</v>
      </c>
      <c r="I788" s="232"/>
      <c r="J788" s="233">
        <f>ROUND(I788*H788,2)</f>
        <v>0</v>
      </c>
      <c r="K788" s="229" t="s">
        <v>1</v>
      </c>
      <c r="L788" s="45"/>
      <c r="M788" s="234" t="s">
        <v>1</v>
      </c>
      <c r="N788" s="235" t="s">
        <v>43</v>
      </c>
      <c r="O788" s="92"/>
      <c r="P788" s="236">
        <f>O788*H788</f>
        <v>0</v>
      </c>
      <c r="Q788" s="236">
        <v>0</v>
      </c>
      <c r="R788" s="236">
        <f>Q788*H788</f>
        <v>0</v>
      </c>
      <c r="S788" s="236">
        <v>0</v>
      </c>
      <c r="T788" s="237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38" t="s">
        <v>183</v>
      </c>
      <c r="AT788" s="238" t="s">
        <v>178</v>
      </c>
      <c r="AU788" s="238" t="s">
        <v>88</v>
      </c>
      <c r="AY788" s="18" t="s">
        <v>176</v>
      </c>
      <c r="BE788" s="239">
        <f>IF(N788="základní",J788,0)</f>
        <v>0</v>
      </c>
      <c r="BF788" s="239">
        <f>IF(N788="snížená",J788,0)</f>
        <v>0</v>
      </c>
      <c r="BG788" s="239">
        <f>IF(N788="zákl. přenesená",J788,0)</f>
        <v>0</v>
      </c>
      <c r="BH788" s="239">
        <f>IF(N788="sníž. přenesená",J788,0)</f>
        <v>0</v>
      </c>
      <c r="BI788" s="239">
        <f>IF(N788="nulová",J788,0)</f>
        <v>0</v>
      </c>
      <c r="BJ788" s="18" t="s">
        <v>86</v>
      </c>
      <c r="BK788" s="239">
        <f>ROUND(I788*H788,2)</f>
        <v>0</v>
      </c>
      <c r="BL788" s="18" t="s">
        <v>183</v>
      </c>
      <c r="BM788" s="238" t="s">
        <v>2602</v>
      </c>
    </row>
    <row r="789" spans="1:47" s="2" customFormat="1" ht="12">
      <c r="A789" s="39"/>
      <c r="B789" s="40"/>
      <c r="C789" s="41"/>
      <c r="D789" s="240" t="s">
        <v>185</v>
      </c>
      <c r="E789" s="41"/>
      <c r="F789" s="241" t="s">
        <v>2388</v>
      </c>
      <c r="G789" s="41"/>
      <c r="H789" s="41"/>
      <c r="I789" s="242"/>
      <c r="J789" s="41"/>
      <c r="K789" s="41"/>
      <c r="L789" s="45"/>
      <c r="M789" s="243"/>
      <c r="N789" s="244"/>
      <c r="O789" s="92"/>
      <c r="P789" s="92"/>
      <c r="Q789" s="92"/>
      <c r="R789" s="92"/>
      <c r="S789" s="92"/>
      <c r="T789" s="93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T789" s="18" t="s">
        <v>185</v>
      </c>
      <c r="AU789" s="18" t="s">
        <v>88</v>
      </c>
    </row>
    <row r="790" spans="1:51" s="13" customFormat="1" ht="12">
      <c r="A790" s="13"/>
      <c r="B790" s="245"/>
      <c r="C790" s="246"/>
      <c r="D790" s="240" t="s">
        <v>187</v>
      </c>
      <c r="E790" s="247" t="s">
        <v>1</v>
      </c>
      <c r="F790" s="248" t="s">
        <v>2440</v>
      </c>
      <c r="G790" s="246"/>
      <c r="H790" s="249">
        <v>11.3</v>
      </c>
      <c r="I790" s="250"/>
      <c r="J790" s="246"/>
      <c r="K790" s="246"/>
      <c r="L790" s="251"/>
      <c r="M790" s="252"/>
      <c r="N790" s="253"/>
      <c r="O790" s="253"/>
      <c r="P790" s="253"/>
      <c r="Q790" s="253"/>
      <c r="R790" s="253"/>
      <c r="S790" s="253"/>
      <c r="T790" s="254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5" t="s">
        <v>187</v>
      </c>
      <c r="AU790" s="255" t="s">
        <v>88</v>
      </c>
      <c r="AV790" s="13" t="s">
        <v>88</v>
      </c>
      <c r="AW790" s="13" t="s">
        <v>34</v>
      </c>
      <c r="AX790" s="13" t="s">
        <v>78</v>
      </c>
      <c r="AY790" s="255" t="s">
        <v>176</v>
      </c>
    </row>
    <row r="791" spans="1:51" s="14" customFormat="1" ht="12">
      <c r="A791" s="14"/>
      <c r="B791" s="256"/>
      <c r="C791" s="257"/>
      <c r="D791" s="240" t="s">
        <v>187</v>
      </c>
      <c r="E791" s="258" t="s">
        <v>1</v>
      </c>
      <c r="F791" s="259" t="s">
        <v>189</v>
      </c>
      <c r="G791" s="257"/>
      <c r="H791" s="260">
        <v>11.3</v>
      </c>
      <c r="I791" s="261"/>
      <c r="J791" s="257"/>
      <c r="K791" s="257"/>
      <c r="L791" s="262"/>
      <c r="M791" s="263"/>
      <c r="N791" s="264"/>
      <c r="O791" s="264"/>
      <c r="P791" s="264"/>
      <c r="Q791" s="264"/>
      <c r="R791" s="264"/>
      <c r="S791" s="264"/>
      <c r="T791" s="265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6" t="s">
        <v>187</v>
      </c>
      <c r="AU791" s="266" t="s">
        <v>88</v>
      </c>
      <c r="AV791" s="14" t="s">
        <v>183</v>
      </c>
      <c r="AW791" s="14" t="s">
        <v>34</v>
      </c>
      <c r="AX791" s="14" t="s">
        <v>86</v>
      </c>
      <c r="AY791" s="266" t="s">
        <v>176</v>
      </c>
    </row>
    <row r="792" spans="1:65" s="2" customFormat="1" ht="16.5" customHeight="1">
      <c r="A792" s="39"/>
      <c r="B792" s="40"/>
      <c r="C792" s="278" t="s">
        <v>2481</v>
      </c>
      <c r="D792" s="278" t="s">
        <v>247</v>
      </c>
      <c r="E792" s="279" t="s">
        <v>2051</v>
      </c>
      <c r="F792" s="280" t="s">
        <v>2373</v>
      </c>
      <c r="G792" s="281" t="s">
        <v>181</v>
      </c>
      <c r="H792" s="282">
        <v>11.3</v>
      </c>
      <c r="I792" s="283"/>
      <c r="J792" s="284">
        <f>ROUND(I792*H792,2)</f>
        <v>0</v>
      </c>
      <c r="K792" s="280" t="s">
        <v>1</v>
      </c>
      <c r="L792" s="285"/>
      <c r="M792" s="286" t="s">
        <v>1</v>
      </c>
      <c r="N792" s="287" t="s">
        <v>43</v>
      </c>
      <c r="O792" s="92"/>
      <c r="P792" s="236">
        <f>O792*H792</f>
        <v>0</v>
      </c>
      <c r="Q792" s="236">
        <v>0</v>
      </c>
      <c r="R792" s="236">
        <f>Q792*H792</f>
        <v>0</v>
      </c>
      <c r="S792" s="236">
        <v>0</v>
      </c>
      <c r="T792" s="237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38" t="s">
        <v>227</v>
      </c>
      <c r="AT792" s="238" t="s">
        <v>247</v>
      </c>
      <c r="AU792" s="238" t="s">
        <v>88</v>
      </c>
      <c r="AY792" s="18" t="s">
        <v>176</v>
      </c>
      <c r="BE792" s="239">
        <f>IF(N792="základní",J792,0)</f>
        <v>0</v>
      </c>
      <c r="BF792" s="239">
        <f>IF(N792="snížená",J792,0)</f>
        <v>0</v>
      </c>
      <c r="BG792" s="239">
        <f>IF(N792="zákl. přenesená",J792,0)</f>
        <v>0</v>
      </c>
      <c r="BH792" s="239">
        <f>IF(N792="sníž. přenesená",J792,0)</f>
        <v>0</v>
      </c>
      <c r="BI792" s="239">
        <f>IF(N792="nulová",J792,0)</f>
        <v>0</v>
      </c>
      <c r="BJ792" s="18" t="s">
        <v>86</v>
      </c>
      <c r="BK792" s="239">
        <f>ROUND(I792*H792,2)</f>
        <v>0</v>
      </c>
      <c r="BL792" s="18" t="s">
        <v>183</v>
      </c>
      <c r="BM792" s="238" t="s">
        <v>2603</v>
      </c>
    </row>
    <row r="793" spans="1:47" s="2" customFormat="1" ht="12">
      <c r="A793" s="39"/>
      <c r="B793" s="40"/>
      <c r="C793" s="41"/>
      <c r="D793" s="240" t="s">
        <v>185</v>
      </c>
      <c r="E793" s="41"/>
      <c r="F793" s="241" t="s">
        <v>2373</v>
      </c>
      <c r="G793" s="41"/>
      <c r="H793" s="41"/>
      <c r="I793" s="242"/>
      <c r="J793" s="41"/>
      <c r="K793" s="41"/>
      <c r="L793" s="45"/>
      <c r="M793" s="243"/>
      <c r="N793" s="244"/>
      <c r="O793" s="92"/>
      <c r="P793" s="92"/>
      <c r="Q793" s="92"/>
      <c r="R793" s="92"/>
      <c r="S793" s="92"/>
      <c r="T793" s="93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T793" s="18" t="s">
        <v>185</v>
      </c>
      <c r="AU793" s="18" t="s">
        <v>88</v>
      </c>
    </row>
    <row r="794" spans="1:51" s="13" customFormat="1" ht="12">
      <c r="A794" s="13"/>
      <c r="B794" s="245"/>
      <c r="C794" s="246"/>
      <c r="D794" s="240" t="s">
        <v>187</v>
      </c>
      <c r="E794" s="247" t="s">
        <v>1</v>
      </c>
      <c r="F794" s="248" t="s">
        <v>2440</v>
      </c>
      <c r="G794" s="246"/>
      <c r="H794" s="249">
        <v>11.3</v>
      </c>
      <c r="I794" s="250"/>
      <c r="J794" s="246"/>
      <c r="K794" s="246"/>
      <c r="L794" s="251"/>
      <c r="M794" s="252"/>
      <c r="N794" s="253"/>
      <c r="O794" s="253"/>
      <c r="P794" s="253"/>
      <c r="Q794" s="253"/>
      <c r="R794" s="253"/>
      <c r="S794" s="253"/>
      <c r="T794" s="25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5" t="s">
        <v>187</v>
      </c>
      <c r="AU794" s="255" t="s">
        <v>88</v>
      </c>
      <c r="AV794" s="13" t="s">
        <v>88</v>
      </c>
      <c r="AW794" s="13" t="s">
        <v>34</v>
      </c>
      <c r="AX794" s="13" t="s">
        <v>78</v>
      </c>
      <c r="AY794" s="255" t="s">
        <v>176</v>
      </c>
    </row>
    <row r="795" spans="1:51" s="14" customFormat="1" ht="12">
      <c r="A795" s="14"/>
      <c r="B795" s="256"/>
      <c r="C795" s="257"/>
      <c r="D795" s="240" t="s">
        <v>187</v>
      </c>
      <c r="E795" s="258" t="s">
        <v>1</v>
      </c>
      <c r="F795" s="259" t="s">
        <v>189</v>
      </c>
      <c r="G795" s="257"/>
      <c r="H795" s="260">
        <v>11.3</v>
      </c>
      <c r="I795" s="261"/>
      <c r="J795" s="257"/>
      <c r="K795" s="257"/>
      <c r="L795" s="262"/>
      <c r="M795" s="263"/>
      <c r="N795" s="264"/>
      <c r="O795" s="264"/>
      <c r="P795" s="264"/>
      <c r="Q795" s="264"/>
      <c r="R795" s="264"/>
      <c r="S795" s="264"/>
      <c r="T795" s="265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6" t="s">
        <v>187</v>
      </c>
      <c r="AU795" s="266" t="s">
        <v>88</v>
      </c>
      <c r="AV795" s="14" t="s">
        <v>183</v>
      </c>
      <c r="AW795" s="14" t="s">
        <v>34</v>
      </c>
      <c r="AX795" s="14" t="s">
        <v>86</v>
      </c>
      <c r="AY795" s="266" t="s">
        <v>176</v>
      </c>
    </row>
    <row r="796" spans="1:65" s="2" customFormat="1" ht="16.5" customHeight="1">
      <c r="A796" s="39"/>
      <c r="B796" s="40"/>
      <c r="C796" s="227" t="s">
        <v>2604</v>
      </c>
      <c r="D796" s="227" t="s">
        <v>178</v>
      </c>
      <c r="E796" s="228" t="s">
        <v>2441</v>
      </c>
      <c r="F796" s="229" t="s">
        <v>2442</v>
      </c>
      <c r="G796" s="230" t="s">
        <v>296</v>
      </c>
      <c r="H796" s="231">
        <v>226</v>
      </c>
      <c r="I796" s="232"/>
      <c r="J796" s="233">
        <f>ROUND(I796*H796,2)</f>
        <v>0</v>
      </c>
      <c r="K796" s="229" t="s">
        <v>1</v>
      </c>
      <c r="L796" s="45"/>
      <c r="M796" s="234" t="s">
        <v>1</v>
      </c>
      <c r="N796" s="235" t="s">
        <v>43</v>
      </c>
      <c r="O796" s="92"/>
      <c r="P796" s="236">
        <f>O796*H796</f>
        <v>0</v>
      </c>
      <c r="Q796" s="236">
        <v>0</v>
      </c>
      <c r="R796" s="236">
        <f>Q796*H796</f>
        <v>0</v>
      </c>
      <c r="S796" s="236">
        <v>0</v>
      </c>
      <c r="T796" s="237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38" t="s">
        <v>183</v>
      </c>
      <c r="AT796" s="238" t="s">
        <v>178</v>
      </c>
      <c r="AU796" s="238" t="s">
        <v>88</v>
      </c>
      <c r="AY796" s="18" t="s">
        <v>176</v>
      </c>
      <c r="BE796" s="239">
        <f>IF(N796="základní",J796,0)</f>
        <v>0</v>
      </c>
      <c r="BF796" s="239">
        <f>IF(N796="snížená",J796,0)</f>
        <v>0</v>
      </c>
      <c r="BG796" s="239">
        <f>IF(N796="zákl. přenesená",J796,0)</f>
        <v>0</v>
      </c>
      <c r="BH796" s="239">
        <f>IF(N796="sníž. přenesená",J796,0)</f>
        <v>0</v>
      </c>
      <c r="BI796" s="239">
        <f>IF(N796="nulová",J796,0)</f>
        <v>0</v>
      </c>
      <c r="BJ796" s="18" t="s">
        <v>86</v>
      </c>
      <c r="BK796" s="239">
        <f>ROUND(I796*H796,2)</f>
        <v>0</v>
      </c>
      <c r="BL796" s="18" t="s">
        <v>183</v>
      </c>
      <c r="BM796" s="238" t="s">
        <v>2605</v>
      </c>
    </row>
    <row r="797" spans="1:47" s="2" customFormat="1" ht="12">
      <c r="A797" s="39"/>
      <c r="B797" s="40"/>
      <c r="C797" s="41"/>
      <c r="D797" s="240" t="s">
        <v>185</v>
      </c>
      <c r="E797" s="41"/>
      <c r="F797" s="241" t="s">
        <v>2442</v>
      </c>
      <c r="G797" s="41"/>
      <c r="H797" s="41"/>
      <c r="I797" s="242"/>
      <c r="J797" s="41"/>
      <c r="K797" s="41"/>
      <c r="L797" s="45"/>
      <c r="M797" s="243"/>
      <c r="N797" s="244"/>
      <c r="O797" s="92"/>
      <c r="P797" s="92"/>
      <c r="Q797" s="92"/>
      <c r="R797" s="92"/>
      <c r="S797" s="92"/>
      <c r="T797" s="93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T797" s="18" t="s">
        <v>185</v>
      </c>
      <c r="AU797" s="18" t="s">
        <v>88</v>
      </c>
    </row>
    <row r="798" spans="1:51" s="13" customFormat="1" ht="12">
      <c r="A798" s="13"/>
      <c r="B798" s="245"/>
      <c r="C798" s="246"/>
      <c r="D798" s="240" t="s">
        <v>187</v>
      </c>
      <c r="E798" s="247" t="s">
        <v>1</v>
      </c>
      <c r="F798" s="248" t="s">
        <v>2431</v>
      </c>
      <c r="G798" s="246"/>
      <c r="H798" s="249">
        <v>226</v>
      </c>
      <c r="I798" s="250"/>
      <c r="J798" s="246"/>
      <c r="K798" s="246"/>
      <c r="L798" s="251"/>
      <c r="M798" s="252"/>
      <c r="N798" s="253"/>
      <c r="O798" s="253"/>
      <c r="P798" s="253"/>
      <c r="Q798" s="253"/>
      <c r="R798" s="253"/>
      <c r="S798" s="253"/>
      <c r="T798" s="25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5" t="s">
        <v>187</v>
      </c>
      <c r="AU798" s="255" t="s">
        <v>88</v>
      </c>
      <c r="AV798" s="13" t="s">
        <v>88</v>
      </c>
      <c r="AW798" s="13" t="s">
        <v>34</v>
      </c>
      <c r="AX798" s="13" t="s">
        <v>78</v>
      </c>
      <c r="AY798" s="255" t="s">
        <v>176</v>
      </c>
    </row>
    <row r="799" spans="1:51" s="14" customFormat="1" ht="12">
      <c r="A799" s="14"/>
      <c r="B799" s="256"/>
      <c r="C799" s="257"/>
      <c r="D799" s="240" t="s">
        <v>187</v>
      </c>
      <c r="E799" s="258" t="s">
        <v>1</v>
      </c>
      <c r="F799" s="259" t="s">
        <v>189</v>
      </c>
      <c r="G799" s="257"/>
      <c r="H799" s="260">
        <v>226</v>
      </c>
      <c r="I799" s="261"/>
      <c r="J799" s="257"/>
      <c r="K799" s="257"/>
      <c r="L799" s="262"/>
      <c r="M799" s="263"/>
      <c r="N799" s="264"/>
      <c r="O799" s="264"/>
      <c r="P799" s="264"/>
      <c r="Q799" s="264"/>
      <c r="R799" s="264"/>
      <c r="S799" s="264"/>
      <c r="T799" s="265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6" t="s">
        <v>187</v>
      </c>
      <c r="AU799" s="266" t="s">
        <v>88</v>
      </c>
      <c r="AV799" s="14" t="s">
        <v>183</v>
      </c>
      <c r="AW799" s="14" t="s">
        <v>34</v>
      </c>
      <c r="AX799" s="14" t="s">
        <v>86</v>
      </c>
      <c r="AY799" s="266" t="s">
        <v>176</v>
      </c>
    </row>
    <row r="800" spans="1:65" s="2" customFormat="1" ht="16.5" customHeight="1">
      <c r="A800" s="39"/>
      <c r="B800" s="40"/>
      <c r="C800" s="278" t="s">
        <v>2483</v>
      </c>
      <c r="D800" s="278" t="s">
        <v>247</v>
      </c>
      <c r="E800" s="279" t="s">
        <v>2097</v>
      </c>
      <c r="F800" s="280" t="s">
        <v>2443</v>
      </c>
      <c r="G800" s="281" t="s">
        <v>250</v>
      </c>
      <c r="H800" s="282">
        <v>4.5</v>
      </c>
      <c r="I800" s="283"/>
      <c r="J800" s="284">
        <f>ROUND(I800*H800,2)</f>
        <v>0</v>
      </c>
      <c r="K800" s="280" t="s">
        <v>1</v>
      </c>
      <c r="L800" s="285"/>
      <c r="M800" s="286" t="s">
        <v>1</v>
      </c>
      <c r="N800" s="287" t="s">
        <v>43</v>
      </c>
      <c r="O800" s="92"/>
      <c r="P800" s="236">
        <f>O800*H800</f>
        <v>0</v>
      </c>
      <c r="Q800" s="236">
        <v>0</v>
      </c>
      <c r="R800" s="236">
        <f>Q800*H800</f>
        <v>0</v>
      </c>
      <c r="S800" s="236">
        <v>0</v>
      </c>
      <c r="T800" s="237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38" t="s">
        <v>227</v>
      </c>
      <c r="AT800" s="238" t="s">
        <v>247</v>
      </c>
      <c r="AU800" s="238" t="s">
        <v>88</v>
      </c>
      <c r="AY800" s="18" t="s">
        <v>176</v>
      </c>
      <c r="BE800" s="239">
        <f>IF(N800="základní",J800,0)</f>
        <v>0</v>
      </c>
      <c r="BF800" s="239">
        <f>IF(N800="snížená",J800,0)</f>
        <v>0</v>
      </c>
      <c r="BG800" s="239">
        <f>IF(N800="zákl. přenesená",J800,0)</f>
        <v>0</v>
      </c>
      <c r="BH800" s="239">
        <f>IF(N800="sníž. přenesená",J800,0)</f>
        <v>0</v>
      </c>
      <c r="BI800" s="239">
        <f>IF(N800="nulová",J800,0)</f>
        <v>0</v>
      </c>
      <c r="BJ800" s="18" t="s">
        <v>86</v>
      </c>
      <c r="BK800" s="239">
        <f>ROUND(I800*H800,2)</f>
        <v>0</v>
      </c>
      <c r="BL800" s="18" t="s">
        <v>183</v>
      </c>
      <c r="BM800" s="238" t="s">
        <v>2606</v>
      </c>
    </row>
    <row r="801" spans="1:47" s="2" customFormat="1" ht="12">
      <c r="A801" s="39"/>
      <c r="B801" s="40"/>
      <c r="C801" s="41"/>
      <c r="D801" s="240" t="s">
        <v>185</v>
      </c>
      <c r="E801" s="41"/>
      <c r="F801" s="241" t="s">
        <v>2443</v>
      </c>
      <c r="G801" s="41"/>
      <c r="H801" s="41"/>
      <c r="I801" s="242"/>
      <c r="J801" s="41"/>
      <c r="K801" s="41"/>
      <c r="L801" s="45"/>
      <c r="M801" s="243"/>
      <c r="N801" s="244"/>
      <c r="O801" s="92"/>
      <c r="P801" s="92"/>
      <c r="Q801" s="92"/>
      <c r="R801" s="92"/>
      <c r="S801" s="92"/>
      <c r="T801" s="93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T801" s="18" t="s">
        <v>185</v>
      </c>
      <c r="AU801" s="18" t="s">
        <v>88</v>
      </c>
    </row>
    <row r="802" spans="1:65" s="2" customFormat="1" ht="16.5" customHeight="1">
      <c r="A802" s="39"/>
      <c r="B802" s="40"/>
      <c r="C802" s="227" t="s">
        <v>2607</v>
      </c>
      <c r="D802" s="227" t="s">
        <v>178</v>
      </c>
      <c r="E802" s="228" t="s">
        <v>2444</v>
      </c>
      <c r="F802" s="229" t="s">
        <v>2445</v>
      </c>
      <c r="G802" s="230" t="s">
        <v>1785</v>
      </c>
      <c r="H802" s="231">
        <v>85</v>
      </c>
      <c r="I802" s="232"/>
      <c r="J802" s="233">
        <f>ROUND(I802*H802,2)</f>
        <v>0</v>
      </c>
      <c r="K802" s="229" t="s">
        <v>1</v>
      </c>
      <c r="L802" s="45"/>
      <c r="M802" s="234" t="s">
        <v>1</v>
      </c>
      <c r="N802" s="235" t="s">
        <v>43</v>
      </c>
      <c r="O802" s="92"/>
      <c r="P802" s="236">
        <f>O802*H802</f>
        <v>0</v>
      </c>
      <c r="Q802" s="236">
        <v>0</v>
      </c>
      <c r="R802" s="236">
        <f>Q802*H802</f>
        <v>0</v>
      </c>
      <c r="S802" s="236">
        <v>0</v>
      </c>
      <c r="T802" s="237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38" t="s">
        <v>183</v>
      </c>
      <c r="AT802" s="238" t="s">
        <v>178</v>
      </c>
      <c r="AU802" s="238" t="s">
        <v>88</v>
      </c>
      <c r="AY802" s="18" t="s">
        <v>176</v>
      </c>
      <c r="BE802" s="239">
        <f>IF(N802="základní",J802,0)</f>
        <v>0</v>
      </c>
      <c r="BF802" s="239">
        <f>IF(N802="snížená",J802,0)</f>
        <v>0</v>
      </c>
      <c r="BG802" s="239">
        <f>IF(N802="zákl. přenesená",J802,0)</f>
        <v>0</v>
      </c>
      <c r="BH802" s="239">
        <f>IF(N802="sníž. přenesená",J802,0)</f>
        <v>0</v>
      </c>
      <c r="BI802" s="239">
        <f>IF(N802="nulová",J802,0)</f>
        <v>0</v>
      </c>
      <c r="BJ802" s="18" t="s">
        <v>86</v>
      </c>
      <c r="BK802" s="239">
        <f>ROUND(I802*H802,2)</f>
        <v>0</v>
      </c>
      <c r="BL802" s="18" t="s">
        <v>183</v>
      </c>
      <c r="BM802" s="238" t="s">
        <v>2608</v>
      </c>
    </row>
    <row r="803" spans="1:47" s="2" customFormat="1" ht="12">
      <c r="A803" s="39"/>
      <c r="B803" s="40"/>
      <c r="C803" s="41"/>
      <c r="D803" s="240" t="s">
        <v>185</v>
      </c>
      <c r="E803" s="41"/>
      <c r="F803" s="241" t="s">
        <v>2445</v>
      </c>
      <c r="G803" s="41"/>
      <c r="H803" s="41"/>
      <c r="I803" s="242"/>
      <c r="J803" s="41"/>
      <c r="K803" s="41"/>
      <c r="L803" s="45"/>
      <c r="M803" s="243"/>
      <c r="N803" s="244"/>
      <c r="O803" s="92"/>
      <c r="P803" s="92"/>
      <c r="Q803" s="92"/>
      <c r="R803" s="92"/>
      <c r="S803" s="92"/>
      <c r="T803" s="93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18" t="s">
        <v>185</v>
      </c>
      <c r="AU803" s="18" t="s">
        <v>88</v>
      </c>
    </row>
    <row r="804" spans="1:51" s="13" customFormat="1" ht="12">
      <c r="A804" s="13"/>
      <c r="B804" s="245"/>
      <c r="C804" s="246"/>
      <c r="D804" s="240" t="s">
        <v>187</v>
      </c>
      <c r="E804" s="247" t="s">
        <v>1</v>
      </c>
      <c r="F804" s="248" t="s">
        <v>2446</v>
      </c>
      <c r="G804" s="246"/>
      <c r="H804" s="249">
        <v>85</v>
      </c>
      <c r="I804" s="250"/>
      <c r="J804" s="246"/>
      <c r="K804" s="246"/>
      <c r="L804" s="251"/>
      <c r="M804" s="252"/>
      <c r="N804" s="253"/>
      <c r="O804" s="253"/>
      <c r="P804" s="253"/>
      <c r="Q804" s="253"/>
      <c r="R804" s="253"/>
      <c r="S804" s="253"/>
      <c r="T804" s="254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5" t="s">
        <v>187</v>
      </c>
      <c r="AU804" s="255" t="s">
        <v>88</v>
      </c>
      <c r="AV804" s="13" t="s">
        <v>88</v>
      </c>
      <c r="AW804" s="13" t="s">
        <v>34</v>
      </c>
      <c r="AX804" s="13" t="s">
        <v>78</v>
      </c>
      <c r="AY804" s="255" t="s">
        <v>176</v>
      </c>
    </row>
    <row r="805" spans="1:51" s="14" customFormat="1" ht="12">
      <c r="A805" s="14"/>
      <c r="B805" s="256"/>
      <c r="C805" s="257"/>
      <c r="D805" s="240" t="s">
        <v>187</v>
      </c>
      <c r="E805" s="258" t="s">
        <v>1</v>
      </c>
      <c r="F805" s="259" t="s">
        <v>189</v>
      </c>
      <c r="G805" s="257"/>
      <c r="H805" s="260">
        <v>85</v>
      </c>
      <c r="I805" s="261"/>
      <c r="J805" s="257"/>
      <c r="K805" s="257"/>
      <c r="L805" s="262"/>
      <c r="M805" s="263"/>
      <c r="N805" s="264"/>
      <c r="O805" s="264"/>
      <c r="P805" s="264"/>
      <c r="Q805" s="264"/>
      <c r="R805" s="264"/>
      <c r="S805" s="264"/>
      <c r="T805" s="265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6" t="s">
        <v>187</v>
      </c>
      <c r="AU805" s="266" t="s">
        <v>88</v>
      </c>
      <c r="AV805" s="14" t="s">
        <v>183</v>
      </c>
      <c r="AW805" s="14" t="s">
        <v>34</v>
      </c>
      <c r="AX805" s="14" t="s">
        <v>86</v>
      </c>
      <c r="AY805" s="266" t="s">
        <v>176</v>
      </c>
    </row>
    <row r="806" spans="1:65" s="2" customFormat="1" ht="16.5" customHeight="1">
      <c r="A806" s="39"/>
      <c r="B806" s="40"/>
      <c r="C806" s="278" t="s">
        <v>2484</v>
      </c>
      <c r="D806" s="278" t="s">
        <v>247</v>
      </c>
      <c r="E806" s="279" t="s">
        <v>2044</v>
      </c>
      <c r="F806" s="280" t="s">
        <v>2393</v>
      </c>
      <c r="G806" s="281" t="s">
        <v>1785</v>
      </c>
      <c r="H806" s="282">
        <v>85</v>
      </c>
      <c r="I806" s="283"/>
      <c r="J806" s="284">
        <f>ROUND(I806*H806,2)</f>
        <v>0</v>
      </c>
      <c r="K806" s="280" t="s">
        <v>1</v>
      </c>
      <c r="L806" s="285"/>
      <c r="M806" s="286" t="s">
        <v>1</v>
      </c>
      <c r="N806" s="287" t="s">
        <v>43</v>
      </c>
      <c r="O806" s="92"/>
      <c r="P806" s="236">
        <f>O806*H806</f>
        <v>0</v>
      </c>
      <c r="Q806" s="236">
        <v>0</v>
      </c>
      <c r="R806" s="236">
        <f>Q806*H806</f>
        <v>0</v>
      </c>
      <c r="S806" s="236">
        <v>0</v>
      </c>
      <c r="T806" s="237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8" t="s">
        <v>227</v>
      </c>
      <c r="AT806" s="238" t="s">
        <v>247</v>
      </c>
      <c r="AU806" s="238" t="s">
        <v>88</v>
      </c>
      <c r="AY806" s="18" t="s">
        <v>176</v>
      </c>
      <c r="BE806" s="239">
        <f>IF(N806="základní",J806,0)</f>
        <v>0</v>
      </c>
      <c r="BF806" s="239">
        <f>IF(N806="snížená",J806,0)</f>
        <v>0</v>
      </c>
      <c r="BG806" s="239">
        <f>IF(N806="zákl. přenesená",J806,0)</f>
        <v>0</v>
      </c>
      <c r="BH806" s="239">
        <f>IF(N806="sníž. přenesená",J806,0)</f>
        <v>0</v>
      </c>
      <c r="BI806" s="239">
        <f>IF(N806="nulová",J806,0)</f>
        <v>0</v>
      </c>
      <c r="BJ806" s="18" t="s">
        <v>86</v>
      </c>
      <c r="BK806" s="239">
        <f>ROUND(I806*H806,2)</f>
        <v>0</v>
      </c>
      <c r="BL806" s="18" t="s">
        <v>183</v>
      </c>
      <c r="BM806" s="238" t="s">
        <v>2609</v>
      </c>
    </row>
    <row r="807" spans="1:47" s="2" customFormat="1" ht="12">
      <c r="A807" s="39"/>
      <c r="B807" s="40"/>
      <c r="C807" s="41"/>
      <c r="D807" s="240" t="s">
        <v>185</v>
      </c>
      <c r="E807" s="41"/>
      <c r="F807" s="241" t="s">
        <v>2393</v>
      </c>
      <c r="G807" s="41"/>
      <c r="H807" s="41"/>
      <c r="I807" s="242"/>
      <c r="J807" s="41"/>
      <c r="K807" s="41"/>
      <c r="L807" s="45"/>
      <c r="M807" s="243"/>
      <c r="N807" s="244"/>
      <c r="O807" s="92"/>
      <c r="P807" s="92"/>
      <c r="Q807" s="92"/>
      <c r="R807" s="92"/>
      <c r="S807" s="92"/>
      <c r="T807" s="93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T807" s="18" t="s">
        <v>185</v>
      </c>
      <c r="AU807" s="18" t="s">
        <v>88</v>
      </c>
    </row>
    <row r="808" spans="1:51" s="13" customFormat="1" ht="12">
      <c r="A808" s="13"/>
      <c r="B808" s="245"/>
      <c r="C808" s="246"/>
      <c r="D808" s="240" t="s">
        <v>187</v>
      </c>
      <c r="E808" s="247" t="s">
        <v>1</v>
      </c>
      <c r="F808" s="248" t="s">
        <v>2446</v>
      </c>
      <c r="G808" s="246"/>
      <c r="H808" s="249">
        <v>85</v>
      </c>
      <c r="I808" s="250"/>
      <c r="J808" s="246"/>
      <c r="K808" s="246"/>
      <c r="L808" s="251"/>
      <c r="M808" s="252"/>
      <c r="N808" s="253"/>
      <c r="O808" s="253"/>
      <c r="P808" s="253"/>
      <c r="Q808" s="253"/>
      <c r="R808" s="253"/>
      <c r="S808" s="253"/>
      <c r="T808" s="25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5" t="s">
        <v>187</v>
      </c>
      <c r="AU808" s="255" t="s">
        <v>88</v>
      </c>
      <c r="AV808" s="13" t="s">
        <v>88</v>
      </c>
      <c r="AW808" s="13" t="s">
        <v>34</v>
      </c>
      <c r="AX808" s="13" t="s">
        <v>78</v>
      </c>
      <c r="AY808" s="255" t="s">
        <v>176</v>
      </c>
    </row>
    <row r="809" spans="1:51" s="14" customFormat="1" ht="12">
      <c r="A809" s="14"/>
      <c r="B809" s="256"/>
      <c r="C809" s="257"/>
      <c r="D809" s="240" t="s">
        <v>187</v>
      </c>
      <c r="E809" s="258" t="s">
        <v>1</v>
      </c>
      <c r="F809" s="259" t="s">
        <v>189</v>
      </c>
      <c r="G809" s="257"/>
      <c r="H809" s="260">
        <v>85</v>
      </c>
      <c r="I809" s="261"/>
      <c r="J809" s="257"/>
      <c r="K809" s="257"/>
      <c r="L809" s="262"/>
      <c r="M809" s="263"/>
      <c r="N809" s="264"/>
      <c r="O809" s="264"/>
      <c r="P809" s="264"/>
      <c r="Q809" s="264"/>
      <c r="R809" s="264"/>
      <c r="S809" s="264"/>
      <c r="T809" s="26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6" t="s">
        <v>187</v>
      </c>
      <c r="AU809" s="266" t="s">
        <v>88</v>
      </c>
      <c r="AV809" s="14" t="s">
        <v>183</v>
      </c>
      <c r="AW809" s="14" t="s">
        <v>34</v>
      </c>
      <c r="AX809" s="14" t="s">
        <v>86</v>
      </c>
      <c r="AY809" s="266" t="s">
        <v>176</v>
      </c>
    </row>
    <row r="810" spans="1:65" s="2" customFormat="1" ht="16.5" customHeight="1">
      <c r="A810" s="39"/>
      <c r="B810" s="40"/>
      <c r="C810" s="227" t="s">
        <v>2610</v>
      </c>
      <c r="D810" s="227" t="s">
        <v>178</v>
      </c>
      <c r="E810" s="228" t="s">
        <v>2394</v>
      </c>
      <c r="F810" s="229" t="s">
        <v>2395</v>
      </c>
      <c r="G810" s="230" t="s">
        <v>2396</v>
      </c>
      <c r="H810" s="231">
        <v>26</v>
      </c>
      <c r="I810" s="232"/>
      <c r="J810" s="233">
        <f>ROUND(I810*H810,2)</f>
        <v>0</v>
      </c>
      <c r="K810" s="229" t="s">
        <v>1</v>
      </c>
      <c r="L810" s="45"/>
      <c r="M810" s="234" t="s">
        <v>1</v>
      </c>
      <c r="N810" s="235" t="s">
        <v>43</v>
      </c>
      <c r="O810" s="92"/>
      <c r="P810" s="236">
        <f>O810*H810</f>
        <v>0</v>
      </c>
      <c r="Q810" s="236">
        <v>0</v>
      </c>
      <c r="R810" s="236">
        <f>Q810*H810</f>
        <v>0</v>
      </c>
      <c r="S810" s="236">
        <v>0</v>
      </c>
      <c r="T810" s="237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38" t="s">
        <v>183</v>
      </c>
      <c r="AT810" s="238" t="s">
        <v>178</v>
      </c>
      <c r="AU810" s="238" t="s">
        <v>88</v>
      </c>
      <c r="AY810" s="18" t="s">
        <v>176</v>
      </c>
      <c r="BE810" s="239">
        <f>IF(N810="základní",J810,0)</f>
        <v>0</v>
      </c>
      <c r="BF810" s="239">
        <f>IF(N810="snížená",J810,0)</f>
        <v>0</v>
      </c>
      <c r="BG810" s="239">
        <f>IF(N810="zákl. přenesená",J810,0)</f>
        <v>0</v>
      </c>
      <c r="BH810" s="239">
        <f>IF(N810="sníž. přenesená",J810,0)</f>
        <v>0</v>
      </c>
      <c r="BI810" s="239">
        <f>IF(N810="nulová",J810,0)</f>
        <v>0</v>
      </c>
      <c r="BJ810" s="18" t="s">
        <v>86</v>
      </c>
      <c r="BK810" s="239">
        <f>ROUND(I810*H810,2)</f>
        <v>0</v>
      </c>
      <c r="BL810" s="18" t="s">
        <v>183</v>
      </c>
      <c r="BM810" s="238" t="s">
        <v>2611</v>
      </c>
    </row>
    <row r="811" spans="1:47" s="2" customFormat="1" ht="12">
      <c r="A811" s="39"/>
      <c r="B811" s="40"/>
      <c r="C811" s="41"/>
      <c r="D811" s="240" t="s">
        <v>185</v>
      </c>
      <c r="E811" s="41"/>
      <c r="F811" s="241" t="s">
        <v>2395</v>
      </c>
      <c r="G811" s="41"/>
      <c r="H811" s="41"/>
      <c r="I811" s="242"/>
      <c r="J811" s="41"/>
      <c r="K811" s="41"/>
      <c r="L811" s="45"/>
      <c r="M811" s="243"/>
      <c r="N811" s="244"/>
      <c r="O811" s="92"/>
      <c r="P811" s="92"/>
      <c r="Q811" s="92"/>
      <c r="R811" s="92"/>
      <c r="S811" s="92"/>
      <c r="T811" s="93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T811" s="18" t="s">
        <v>185</v>
      </c>
      <c r="AU811" s="18" t="s">
        <v>88</v>
      </c>
    </row>
    <row r="812" spans="1:51" s="13" customFormat="1" ht="12">
      <c r="A812" s="13"/>
      <c r="B812" s="245"/>
      <c r="C812" s="246"/>
      <c r="D812" s="240" t="s">
        <v>187</v>
      </c>
      <c r="E812" s="247" t="s">
        <v>1</v>
      </c>
      <c r="F812" s="248" t="s">
        <v>2447</v>
      </c>
      <c r="G812" s="246"/>
      <c r="H812" s="249">
        <v>26</v>
      </c>
      <c r="I812" s="250"/>
      <c r="J812" s="246"/>
      <c r="K812" s="246"/>
      <c r="L812" s="251"/>
      <c r="M812" s="252"/>
      <c r="N812" s="253"/>
      <c r="O812" s="253"/>
      <c r="P812" s="253"/>
      <c r="Q812" s="253"/>
      <c r="R812" s="253"/>
      <c r="S812" s="253"/>
      <c r="T812" s="25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5" t="s">
        <v>187</v>
      </c>
      <c r="AU812" s="255" t="s">
        <v>88</v>
      </c>
      <c r="AV812" s="13" t="s">
        <v>88</v>
      </c>
      <c r="AW812" s="13" t="s">
        <v>34</v>
      </c>
      <c r="AX812" s="13" t="s">
        <v>78</v>
      </c>
      <c r="AY812" s="255" t="s">
        <v>176</v>
      </c>
    </row>
    <row r="813" spans="1:51" s="14" customFormat="1" ht="12">
      <c r="A813" s="14"/>
      <c r="B813" s="256"/>
      <c r="C813" s="257"/>
      <c r="D813" s="240" t="s">
        <v>187</v>
      </c>
      <c r="E813" s="258" t="s">
        <v>1</v>
      </c>
      <c r="F813" s="259" t="s">
        <v>189</v>
      </c>
      <c r="G813" s="257"/>
      <c r="H813" s="260">
        <v>26</v>
      </c>
      <c r="I813" s="261"/>
      <c r="J813" s="257"/>
      <c r="K813" s="257"/>
      <c r="L813" s="262"/>
      <c r="M813" s="263"/>
      <c r="N813" s="264"/>
      <c r="O813" s="264"/>
      <c r="P813" s="264"/>
      <c r="Q813" s="264"/>
      <c r="R813" s="264"/>
      <c r="S813" s="264"/>
      <c r="T813" s="265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66" t="s">
        <v>187</v>
      </c>
      <c r="AU813" s="266" t="s">
        <v>88</v>
      </c>
      <c r="AV813" s="14" t="s">
        <v>183</v>
      </c>
      <c r="AW813" s="14" t="s">
        <v>34</v>
      </c>
      <c r="AX813" s="14" t="s">
        <v>86</v>
      </c>
      <c r="AY813" s="266" t="s">
        <v>176</v>
      </c>
    </row>
    <row r="814" spans="1:65" s="2" customFormat="1" ht="16.5" customHeight="1">
      <c r="A814" s="39"/>
      <c r="B814" s="40"/>
      <c r="C814" s="227" t="s">
        <v>2485</v>
      </c>
      <c r="D814" s="227" t="s">
        <v>178</v>
      </c>
      <c r="E814" s="228" t="s">
        <v>2398</v>
      </c>
      <c r="F814" s="229" t="s">
        <v>2399</v>
      </c>
      <c r="G814" s="230" t="s">
        <v>250</v>
      </c>
      <c r="H814" s="231">
        <v>0.52</v>
      </c>
      <c r="I814" s="232"/>
      <c r="J814" s="233">
        <f>ROUND(I814*H814,2)</f>
        <v>0</v>
      </c>
      <c r="K814" s="229" t="s">
        <v>1</v>
      </c>
      <c r="L814" s="45"/>
      <c r="M814" s="234" t="s">
        <v>1</v>
      </c>
      <c r="N814" s="235" t="s">
        <v>43</v>
      </c>
      <c r="O814" s="92"/>
      <c r="P814" s="236">
        <f>O814*H814</f>
        <v>0</v>
      </c>
      <c r="Q814" s="236">
        <v>0</v>
      </c>
      <c r="R814" s="236">
        <f>Q814*H814</f>
        <v>0</v>
      </c>
      <c r="S814" s="236">
        <v>0</v>
      </c>
      <c r="T814" s="237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8" t="s">
        <v>183</v>
      </c>
      <c r="AT814" s="238" t="s">
        <v>178</v>
      </c>
      <c r="AU814" s="238" t="s">
        <v>88</v>
      </c>
      <c r="AY814" s="18" t="s">
        <v>176</v>
      </c>
      <c r="BE814" s="239">
        <f>IF(N814="základní",J814,0)</f>
        <v>0</v>
      </c>
      <c r="BF814" s="239">
        <f>IF(N814="snížená",J814,0)</f>
        <v>0</v>
      </c>
      <c r="BG814" s="239">
        <f>IF(N814="zákl. přenesená",J814,0)</f>
        <v>0</v>
      </c>
      <c r="BH814" s="239">
        <f>IF(N814="sníž. přenesená",J814,0)</f>
        <v>0</v>
      </c>
      <c r="BI814" s="239">
        <f>IF(N814="nulová",J814,0)</f>
        <v>0</v>
      </c>
      <c r="BJ814" s="18" t="s">
        <v>86</v>
      </c>
      <c r="BK814" s="239">
        <f>ROUND(I814*H814,2)</f>
        <v>0</v>
      </c>
      <c r="BL814" s="18" t="s">
        <v>183</v>
      </c>
      <c r="BM814" s="238" t="s">
        <v>2612</v>
      </c>
    </row>
    <row r="815" spans="1:47" s="2" customFormat="1" ht="12">
      <c r="A815" s="39"/>
      <c r="B815" s="40"/>
      <c r="C815" s="41"/>
      <c r="D815" s="240" t="s">
        <v>185</v>
      </c>
      <c r="E815" s="41"/>
      <c r="F815" s="241" t="s">
        <v>2399</v>
      </c>
      <c r="G815" s="41"/>
      <c r="H815" s="41"/>
      <c r="I815" s="242"/>
      <c r="J815" s="41"/>
      <c r="K815" s="41"/>
      <c r="L815" s="45"/>
      <c r="M815" s="243"/>
      <c r="N815" s="244"/>
      <c r="O815" s="92"/>
      <c r="P815" s="92"/>
      <c r="Q815" s="92"/>
      <c r="R815" s="92"/>
      <c r="S815" s="92"/>
      <c r="T815" s="93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T815" s="18" t="s">
        <v>185</v>
      </c>
      <c r="AU815" s="18" t="s">
        <v>88</v>
      </c>
    </row>
    <row r="816" spans="1:51" s="13" customFormat="1" ht="12">
      <c r="A816" s="13"/>
      <c r="B816" s="245"/>
      <c r="C816" s="246"/>
      <c r="D816" s="240" t="s">
        <v>187</v>
      </c>
      <c r="E816" s="247" t="s">
        <v>1</v>
      </c>
      <c r="F816" s="248" t="s">
        <v>2448</v>
      </c>
      <c r="G816" s="246"/>
      <c r="H816" s="249">
        <v>0.52</v>
      </c>
      <c r="I816" s="250"/>
      <c r="J816" s="246"/>
      <c r="K816" s="246"/>
      <c r="L816" s="251"/>
      <c r="M816" s="252"/>
      <c r="N816" s="253"/>
      <c r="O816" s="253"/>
      <c r="P816" s="253"/>
      <c r="Q816" s="253"/>
      <c r="R816" s="253"/>
      <c r="S816" s="253"/>
      <c r="T816" s="25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5" t="s">
        <v>187</v>
      </c>
      <c r="AU816" s="255" t="s">
        <v>88</v>
      </c>
      <c r="AV816" s="13" t="s">
        <v>88</v>
      </c>
      <c r="AW816" s="13" t="s">
        <v>34</v>
      </c>
      <c r="AX816" s="13" t="s">
        <v>78</v>
      </c>
      <c r="AY816" s="255" t="s">
        <v>176</v>
      </c>
    </row>
    <row r="817" spans="1:51" s="14" customFormat="1" ht="12">
      <c r="A817" s="14"/>
      <c r="B817" s="256"/>
      <c r="C817" s="257"/>
      <c r="D817" s="240" t="s">
        <v>187</v>
      </c>
      <c r="E817" s="258" t="s">
        <v>1</v>
      </c>
      <c r="F817" s="259" t="s">
        <v>189</v>
      </c>
      <c r="G817" s="257"/>
      <c r="H817" s="260">
        <v>0.52</v>
      </c>
      <c r="I817" s="261"/>
      <c r="J817" s="257"/>
      <c r="K817" s="257"/>
      <c r="L817" s="262"/>
      <c r="M817" s="263"/>
      <c r="N817" s="264"/>
      <c r="O817" s="264"/>
      <c r="P817" s="264"/>
      <c r="Q817" s="264"/>
      <c r="R817" s="264"/>
      <c r="S817" s="264"/>
      <c r="T817" s="265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66" t="s">
        <v>187</v>
      </c>
      <c r="AU817" s="266" t="s">
        <v>88</v>
      </c>
      <c r="AV817" s="14" t="s">
        <v>183</v>
      </c>
      <c r="AW817" s="14" t="s">
        <v>34</v>
      </c>
      <c r="AX817" s="14" t="s">
        <v>86</v>
      </c>
      <c r="AY817" s="266" t="s">
        <v>176</v>
      </c>
    </row>
    <row r="818" spans="1:65" s="2" customFormat="1" ht="16.5" customHeight="1">
      <c r="A818" s="39"/>
      <c r="B818" s="40"/>
      <c r="C818" s="227" t="s">
        <v>2613</v>
      </c>
      <c r="D818" s="227" t="s">
        <v>178</v>
      </c>
      <c r="E818" s="228" t="s">
        <v>2401</v>
      </c>
      <c r="F818" s="229" t="s">
        <v>2402</v>
      </c>
      <c r="G818" s="230" t="s">
        <v>250</v>
      </c>
      <c r="H818" s="231">
        <v>4.6</v>
      </c>
      <c r="I818" s="232"/>
      <c r="J818" s="233">
        <f>ROUND(I818*H818,2)</f>
        <v>0</v>
      </c>
      <c r="K818" s="229" t="s">
        <v>1</v>
      </c>
      <c r="L818" s="45"/>
      <c r="M818" s="234" t="s">
        <v>1</v>
      </c>
      <c r="N818" s="235" t="s">
        <v>43</v>
      </c>
      <c r="O818" s="92"/>
      <c r="P818" s="236">
        <f>O818*H818</f>
        <v>0</v>
      </c>
      <c r="Q818" s="236">
        <v>0</v>
      </c>
      <c r="R818" s="236">
        <f>Q818*H818</f>
        <v>0</v>
      </c>
      <c r="S818" s="236">
        <v>0</v>
      </c>
      <c r="T818" s="237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38" t="s">
        <v>183</v>
      </c>
      <c r="AT818" s="238" t="s">
        <v>178</v>
      </c>
      <c r="AU818" s="238" t="s">
        <v>88</v>
      </c>
      <c r="AY818" s="18" t="s">
        <v>176</v>
      </c>
      <c r="BE818" s="239">
        <f>IF(N818="základní",J818,0)</f>
        <v>0</v>
      </c>
      <c r="BF818" s="239">
        <f>IF(N818="snížená",J818,0)</f>
        <v>0</v>
      </c>
      <c r="BG818" s="239">
        <f>IF(N818="zákl. přenesená",J818,0)</f>
        <v>0</v>
      </c>
      <c r="BH818" s="239">
        <f>IF(N818="sníž. přenesená",J818,0)</f>
        <v>0</v>
      </c>
      <c r="BI818" s="239">
        <f>IF(N818="nulová",J818,0)</f>
        <v>0</v>
      </c>
      <c r="BJ818" s="18" t="s">
        <v>86</v>
      </c>
      <c r="BK818" s="239">
        <f>ROUND(I818*H818,2)</f>
        <v>0</v>
      </c>
      <c r="BL818" s="18" t="s">
        <v>183</v>
      </c>
      <c r="BM818" s="238" t="s">
        <v>2614</v>
      </c>
    </row>
    <row r="819" spans="1:47" s="2" customFormat="1" ht="12">
      <c r="A819" s="39"/>
      <c r="B819" s="40"/>
      <c r="C819" s="41"/>
      <c r="D819" s="240" t="s">
        <v>185</v>
      </c>
      <c r="E819" s="41"/>
      <c r="F819" s="241" t="s">
        <v>2402</v>
      </c>
      <c r="G819" s="41"/>
      <c r="H819" s="41"/>
      <c r="I819" s="242"/>
      <c r="J819" s="41"/>
      <c r="K819" s="41"/>
      <c r="L819" s="45"/>
      <c r="M819" s="243"/>
      <c r="N819" s="244"/>
      <c r="O819" s="92"/>
      <c r="P819" s="92"/>
      <c r="Q819" s="92"/>
      <c r="R819" s="92"/>
      <c r="S819" s="92"/>
      <c r="T819" s="93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T819" s="18" t="s">
        <v>185</v>
      </c>
      <c r="AU819" s="18" t="s">
        <v>88</v>
      </c>
    </row>
    <row r="820" spans="1:65" s="2" customFormat="1" ht="16.5" customHeight="1">
      <c r="A820" s="39"/>
      <c r="B820" s="40"/>
      <c r="C820" s="227" t="s">
        <v>2486</v>
      </c>
      <c r="D820" s="227" t="s">
        <v>178</v>
      </c>
      <c r="E820" s="228" t="s">
        <v>2449</v>
      </c>
      <c r="F820" s="229" t="s">
        <v>2450</v>
      </c>
      <c r="G820" s="230" t="s">
        <v>250</v>
      </c>
      <c r="H820" s="231">
        <v>0.4</v>
      </c>
      <c r="I820" s="232"/>
      <c r="J820" s="233">
        <f>ROUND(I820*H820,2)</f>
        <v>0</v>
      </c>
      <c r="K820" s="229" t="s">
        <v>1</v>
      </c>
      <c r="L820" s="45"/>
      <c r="M820" s="234" t="s">
        <v>1</v>
      </c>
      <c r="N820" s="235" t="s">
        <v>43</v>
      </c>
      <c r="O820" s="92"/>
      <c r="P820" s="236">
        <f>O820*H820</f>
        <v>0</v>
      </c>
      <c r="Q820" s="236">
        <v>0</v>
      </c>
      <c r="R820" s="236">
        <f>Q820*H820</f>
        <v>0</v>
      </c>
      <c r="S820" s="236">
        <v>0</v>
      </c>
      <c r="T820" s="237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8" t="s">
        <v>183</v>
      </c>
      <c r="AT820" s="238" t="s">
        <v>178</v>
      </c>
      <c r="AU820" s="238" t="s">
        <v>88</v>
      </c>
      <c r="AY820" s="18" t="s">
        <v>176</v>
      </c>
      <c r="BE820" s="239">
        <f>IF(N820="základní",J820,0)</f>
        <v>0</v>
      </c>
      <c r="BF820" s="239">
        <f>IF(N820="snížená",J820,0)</f>
        <v>0</v>
      </c>
      <c r="BG820" s="239">
        <f>IF(N820="zákl. přenesená",J820,0)</f>
        <v>0</v>
      </c>
      <c r="BH820" s="239">
        <f>IF(N820="sníž. přenesená",J820,0)</f>
        <v>0</v>
      </c>
      <c r="BI820" s="239">
        <f>IF(N820="nulová",J820,0)</f>
        <v>0</v>
      </c>
      <c r="BJ820" s="18" t="s">
        <v>86</v>
      </c>
      <c r="BK820" s="239">
        <f>ROUND(I820*H820,2)</f>
        <v>0</v>
      </c>
      <c r="BL820" s="18" t="s">
        <v>183</v>
      </c>
      <c r="BM820" s="238" t="s">
        <v>2615</v>
      </c>
    </row>
    <row r="821" spans="1:47" s="2" customFormat="1" ht="12">
      <c r="A821" s="39"/>
      <c r="B821" s="40"/>
      <c r="C821" s="41"/>
      <c r="D821" s="240" t="s">
        <v>185</v>
      </c>
      <c r="E821" s="41"/>
      <c r="F821" s="241" t="s">
        <v>2450</v>
      </c>
      <c r="G821" s="41"/>
      <c r="H821" s="41"/>
      <c r="I821" s="242"/>
      <c r="J821" s="41"/>
      <c r="K821" s="41"/>
      <c r="L821" s="45"/>
      <c r="M821" s="243"/>
      <c r="N821" s="244"/>
      <c r="O821" s="92"/>
      <c r="P821" s="92"/>
      <c r="Q821" s="92"/>
      <c r="R821" s="92"/>
      <c r="S821" s="92"/>
      <c r="T821" s="93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T821" s="18" t="s">
        <v>185</v>
      </c>
      <c r="AU821" s="18" t="s">
        <v>88</v>
      </c>
    </row>
    <row r="822" spans="1:63" s="12" customFormat="1" ht="22.8" customHeight="1">
      <c r="A822" s="12"/>
      <c r="B822" s="211"/>
      <c r="C822" s="212"/>
      <c r="D822" s="213" t="s">
        <v>77</v>
      </c>
      <c r="E822" s="225" t="s">
        <v>2616</v>
      </c>
      <c r="F822" s="225" t="s">
        <v>2451</v>
      </c>
      <c r="G822" s="212"/>
      <c r="H822" s="212"/>
      <c r="I822" s="215"/>
      <c r="J822" s="226">
        <f>BK822</f>
        <v>0</v>
      </c>
      <c r="K822" s="212"/>
      <c r="L822" s="217"/>
      <c r="M822" s="218"/>
      <c r="N822" s="219"/>
      <c r="O822" s="219"/>
      <c r="P822" s="220">
        <f>SUM(P823:P876)</f>
        <v>0</v>
      </c>
      <c r="Q822" s="219"/>
      <c r="R822" s="220">
        <f>SUM(R823:R876)</f>
        <v>0</v>
      </c>
      <c r="S822" s="219"/>
      <c r="T822" s="221">
        <f>SUM(T823:T876)</f>
        <v>0</v>
      </c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R822" s="222" t="s">
        <v>86</v>
      </c>
      <c r="AT822" s="223" t="s">
        <v>77</v>
      </c>
      <c r="AU822" s="223" t="s">
        <v>86</v>
      </c>
      <c r="AY822" s="222" t="s">
        <v>176</v>
      </c>
      <c r="BK822" s="224">
        <f>SUM(BK823:BK876)</f>
        <v>0</v>
      </c>
    </row>
    <row r="823" spans="1:65" s="2" customFormat="1" ht="21.75" customHeight="1">
      <c r="A823" s="39"/>
      <c r="B823" s="40"/>
      <c r="C823" s="227" t="s">
        <v>2617</v>
      </c>
      <c r="D823" s="227" t="s">
        <v>178</v>
      </c>
      <c r="E823" s="228" t="s">
        <v>2404</v>
      </c>
      <c r="F823" s="229" t="s">
        <v>2405</v>
      </c>
      <c r="G823" s="230" t="s">
        <v>296</v>
      </c>
      <c r="H823" s="231">
        <v>471</v>
      </c>
      <c r="I823" s="232"/>
      <c r="J823" s="233">
        <f>ROUND(I823*H823,2)</f>
        <v>0</v>
      </c>
      <c r="K823" s="229" t="s">
        <v>1</v>
      </c>
      <c r="L823" s="45"/>
      <c r="M823" s="234" t="s">
        <v>1</v>
      </c>
      <c r="N823" s="235" t="s">
        <v>43</v>
      </c>
      <c r="O823" s="92"/>
      <c r="P823" s="236">
        <f>O823*H823</f>
        <v>0</v>
      </c>
      <c r="Q823" s="236">
        <v>0</v>
      </c>
      <c r="R823" s="236">
        <f>Q823*H823</f>
        <v>0</v>
      </c>
      <c r="S823" s="236">
        <v>0</v>
      </c>
      <c r="T823" s="237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8" t="s">
        <v>183</v>
      </c>
      <c r="AT823" s="238" t="s">
        <v>178</v>
      </c>
      <c r="AU823" s="238" t="s">
        <v>88</v>
      </c>
      <c r="AY823" s="18" t="s">
        <v>176</v>
      </c>
      <c r="BE823" s="239">
        <f>IF(N823="základní",J823,0)</f>
        <v>0</v>
      </c>
      <c r="BF823" s="239">
        <f>IF(N823="snížená",J823,0)</f>
        <v>0</v>
      </c>
      <c r="BG823" s="239">
        <f>IF(N823="zákl. přenesená",J823,0)</f>
        <v>0</v>
      </c>
      <c r="BH823" s="239">
        <f>IF(N823="sníž. přenesená",J823,0)</f>
        <v>0</v>
      </c>
      <c r="BI823" s="239">
        <f>IF(N823="nulová",J823,0)</f>
        <v>0</v>
      </c>
      <c r="BJ823" s="18" t="s">
        <v>86</v>
      </c>
      <c r="BK823" s="239">
        <f>ROUND(I823*H823,2)</f>
        <v>0</v>
      </c>
      <c r="BL823" s="18" t="s">
        <v>183</v>
      </c>
      <c r="BM823" s="238" t="s">
        <v>2618</v>
      </c>
    </row>
    <row r="824" spans="1:47" s="2" customFormat="1" ht="12">
      <c r="A824" s="39"/>
      <c r="B824" s="40"/>
      <c r="C824" s="41"/>
      <c r="D824" s="240" t="s">
        <v>185</v>
      </c>
      <c r="E824" s="41"/>
      <c r="F824" s="241" t="s">
        <v>2405</v>
      </c>
      <c r="G824" s="41"/>
      <c r="H824" s="41"/>
      <c r="I824" s="242"/>
      <c r="J824" s="41"/>
      <c r="K824" s="41"/>
      <c r="L824" s="45"/>
      <c r="M824" s="243"/>
      <c r="N824" s="244"/>
      <c r="O824" s="92"/>
      <c r="P824" s="92"/>
      <c r="Q824" s="92"/>
      <c r="R824" s="92"/>
      <c r="S824" s="92"/>
      <c r="T824" s="93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185</v>
      </c>
      <c r="AU824" s="18" t="s">
        <v>88</v>
      </c>
    </row>
    <row r="825" spans="1:51" s="13" customFormat="1" ht="12">
      <c r="A825" s="13"/>
      <c r="B825" s="245"/>
      <c r="C825" s="246"/>
      <c r="D825" s="240" t="s">
        <v>187</v>
      </c>
      <c r="E825" s="247" t="s">
        <v>1</v>
      </c>
      <c r="F825" s="248" t="s">
        <v>2452</v>
      </c>
      <c r="G825" s="246"/>
      <c r="H825" s="249">
        <v>471</v>
      </c>
      <c r="I825" s="250"/>
      <c r="J825" s="246"/>
      <c r="K825" s="246"/>
      <c r="L825" s="251"/>
      <c r="M825" s="252"/>
      <c r="N825" s="253"/>
      <c r="O825" s="253"/>
      <c r="P825" s="253"/>
      <c r="Q825" s="253"/>
      <c r="R825" s="253"/>
      <c r="S825" s="253"/>
      <c r="T825" s="25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5" t="s">
        <v>187</v>
      </c>
      <c r="AU825" s="255" t="s">
        <v>88</v>
      </c>
      <c r="AV825" s="13" t="s">
        <v>88</v>
      </c>
      <c r="AW825" s="13" t="s">
        <v>34</v>
      </c>
      <c r="AX825" s="13" t="s">
        <v>78</v>
      </c>
      <c r="AY825" s="255" t="s">
        <v>176</v>
      </c>
    </row>
    <row r="826" spans="1:51" s="14" customFormat="1" ht="12">
      <c r="A826" s="14"/>
      <c r="B826" s="256"/>
      <c r="C826" s="257"/>
      <c r="D826" s="240" t="s">
        <v>187</v>
      </c>
      <c r="E826" s="258" t="s">
        <v>1</v>
      </c>
      <c r="F826" s="259" t="s">
        <v>189</v>
      </c>
      <c r="G826" s="257"/>
      <c r="H826" s="260">
        <v>471</v>
      </c>
      <c r="I826" s="261"/>
      <c r="J826" s="257"/>
      <c r="K826" s="257"/>
      <c r="L826" s="262"/>
      <c r="M826" s="263"/>
      <c r="N826" s="264"/>
      <c r="O826" s="264"/>
      <c r="P826" s="264"/>
      <c r="Q826" s="264"/>
      <c r="R826" s="264"/>
      <c r="S826" s="264"/>
      <c r="T826" s="26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6" t="s">
        <v>187</v>
      </c>
      <c r="AU826" s="266" t="s">
        <v>88</v>
      </c>
      <c r="AV826" s="14" t="s">
        <v>183</v>
      </c>
      <c r="AW826" s="14" t="s">
        <v>34</v>
      </c>
      <c r="AX826" s="14" t="s">
        <v>86</v>
      </c>
      <c r="AY826" s="266" t="s">
        <v>176</v>
      </c>
    </row>
    <row r="827" spans="1:65" s="2" customFormat="1" ht="16.5" customHeight="1">
      <c r="A827" s="39"/>
      <c r="B827" s="40"/>
      <c r="C827" s="227" t="s">
        <v>2489</v>
      </c>
      <c r="D827" s="227" t="s">
        <v>178</v>
      </c>
      <c r="E827" s="228" t="s">
        <v>2407</v>
      </c>
      <c r="F827" s="229" t="s">
        <v>2408</v>
      </c>
      <c r="G827" s="230" t="s">
        <v>1785</v>
      </c>
      <c r="H827" s="231">
        <v>209.4</v>
      </c>
      <c r="I827" s="232"/>
      <c r="J827" s="233">
        <f>ROUND(I827*H827,2)</f>
        <v>0</v>
      </c>
      <c r="K827" s="229" t="s">
        <v>1</v>
      </c>
      <c r="L827" s="45"/>
      <c r="M827" s="234" t="s">
        <v>1</v>
      </c>
      <c r="N827" s="235" t="s">
        <v>43</v>
      </c>
      <c r="O827" s="92"/>
      <c r="P827" s="236">
        <f>O827*H827</f>
        <v>0</v>
      </c>
      <c r="Q827" s="236">
        <v>0</v>
      </c>
      <c r="R827" s="236">
        <f>Q827*H827</f>
        <v>0</v>
      </c>
      <c r="S827" s="236">
        <v>0</v>
      </c>
      <c r="T827" s="237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8" t="s">
        <v>183</v>
      </c>
      <c r="AT827" s="238" t="s">
        <v>178</v>
      </c>
      <c r="AU827" s="238" t="s">
        <v>88</v>
      </c>
      <c r="AY827" s="18" t="s">
        <v>176</v>
      </c>
      <c r="BE827" s="239">
        <f>IF(N827="základní",J827,0)</f>
        <v>0</v>
      </c>
      <c r="BF827" s="239">
        <f>IF(N827="snížená",J827,0)</f>
        <v>0</v>
      </c>
      <c r="BG827" s="239">
        <f>IF(N827="zákl. přenesená",J827,0)</f>
        <v>0</v>
      </c>
      <c r="BH827" s="239">
        <f>IF(N827="sníž. přenesená",J827,0)</f>
        <v>0</v>
      </c>
      <c r="BI827" s="239">
        <f>IF(N827="nulová",J827,0)</f>
        <v>0</v>
      </c>
      <c r="BJ827" s="18" t="s">
        <v>86</v>
      </c>
      <c r="BK827" s="239">
        <f>ROUND(I827*H827,2)</f>
        <v>0</v>
      </c>
      <c r="BL827" s="18" t="s">
        <v>183</v>
      </c>
      <c r="BM827" s="238" t="s">
        <v>2619</v>
      </c>
    </row>
    <row r="828" spans="1:47" s="2" customFormat="1" ht="12">
      <c r="A828" s="39"/>
      <c r="B828" s="40"/>
      <c r="C828" s="41"/>
      <c r="D828" s="240" t="s">
        <v>185</v>
      </c>
      <c r="E828" s="41"/>
      <c r="F828" s="241" t="s">
        <v>2408</v>
      </c>
      <c r="G828" s="41"/>
      <c r="H828" s="41"/>
      <c r="I828" s="242"/>
      <c r="J828" s="41"/>
      <c r="K828" s="41"/>
      <c r="L828" s="45"/>
      <c r="M828" s="243"/>
      <c r="N828" s="244"/>
      <c r="O828" s="92"/>
      <c r="P828" s="92"/>
      <c r="Q828" s="92"/>
      <c r="R828" s="92"/>
      <c r="S828" s="92"/>
      <c r="T828" s="93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185</v>
      </c>
      <c r="AU828" s="18" t="s">
        <v>88</v>
      </c>
    </row>
    <row r="829" spans="1:51" s="13" customFormat="1" ht="12">
      <c r="A829" s="13"/>
      <c r="B829" s="245"/>
      <c r="C829" s="246"/>
      <c r="D829" s="240" t="s">
        <v>187</v>
      </c>
      <c r="E829" s="247" t="s">
        <v>1</v>
      </c>
      <c r="F829" s="248" t="s">
        <v>2453</v>
      </c>
      <c r="G829" s="246"/>
      <c r="H829" s="249">
        <v>209.4</v>
      </c>
      <c r="I829" s="250"/>
      <c r="J829" s="246"/>
      <c r="K829" s="246"/>
      <c r="L829" s="251"/>
      <c r="M829" s="252"/>
      <c r="N829" s="253"/>
      <c r="O829" s="253"/>
      <c r="P829" s="253"/>
      <c r="Q829" s="253"/>
      <c r="R829" s="253"/>
      <c r="S829" s="253"/>
      <c r="T829" s="25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5" t="s">
        <v>187</v>
      </c>
      <c r="AU829" s="255" t="s">
        <v>88</v>
      </c>
      <c r="AV829" s="13" t="s">
        <v>88</v>
      </c>
      <c r="AW829" s="13" t="s">
        <v>34</v>
      </c>
      <c r="AX829" s="13" t="s">
        <v>78</v>
      </c>
      <c r="AY829" s="255" t="s">
        <v>176</v>
      </c>
    </row>
    <row r="830" spans="1:51" s="14" customFormat="1" ht="12">
      <c r="A830" s="14"/>
      <c r="B830" s="256"/>
      <c r="C830" s="257"/>
      <c r="D830" s="240" t="s">
        <v>187</v>
      </c>
      <c r="E830" s="258" t="s">
        <v>1</v>
      </c>
      <c r="F830" s="259" t="s">
        <v>189</v>
      </c>
      <c r="G830" s="257"/>
      <c r="H830" s="260">
        <v>209.4</v>
      </c>
      <c r="I830" s="261"/>
      <c r="J830" s="257"/>
      <c r="K830" s="257"/>
      <c r="L830" s="262"/>
      <c r="M830" s="263"/>
      <c r="N830" s="264"/>
      <c r="O830" s="264"/>
      <c r="P830" s="264"/>
      <c r="Q830" s="264"/>
      <c r="R830" s="264"/>
      <c r="S830" s="264"/>
      <c r="T830" s="265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6" t="s">
        <v>187</v>
      </c>
      <c r="AU830" s="266" t="s">
        <v>88</v>
      </c>
      <c r="AV830" s="14" t="s">
        <v>183</v>
      </c>
      <c r="AW830" s="14" t="s">
        <v>34</v>
      </c>
      <c r="AX830" s="14" t="s">
        <v>86</v>
      </c>
      <c r="AY830" s="266" t="s">
        <v>176</v>
      </c>
    </row>
    <row r="831" spans="1:65" s="2" customFormat="1" ht="16.5" customHeight="1">
      <c r="A831" s="39"/>
      <c r="B831" s="40"/>
      <c r="C831" s="227" t="s">
        <v>2620</v>
      </c>
      <c r="D831" s="227" t="s">
        <v>178</v>
      </c>
      <c r="E831" s="228" t="s">
        <v>2041</v>
      </c>
      <c r="F831" s="229" t="s">
        <v>2410</v>
      </c>
      <c r="G831" s="230" t="s">
        <v>250</v>
      </c>
      <c r="H831" s="231">
        <v>0.002</v>
      </c>
      <c r="I831" s="232"/>
      <c r="J831" s="233">
        <f>ROUND(I831*H831,2)</f>
        <v>0</v>
      </c>
      <c r="K831" s="229" t="s">
        <v>1</v>
      </c>
      <c r="L831" s="45"/>
      <c r="M831" s="234" t="s">
        <v>1</v>
      </c>
      <c r="N831" s="235" t="s">
        <v>43</v>
      </c>
      <c r="O831" s="92"/>
      <c r="P831" s="236">
        <f>O831*H831</f>
        <v>0</v>
      </c>
      <c r="Q831" s="236">
        <v>0</v>
      </c>
      <c r="R831" s="236">
        <f>Q831*H831</f>
        <v>0</v>
      </c>
      <c r="S831" s="236">
        <v>0</v>
      </c>
      <c r="T831" s="237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38" t="s">
        <v>183</v>
      </c>
      <c r="AT831" s="238" t="s">
        <v>178</v>
      </c>
      <c r="AU831" s="238" t="s">
        <v>88</v>
      </c>
      <c r="AY831" s="18" t="s">
        <v>176</v>
      </c>
      <c r="BE831" s="239">
        <f>IF(N831="základní",J831,0)</f>
        <v>0</v>
      </c>
      <c r="BF831" s="239">
        <f>IF(N831="snížená",J831,0)</f>
        <v>0</v>
      </c>
      <c r="BG831" s="239">
        <f>IF(N831="zákl. přenesená",J831,0)</f>
        <v>0</v>
      </c>
      <c r="BH831" s="239">
        <f>IF(N831="sníž. přenesená",J831,0)</f>
        <v>0</v>
      </c>
      <c r="BI831" s="239">
        <f>IF(N831="nulová",J831,0)</f>
        <v>0</v>
      </c>
      <c r="BJ831" s="18" t="s">
        <v>86</v>
      </c>
      <c r="BK831" s="239">
        <f>ROUND(I831*H831,2)</f>
        <v>0</v>
      </c>
      <c r="BL831" s="18" t="s">
        <v>183</v>
      </c>
      <c r="BM831" s="238" t="s">
        <v>2621</v>
      </c>
    </row>
    <row r="832" spans="1:47" s="2" customFormat="1" ht="12">
      <c r="A832" s="39"/>
      <c r="B832" s="40"/>
      <c r="C832" s="41"/>
      <c r="D832" s="240" t="s">
        <v>185</v>
      </c>
      <c r="E832" s="41"/>
      <c r="F832" s="241" t="s">
        <v>2410</v>
      </c>
      <c r="G832" s="41"/>
      <c r="H832" s="41"/>
      <c r="I832" s="242"/>
      <c r="J832" s="41"/>
      <c r="K832" s="41"/>
      <c r="L832" s="45"/>
      <c r="M832" s="243"/>
      <c r="N832" s="244"/>
      <c r="O832" s="92"/>
      <c r="P832" s="92"/>
      <c r="Q832" s="92"/>
      <c r="R832" s="92"/>
      <c r="S832" s="92"/>
      <c r="T832" s="93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T832" s="18" t="s">
        <v>185</v>
      </c>
      <c r="AU832" s="18" t="s">
        <v>88</v>
      </c>
    </row>
    <row r="833" spans="1:51" s="13" customFormat="1" ht="12">
      <c r="A833" s="13"/>
      <c r="B833" s="245"/>
      <c r="C833" s="246"/>
      <c r="D833" s="240" t="s">
        <v>187</v>
      </c>
      <c r="E833" s="247" t="s">
        <v>1</v>
      </c>
      <c r="F833" s="248" t="s">
        <v>2454</v>
      </c>
      <c r="G833" s="246"/>
      <c r="H833" s="249">
        <v>0.002</v>
      </c>
      <c r="I833" s="250"/>
      <c r="J833" s="246"/>
      <c r="K833" s="246"/>
      <c r="L833" s="251"/>
      <c r="M833" s="252"/>
      <c r="N833" s="253"/>
      <c r="O833" s="253"/>
      <c r="P833" s="253"/>
      <c r="Q833" s="253"/>
      <c r="R833" s="253"/>
      <c r="S833" s="253"/>
      <c r="T833" s="25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5" t="s">
        <v>187</v>
      </c>
      <c r="AU833" s="255" t="s">
        <v>88</v>
      </c>
      <c r="AV833" s="13" t="s">
        <v>88</v>
      </c>
      <c r="AW833" s="13" t="s">
        <v>34</v>
      </c>
      <c r="AX833" s="13" t="s">
        <v>78</v>
      </c>
      <c r="AY833" s="255" t="s">
        <v>176</v>
      </c>
    </row>
    <row r="834" spans="1:51" s="14" customFormat="1" ht="12">
      <c r="A834" s="14"/>
      <c r="B834" s="256"/>
      <c r="C834" s="257"/>
      <c r="D834" s="240" t="s">
        <v>187</v>
      </c>
      <c r="E834" s="258" t="s">
        <v>1</v>
      </c>
      <c r="F834" s="259" t="s">
        <v>189</v>
      </c>
      <c r="G834" s="257"/>
      <c r="H834" s="260">
        <v>0.002</v>
      </c>
      <c r="I834" s="261"/>
      <c r="J834" s="257"/>
      <c r="K834" s="257"/>
      <c r="L834" s="262"/>
      <c r="M834" s="263"/>
      <c r="N834" s="264"/>
      <c r="O834" s="264"/>
      <c r="P834" s="264"/>
      <c r="Q834" s="264"/>
      <c r="R834" s="264"/>
      <c r="S834" s="264"/>
      <c r="T834" s="265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6" t="s">
        <v>187</v>
      </c>
      <c r="AU834" s="266" t="s">
        <v>88</v>
      </c>
      <c r="AV834" s="14" t="s">
        <v>183</v>
      </c>
      <c r="AW834" s="14" t="s">
        <v>34</v>
      </c>
      <c r="AX834" s="14" t="s">
        <v>86</v>
      </c>
      <c r="AY834" s="266" t="s">
        <v>176</v>
      </c>
    </row>
    <row r="835" spans="1:65" s="2" customFormat="1" ht="16.5" customHeight="1">
      <c r="A835" s="39"/>
      <c r="B835" s="40"/>
      <c r="C835" s="227" t="s">
        <v>2490</v>
      </c>
      <c r="D835" s="227" t="s">
        <v>178</v>
      </c>
      <c r="E835" s="228" t="s">
        <v>2412</v>
      </c>
      <c r="F835" s="229" t="s">
        <v>2413</v>
      </c>
      <c r="G835" s="230" t="s">
        <v>296</v>
      </c>
      <c r="H835" s="231">
        <v>471</v>
      </c>
      <c r="I835" s="232"/>
      <c r="J835" s="233">
        <f>ROUND(I835*H835,2)</f>
        <v>0</v>
      </c>
      <c r="K835" s="229" t="s">
        <v>1</v>
      </c>
      <c r="L835" s="45"/>
      <c r="M835" s="234" t="s">
        <v>1</v>
      </c>
      <c r="N835" s="235" t="s">
        <v>43</v>
      </c>
      <c r="O835" s="92"/>
      <c r="P835" s="236">
        <f>O835*H835</f>
        <v>0</v>
      </c>
      <c r="Q835" s="236">
        <v>0</v>
      </c>
      <c r="R835" s="236">
        <f>Q835*H835</f>
        <v>0</v>
      </c>
      <c r="S835" s="236">
        <v>0</v>
      </c>
      <c r="T835" s="237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38" t="s">
        <v>183</v>
      </c>
      <c r="AT835" s="238" t="s">
        <v>178</v>
      </c>
      <c r="AU835" s="238" t="s">
        <v>88</v>
      </c>
      <c r="AY835" s="18" t="s">
        <v>176</v>
      </c>
      <c r="BE835" s="239">
        <f>IF(N835="základní",J835,0)</f>
        <v>0</v>
      </c>
      <c r="BF835" s="239">
        <f>IF(N835="snížená",J835,0)</f>
        <v>0</v>
      </c>
      <c r="BG835" s="239">
        <f>IF(N835="zákl. přenesená",J835,0)</f>
        <v>0</v>
      </c>
      <c r="BH835" s="239">
        <f>IF(N835="sníž. přenesená",J835,0)</f>
        <v>0</v>
      </c>
      <c r="BI835" s="239">
        <f>IF(N835="nulová",J835,0)</f>
        <v>0</v>
      </c>
      <c r="BJ835" s="18" t="s">
        <v>86</v>
      </c>
      <c r="BK835" s="239">
        <f>ROUND(I835*H835,2)</f>
        <v>0</v>
      </c>
      <c r="BL835" s="18" t="s">
        <v>183</v>
      </c>
      <c r="BM835" s="238" t="s">
        <v>2622</v>
      </c>
    </row>
    <row r="836" spans="1:47" s="2" customFormat="1" ht="12">
      <c r="A836" s="39"/>
      <c r="B836" s="40"/>
      <c r="C836" s="41"/>
      <c r="D836" s="240" t="s">
        <v>185</v>
      </c>
      <c r="E836" s="41"/>
      <c r="F836" s="241" t="s">
        <v>2413</v>
      </c>
      <c r="G836" s="41"/>
      <c r="H836" s="41"/>
      <c r="I836" s="242"/>
      <c r="J836" s="41"/>
      <c r="K836" s="41"/>
      <c r="L836" s="45"/>
      <c r="M836" s="243"/>
      <c r="N836" s="244"/>
      <c r="O836" s="92"/>
      <c r="P836" s="92"/>
      <c r="Q836" s="92"/>
      <c r="R836" s="92"/>
      <c r="S836" s="92"/>
      <c r="T836" s="93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18" t="s">
        <v>185</v>
      </c>
      <c r="AU836" s="18" t="s">
        <v>88</v>
      </c>
    </row>
    <row r="837" spans="1:51" s="13" customFormat="1" ht="12">
      <c r="A837" s="13"/>
      <c r="B837" s="245"/>
      <c r="C837" s="246"/>
      <c r="D837" s="240" t="s">
        <v>187</v>
      </c>
      <c r="E837" s="247" t="s">
        <v>1</v>
      </c>
      <c r="F837" s="248" t="s">
        <v>2452</v>
      </c>
      <c r="G837" s="246"/>
      <c r="H837" s="249">
        <v>471</v>
      </c>
      <c r="I837" s="250"/>
      <c r="J837" s="246"/>
      <c r="K837" s="246"/>
      <c r="L837" s="251"/>
      <c r="M837" s="252"/>
      <c r="N837" s="253"/>
      <c r="O837" s="253"/>
      <c r="P837" s="253"/>
      <c r="Q837" s="253"/>
      <c r="R837" s="253"/>
      <c r="S837" s="253"/>
      <c r="T837" s="25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5" t="s">
        <v>187</v>
      </c>
      <c r="AU837" s="255" t="s">
        <v>88</v>
      </c>
      <c r="AV837" s="13" t="s">
        <v>88</v>
      </c>
      <c r="AW837" s="13" t="s">
        <v>34</v>
      </c>
      <c r="AX837" s="13" t="s">
        <v>78</v>
      </c>
      <c r="AY837" s="255" t="s">
        <v>176</v>
      </c>
    </row>
    <row r="838" spans="1:51" s="14" customFormat="1" ht="12">
      <c r="A838" s="14"/>
      <c r="B838" s="256"/>
      <c r="C838" s="257"/>
      <c r="D838" s="240" t="s">
        <v>187</v>
      </c>
      <c r="E838" s="258" t="s">
        <v>1</v>
      </c>
      <c r="F838" s="259" t="s">
        <v>189</v>
      </c>
      <c r="G838" s="257"/>
      <c r="H838" s="260">
        <v>471</v>
      </c>
      <c r="I838" s="261"/>
      <c r="J838" s="257"/>
      <c r="K838" s="257"/>
      <c r="L838" s="262"/>
      <c r="M838" s="263"/>
      <c r="N838" s="264"/>
      <c r="O838" s="264"/>
      <c r="P838" s="264"/>
      <c r="Q838" s="264"/>
      <c r="R838" s="264"/>
      <c r="S838" s="264"/>
      <c r="T838" s="265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6" t="s">
        <v>187</v>
      </c>
      <c r="AU838" s="266" t="s">
        <v>88</v>
      </c>
      <c r="AV838" s="14" t="s">
        <v>183</v>
      </c>
      <c r="AW838" s="14" t="s">
        <v>34</v>
      </c>
      <c r="AX838" s="14" t="s">
        <v>86</v>
      </c>
      <c r="AY838" s="266" t="s">
        <v>176</v>
      </c>
    </row>
    <row r="839" spans="1:65" s="2" customFormat="1" ht="16.5" customHeight="1">
      <c r="A839" s="39"/>
      <c r="B839" s="40"/>
      <c r="C839" s="227" t="s">
        <v>2623</v>
      </c>
      <c r="D839" s="227" t="s">
        <v>178</v>
      </c>
      <c r="E839" s="228" t="s">
        <v>2414</v>
      </c>
      <c r="F839" s="229" t="s">
        <v>2415</v>
      </c>
      <c r="G839" s="230" t="s">
        <v>181</v>
      </c>
      <c r="H839" s="231">
        <v>64</v>
      </c>
      <c r="I839" s="232"/>
      <c r="J839" s="233">
        <f>ROUND(I839*H839,2)</f>
        <v>0</v>
      </c>
      <c r="K839" s="229" t="s">
        <v>1</v>
      </c>
      <c r="L839" s="45"/>
      <c r="M839" s="234" t="s">
        <v>1</v>
      </c>
      <c r="N839" s="235" t="s">
        <v>43</v>
      </c>
      <c r="O839" s="92"/>
      <c r="P839" s="236">
        <f>O839*H839</f>
        <v>0</v>
      </c>
      <c r="Q839" s="236">
        <v>0</v>
      </c>
      <c r="R839" s="236">
        <f>Q839*H839</f>
        <v>0</v>
      </c>
      <c r="S839" s="236">
        <v>0</v>
      </c>
      <c r="T839" s="237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38" t="s">
        <v>183</v>
      </c>
      <c r="AT839" s="238" t="s">
        <v>178</v>
      </c>
      <c r="AU839" s="238" t="s">
        <v>88</v>
      </c>
      <c r="AY839" s="18" t="s">
        <v>176</v>
      </c>
      <c r="BE839" s="239">
        <f>IF(N839="základní",J839,0)</f>
        <v>0</v>
      </c>
      <c r="BF839" s="239">
        <f>IF(N839="snížená",J839,0)</f>
        <v>0</v>
      </c>
      <c r="BG839" s="239">
        <f>IF(N839="zákl. přenesená",J839,0)</f>
        <v>0</v>
      </c>
      <c r="BH839" s="239">
        <f>IF(N839="sníž. přenesená",J839,0)</f>
        <v>0</v>
      </c>
      <c r="BI839" s="239">
        <f>IF(N839="nulová",J839,0)</f>
        <v>0</v>
      </c>
      <c r="BJ839" s="18" t="s">
        <v>86</v>
      </c>
      <c r="BK839" s="239">
        <f>ROUND(I839*H839,2)</f>
        <v>0</v>
      </c>
      <c r="BL839" s="18" t="s">
        <v>183</v>
      </c>
      <c r="BM839" s="238" t="s">
        <v>2624</v>
      </c>
    </row>
    <row r="840" spans="1:47" s="2" customFormat="1" ht="12">
      <c r="A840" s="39"/>
      <c r="B840" s="40"/>
      <c r="C840" s="41"/>
      <c r="D840" s="240" t="s">
        <v>185</v>
      </c>
      <c r="E840" s="41"/>
      <c r="F840" s="241" t="s">
        <v>2415</v>
      </c>
      <c r="G840" s="41"/>
      <c r="H840" s="41"/>
      <c r="I840" s="242"/>
      <c r="J840" s="41"/>
      <c r="K840" s="41"/>
      <c r="L840" s="45"/>
      <c r="M840" s="243"/>
      <c r="N840" s="244"/>
      <c r="O840" s="92"/>
      <c r="P840" s="92"/>
      <c r="Q840" s="92"/>
      <c r="R840" s="92"/>
      <c r="S840" s="92"/>
      <c r="T840" s="93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18" t="s">
        <v>185</v>
      </c>
      <c r="AU840" s="18" t="s">
        <v>88</v>
      </c>
    </row>
    <row r="841" spans="1:51" s="13" customFormat="1" ht="12">
      <c r="A841" s="13"/>
      <c r="B841" s="245"/>
      <c r="C841" s="246"/>
      <c r="D841" s="240" t="s">
        <v>187</v>
      </c>
      <c r="E841" s="247" t="s">
        <v>1</v>
      </c>
      <c r="F841" s="248" t="s">
        <v>2455</v>
      </c>
      <c r="G841" s="246"/>
      <c r="H841" s="249">
        <v>64</v>
      </c>
      <c r="I841" s="250"/>
      <c r="J841" s="246"/>
      <c r="K841" s="246"/>
      <c r="L841" s="251"/>
      <c r="M841" s="252"/>
      <c r="N841" s="253"/>
      <c r="O841" s="253"/>
      <c r="P841" s="253"/>
      <c r="Q841" s="253"/>
      <c r="R841" s="253"/>
      <c r="S841" s="253"/>
      <c r="T841" s="25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5" t="s">
        <v>187</v>
      </c>
      <c r="AU841" s="255" t="s">
        <v>88</v>
      </c>
      <c r="AV841" s="13" t="s">
        <v>88</v>
      </c>
      <c r="AW841" s="13" t="s">
        <v>34</v>
      </c>
      <c r="AX841" s="13" t="s">
        <v>78</v>
      </c>
      <c r="AY841" s="255" t="s">
        <v>176</v>
      </c>
    </row>
    <row r="842" spans="1:51" s="14" customFormat="1" ht="12">
      <c r="A842" s="14"/>
      <c r="B842" s="256"/>
      <c r="C842" s="257"/>
      <c r="D842" s="240" t="s">
        <v>187</v>
      </c>
      <c r="E842" s="258" t="s">
        <v>1</v>
      </c>
      <c r="F842" s="259" t="s">
        <v>189</v>
      </c>
      <c r="G842" s="257"/>
      <c r="H842" s="260">
        <v>64</v>
      </c>
      <c r="I842" s="261"/>
      <c r="J842" s="257"/>
      <c r="K842" s="257"/>
      <c r="L842" s="262"/>
      <c r="M842" s="263"/>
      <c r="N842" s="264"/>
      <c r="O842" s="264"/>
      <c r="P842" s="264"/>
      <c r="Q842" s="264"/>
      <c r="R842" s="264"/>
      <c r="S842" s="264"/>
      <c r="T842" s="265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6" t="s">
        <v>187</v>
      </c>
      <c r="AU842" s="266" t="s">
        <v>88</v>
      </c>
      <c r="AV842" s="14" t="s">
        <v>183</v>
      </c>
      <c r="AW842" s="14" t="s">
        <v>34</v>
      </c>
      <c r="AX842" s="14" t="s">
        <v>86</v>
      </c>
      <c r="AY842" s="266" t="s">
        <v>176</v>
      </c>
    </row>
    <row r="843" spans="1:65" s="2" customFormat="1" ht="16.5" customHeight="1">
      <c r="A843" s="39"/>
      <c r="B843" s="40"/>
      <c r="C843" s="227" t="s">
        <v>2491</v>
      </c>
      <c r="D843" s="227" t="s">
        <v>178</v>
      </c>
      <c r="E843" s="228" t="s">
        <v>2132</v>
      </c>
      <c r="F843" s="229" t="s">
        <v>2133</v>
      </c>
      <c r="G843" s="230" t="s">
        <v>181</v>
      </c>
      <c r="H843" s="231">
        <v>64</v>
      </c>
      <c r="I843" s="232"/>
      <c r="J843" s="233">
        <f>ROUND(I843*H843,2)</f>
        <v>0</v>
      </c>
      <c r="K843" s="229" t="s">
        <v>1</v>
      </c>
      <c r="L843" s="45"/>
      <c r="M843" s="234" t="s">
        <v>1</v>
      </c>
      <c r="N843" s="235" t="s">
        <v>43</v>
      </c>
      <c r="O843" s="92"/>
      <c r="P843" s="236">
        <f>O843*H843</f>
        <v>0</v>
      </c>
      <c r="Q843" s="236">
        <v>0</v>
      </c>
      <c r="R843" s="236">
        <f>Q843*H843</f>
        <v>0</v>
      </c>
      <c r="S843" s="236">
        <v>0</v>
      </c>
      <c r="T843" s="237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38" t="s">
        <v>183</v>
      </c>
      <c r="AT843" s="238" t="s">
        <v>178</v>
      </c>
      <c r="AU843" s="238" t="s">
        <v>88</v>
      </c>
      <c r="AY843" s="18" t="s">
        <v>176</v>
      </c>
      <c r="BE843" s="239">
        <f>IF(N843="základní",J843,0)</f>
        <v>0</v>
      </c>
      <c r="BF843" s="239">
        <f>IF(N843="snížená",J843,0)</f>
        <v>0</v>
      </c>
      <c r="BG843" s="239">
        <f>IF(N843="zákl. přenesená",J843,0)</f>
        <v>0</v>
      </c>
      <c r="BH843" s="239">
        <f>IF(N843="sníž. přenesená",J843,0)</f>
        <v>0</v>
      </c>
      <c r="BI843" s="239">
        <f>IF(N843="nulová",J843,0)</f>
        <v>0</v>
      </c>
      <c r="BJ843" s="18" t="s">
        <v>86</v>
      </c>
      <c r="BK843" s="239">
        <f>ROUND(I843*H843,2)</f>
        <v>0</v>
      </c>
      <c r="BL843" s="18" t="s">
        <v>183</v>
      </c>
      <c r="BM843" s="238" t="s">
        <v>2625</v>
      </c>
    </row>
    <row r="844" spans="1:47" s="2" customFormat="1" ht="12">
      <c r="A844" s="39"/>
      <c r="B844" s="40"/>
      <c r="C844" s="41"/>
      <c r="D844" s="240" t="s">
        <v>185</v>
      </c>
      <c r="E844" s="41"/>
      <c r="F844" s="241" t="s">
        <v>2133</v>
      </c>
      <c r="G844" s="41"/>
      <c r="H844" s="41"/>
      <c r="I844" s="242"/>
      <c r="J844" s="41"/>
      <c r="K844" s="41"/>
      <c r="L844" s="45"/>
      <c r="M844" s="243"/>
      <c r="N844" s="244"/>
      <c r="O844" s="92"/>
      <c r="P844" s="92"/>
      <c r="Q844" s="92"/>
      <c r="R844" s="92"/>
      <c r="S844" s="92"/>
      <c r="T844" s="93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T844" s="18" t="s">
        <v>185</v>
      </c>
      <c r="AU844" s="18" t="s">
        <v>88</v>
      </c>
    </row>
    <row r="845" spans="1:51" s="13" customFormat="1" ht="12">
      <c r="A845" s="13"/>
      <c r="B845" s="245"/>
      <c r="C845" s="246"/>
      <c r="D845" s="240" t="s">
        <v>187</v>
      </c>
      <c r="E845" s="247" t="s">
        <v>1</v>
      </c>
      <c r="F845" s="248" t="s">
        <v>2455</v>
      </c>
      <c r="G845" s="246"/>
      <c r="H845" s="249">
        <v>64</v>
      </c>
      <c r="I845" s="250"/>
      <c r="J845" s="246"/>
      <c r="K845" s="246"/>
      <c r="L845" s="251"/>
      <c r="M845" s="252"/>
      <c r="N845" s="253"/>
      <c r="O845" s="253"/>
      <c r="P845" s="253"/>
      <c r="Q845" s="253"/>
      <c r="R845" s="253"/>
      <c r="S845" s="253"/>
      <c r="T845" s="25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5" t="s">
        <v>187</v>
      </c>
      <c r="AU845" s="255" t="s">
        <v>88</v>
      </c>
      <c r="AV845" s="13" t="s">
        <v>88</v>
      </c>
      <c r="AW845" s="13" t="s">
        <v>34</v>
      </c>
      <c r="AX845" s="13" t="s">
        <v>78</v>
      </c>
      <c r="AY845" s="255" t="s">
        <v>176</v>
      </c>
    </row>
    <row r="846" spans="1:51" s="14" customFormat="1" ht="12">
      <c r="A846" s="14"/>
      <c r="B846" s="256"/>
      <c r="C846" s="257"/>
      <c r="D846" s="240" t="s">
        <v>187</v>
      </c>
      <c r="E846" s="258" t="s">
        <v>1</v>
      </c>
      <c r="F846" s="259" t="s">
        <v>189</v>
      </c>
      <c r="G846" s="257"/>
      <c r="H846" s="260">
        <v>64</v>
      </c>
      <c r="I846" s="261"/>
      <c r="J846" s="257"/>
      <c r="K846" s="257"/>
      <c r="L846" s="262"/>
      <c r="M846" s="263"/>
      <c r="N846" s="264"/>
      <c r="O846" s="264"/>
      <c r="P846" s="264"/>
      <c r="Q846" s="264"/>
      <c r="R846" s="264"/>
      <c r="S846" s="264"/>
      <c r="T846" s="265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6" t="s">
        <v>187</v>
      </c>
      <c r="AU846" s="266" t="s">
        <v>88</v>
      </c>
      <c r="AV846" s="14" t="s">
        <v>183</v>
      </c>
      <c r="AW846" s="14" t="s">
        <v>34</v>
      </c>
      <c r="AX846" s="14" t="s">
        <v>86</v>
      </c>
      <c r="AY846" s="266" t="s">
        <v>176</v>
      </c>
    </row>
    <row r="847" spans="1:65" s="2" customFormat="1" ht="16.5" customHeight="1">
      <c r="A847" s="39"/>
      <c r="B847" s="40"/>
      <c r="C847" s="227" t="s">
        <v>2626</v>
      </c>
      <c r="D847" s="227" t="s">
        <v>178</v>
      </c>
      <c r="E847" s="228" t="s">
        <v>2115</v>
      </c>
      <c r="F847" s="229" t="s">
        <v>2116</v>
      </c>
      <c r="G847" s="230" t="s">
        <v>296</v>
      </c>
      <c r="H847" s="231">
        <v>157</v>
      </c>
      <c r="I847" s="232"/>
      <c r="J847" s="233">
        <f>ROUND(I847*H847,2)</f>
        <v>0</v>
      </c>
      <c r="K847" s="229" t="s">
        <v>1</v>
      </c>
      <c r="L847" s="45"/>
      <c r="M847" s="234" t="s">
        <v>1</v>
      </c>
      <c r="N847" s="235" t="s">
        <v>43</v>
      </c>
      <c r="O847" s="92"/>
      <c r="P847" s="236">
        <f>O847*H847</f>
        <v>0</v>
      </c>
      <c r="Q847" s="236">
        <v>0</v>
      </c>
      <c r="R847" s="236">
        <f>Q847*H847</f>
        <v>0</v>
      </c>
      <c r="S847" s="236">
        <v>0</v>
      </c>
      <c r="T847" s="237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38" t="s">
        <v>183</v>
      </c>
      <c r="AT847" s="238" t="s">
        <v>178</v>
      </c>
      <c r="AU847" s="238" t="s">
        <v>88</v>
      </c>
      <c r="AY847" s="18" t="s">
        <v>176</v>
      </c>
      <c r="BE847" s="239">
        <f>IF(N847="základní",J847,0)</f>
        <v>0</v>
      </c>
      <c r="BF847" s="239">
        <f>IF(N847="snížená",J847,0)</f>
        <v>0</v>
      </c>
      <c r="BG847" s="239">
        <f>IF(N847="zákl. přenesená",J847,0)</f>
        <v>0</v>
      </c>
      <c r="BH847" s="239">
        <f>IF(N847="sníž. přenesená",J847,0)</f>
        <v>0</v>
      </c>
      <c r="BI847" s="239">
        <f>IF(N847="nulová",J847,0)</f>
        <v>0</v>
      </c>
      <c r="BJ847" s="18" t="s">
        <v>86</v>
      </c>
      <c r="BK847" s="239">
        <f>ROUND(I847*H847,2)</f>
        <v>0</v>
      </c>
      <c r="BL847" s="18" t="s">
        <v>183</v>
      </c>
      <c r="BM847" s="238" t="s">
        <v>2627</v>
      </c>
    </row>
    <row r="848" spans="1:47" s="2" customFormat="1" ht="12">
      <c r="A848" s="39"/>
      <c r="B848" s="40"/>
      <c r="C848" s="41"/>
      <c r="D848" s="240" t="s">
        <v>185</v>
      </c>
      <c r="E848" s="41"/>
      <c r="F848" s="241" t="s">
        <v>2116</v>
      </c>
      <c r="G848" s="41"/>
      <c r="H848" s="41"/>
      <c r="I848" s="242"/>
      <c r="J848" s="41"/>
      <c r="K848" s="41"/>
      <c r="L848" s="45"/>
      <c r="M848" s="243"/>
      <c r="N848" s="244"/>
      <c r="O848" s="92"/>
      <c r="P848" s="92"/>
      <c r="Q848" s="92"/>
      <c r="R848" s="92"/>
      <c r="S848" s="92"/>
      <c r="T848" s="93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T848" s="18" t="s">
        <v>185</v>
      </c>
      <c r="AU848" s="18" t="s">
        <v>88</v>
      </c>
    </row>
    <row r="849" spans="1:51" s="13" customFormat="1" ht="12">
      <c r="A849" s="13"/>
      <c r="B849" s="245"/>
      <c r="C849" s="246"/>
      <c r="D849" s="240" t="s">
        <v>187</v>
      </c>
      <c r="E849" s="247" t="s">
        <v>1</v>
      </c>
      <c r="F849" s="248" t="s">
        <v>2508</v>
      </c>
      <c r="G849" s="246"/>
      <c r="H849" s="249">
        <v>157</v>
      </c>
      <c r="I849" s="250"/>
      <c r="J849" s="246"/>
      <c r="K849" s="246"/>
      <c r="L849" s="251"/>
      <c r="M849" s="252"/>
      <c r="N849" s="253"/>
      <c r="O849" s="253"/>
      <c r="P849" s="253"/>
      <c r="Q849" s="253"/>
      <c r="R849" s="253"/>
      <c r="S849" s="253"/>
      <c r="T849" s="254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5" t="s">
        <v>187</v>
      </c>
      <c r="AU849" s="255" t="s">
        <v>88</v>
      </c>
      <c r="AV849" s="13" t="s">
        <v>88</v>
      </c>
      <c r="AW849" s="13" t="s">
        <v>34</v>
      </c>
      <c r="AX849" s="13" t="s">
        <v>78</v>
      </c>
      <c r="AY849" s="255" t="s">
        <v>176</v>
      </c>
    </row>
    <row r="850" spans="1:51" s="14" customFormat="1" ht="12">
      <c r="A850" s="14"/>
      <c r="B850" s="256"/>
      <c r="C850" s="257"/>
      <c r="D850" s="240" t="s">
        <v>187</v>
      </c>
      <c r="E850" s="258" t="s">
        <v>1</v>
      </c>
      <c r="F850" s="259" t="s">
        <v>189</v>
      </c>
      <c r="G850" s="257"/>
      <c r="H850" s="260">
        <v>157</v>
      </c>
      <c r="I850" s="261"/>
      <c r="J850" s="257"/>
      <c r="K850" s="257"/>
      <c r="L850" s="262"/>
      <c r="M850" s="263"/>
      <c r="N850" s="264"/>
      <c r="O850" s="264"/>
      <c r="P850" s="264"/>
      <c r="Q850" s="264"/>
      <c r="R850" s="264"/>
      <c r="S850" s="264"/>
      <c r="T850" s="265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6" t="s">
        <v>187</v>
      </c>
      <c r="AU850" s="266" t="s">
        <v>88</v>
      </c>
      <c r="AV850" s="14" t="s">
        <v>183</v>
      </c>
      <c r="AW850" s="14" t="s">
        <v>34</v>
      </c>
      <c r="AX850" s="14" t="s">
        <v>86</v>
      </c>
      <c r="AY850" s="266" t="s">
        <v>176</v>
      </c>
    </row>
    <row r="851" spans="1:65" s="2" customFormat="1" ht="16.5" customHeight="1">
      <c r="A851" s="39"/>
      <c r="B851" s="40"/>
      <c r="C851" s="278" t="s">
        <v>2492</v>
      </c>
      <c r="D851" s="278" t="s">
        <v>247</v>
      </c>
      <c r="E851" s="279" t="s">
        <v>2100</v>
      </c>
      <c r="F851" s="280" t="s">
        <v>2119</v>
      </c>
      <c r="G851" s="281" t="s">
        <v>181</v>
      </c>
      <c r="H851" s="282">
        <v>15.7</v>
      </c>
      <c r="I851" s="283"/>
      <c r="J851" s="284">
        <f>ROUND(I851*H851,2)</f>
        <v>0</v>
      </c>
      <c r="K851" s="280" t="s">
        <v>1</v>
      </c>
      <c r="L851" s="285"/>
      <c r="M851" s="286" t="s">
        <v>1</v>
      </c>
      <c r="N851" s="287" t="s">
        <v>43</v>
      </c>
      <c r="O851" s="92"/>
      <c r="P851" s="236">
        <f>O851*H851</f>
        <v>0</v>
      </c>
      <c r="Q851" s="236">
        <v>0</v>
      </c>
      <c r="R851" s="236">
        <f>Q851*H851</f>
        <v>0</v>
      </c>
      <c r="S851" s="236">
        <v>0</v>
      </c>
      <c r="T851" s="237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8" t="s">
        <v>227</v>
      </c>
      <c r="AT851" s="238" t="s">
        <v>247</v>
      </c>
      <c r="AU851" s="238" t="s">
        <v>88</v>
      </c>
      <c r="AY851" s="18" t="s">
        <v>176</v>
      </c>
      <c r="BE851" s="239">
        <f>IF(N851="základní",J851,0)</f>
        <v>0</v>
      </c>
      <c r="BF851" s="239">
        <f>IF(N851="snížená",J851,0)</f>
        <v>0</v>
      </c>
      <c r="BG851" s="239">
        <f>IF(N851="zákl. přenesená",J851,0)</f>
        <v>0</v>
      </c>
      <c r="BH851" s="239">
        <f>IF(N851="sníž. přenesená",J851,0)</f>
        <v>0</v>
      </c>
      <c r="BI851" s="239">
        <f>IF(N851="nulová",J851,0)</f>
        <v>0</v>
      </c>
      <c r="BJ851" s="18" t="s">
        <v>86</v>
      </c>
      <c r="BK851" s="239">
        <f>ROUND(I851*H851,2)</f>
        <v>0</v>
      </c>
      <c r="BL851" s="18" t="s">
        <v>183</v>
      </c>
      <c r="BM851" s="238" t="s">
        <v>2628</v>
      </c>
    </row>
    <row r="852" spans="1:47" s="2" customFormat="1" ht="12">
      <c r="A852" s="39"/>
      <c r="B852" s="40"/>
      <c r="C852" s="41"/>
      <c r="D852" s="240" t="s">
        <v>185</v>
      </c>
      <c r="E852" s="41"/>
      <c r="F852" s="241" t="s">
        <v>2119</v>
      </c>
      <c r="G852" s="41"/>
      <c r="H852" s="41"/>
      <c r="I852" s="242"/>
      <c r="J852" s="41"/>
      <c r="K852" s="41"/>
      <c r="L852" s="45"/>
      <c r="M852" s="243"/>
      <c r="N852" s="244"/>
      <c r="O852" s="92"/>
      <c r="P852" s="92"/>
      <c r="Q852" s="92"/>
      <c r="R852" s="92"/>
      <c r="S852" s="92"/>
      <c r="T852" s="93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T852" s="18" t="s">
        <v>185</v>
      </c>
      <c r="AU852" s="18" t="s">
        <v>88</v>
      </c>
    </row>
    <row r="853" spans="1:65" s="2" customFormat="1" ht="24.15" customHeight="1">
      <c r="A853" s="39"/>
      <c r="B853" s="40"/>
      <c r="C853" s="227" t="s">
        <v>2629</v>
      </c>
      <c r="D853" s="227" t="s">
        <v>178</v>
      </c>
      <c r="E853" s="228" t="s">
        <v>2317</v>
      </c>
      <c r="F853" s="229" t="s">
        <v>2417</v>
      </c>
      <c r="G853" s="230" t="s">
        <v>1800</v>
      </c>
      <c r="H853" s="231">
        <v>20</v>
      </c>
      <c r="I853" s="232"/>
      <c r="J853" s="233">
        <f>ROUND(I853*H853,2)</f>
        <v>0</v>
      </c>
      <c r="K853" s="229" t="s">
        <v>1</v>
      </c>
      <c r="L853" s="45"/>
      <c r="M853" s="234" t="s">
        <v>1</v>
      </c>
      <c r="N853" s="235" t="s">
        <v>43</v>
      </c>
      <c r="O853" s="92"/>
      <c r="P853" s="236">
        <f>O853*H853</f>
        <v>0</v>
      </c>
      <c r="Q853" s="236">
        <v>0</v>
      </c>
      <c r="R853" s="236">
        <f>Q853*H853</f>
        <v>0</v>
      </c>
      <c r="S853" s="236">
        <v>0</v>
      </c>
      <c r="T853" s="237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38" t="s">
        <v>183</v>
      </c>
      <c r="AT853" s="238" t="s">
        <v>178</v>
      </c>
      <c r="AU853" s="238" t="s">
        <v>88</v>
      </c>
      <c r="AY853" s="18" t="s">
        <v>176</v>
      </c>
      <c r="BE853" s="239">
        <f>IF(N853="základní",J853,0)</f>
        <v>0</v>
      </c>
      <c r="BF853" s="239">
        <f>IF(N853="snížená",J853,0)</f>
        <v>0</v>
      </c>
      <c r="BG853" s="239">
        <f>IF(N853="zákl. přenesená",J853,0)</f>
        <v>0</v>
      </c>
      <c r="BH853" s="239">
        <f>IF(N853="sníž. přenesená",J853,0)</f>
        <v>0</v>
      </c>
      <c r="BI853" s="239">
        <f>IF(N853="nulová",J853,0)</f>
        <v>0</v>
      </c>
      <c r="BJ853" s="18" t="s">
        <v>86</v>
      </c>
      <c r="BK853" s="239">
        <f>ROUND(I853*H853,2)</f>
        <v>0</v>
      </c>
      <c r="BL853" s="18" t="s">
        <v>183</v>
      </c>
      <c r="BM853" s="238" t="s">
        <v>2630</v>
      </c>
    </row>
    <row r="854" spans="1:47" s="2" customFormat="1" ht="12">
      <c r="A854" s="39"/>
      <c r="B854" s="40"/>
      <c r="C854" s="41"/>
      <c r="D854" s="240" t="s">
        <v>185</v>
      </c>
      <c r="E854" s="41"/>
      <c r="F854" s="241" t="s">
        <v>2417</v>
      </c>
      <c r="G854" s="41"/>
      <c r="H854" s="41"/>
      <c r="I854" s="242"/>
      <c r="J854" s="41"/>
      <c r="K854" s="41"/>
      <c r="L854" s="45"/>
      <c r="M854" s="243"/>
      <c r="N854" s="244"/>
      <c r="O854" s="92"/>
      <c r="P854" s="92"/>
      <c r="Q854" s="92"/>
      <c r="R854" s="92"/>
      <c r="S854" s="92"/>
      <c r="T854" s="93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18" t="s">
        <v>185</v>
      </c>
      <c r="AU854" s="18" t="s">
        <v>88</v>
      </c>
    </row>
    <row r="855" spans="1:51" s="13" customFormat="1" ht="12">
      <c r="A855" s="13"/>
      <c r="B855" s="245"/>
      <c r="C855" s="246"/>
      <c r="D855" s="240" t="s">
        <v>187</v>
      </c>
      <c r="E855" s="247" t="s">
        <v>1</v>
      </c>
      <c r="F855" s="248" t="s">
        <v>2631</v>
      </c>
      <c r="G855" s="246"/>
      <c r="H855" s="249">
        <v>20</v>
      </c>
      <c r="I855" s="250"/>
      <c r="J855" s="246"/>
      <c r="K855" s="246"/>
      <c r="L855" s="251"/>
      <c r="M855" s="252"/>
      <c r="N855" s="253"/>
      <c r="O855" s="253"/>
      <c r="P855" s="253"/>
      <c r="Q855" s="253"/>
      <c r="R855" s="253"/>
      <c r="S855" s="253"/>
      <c r="T855" s="25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5" t="s">
        <v>187</v>
      </c>
      <c r="AU855" s="255" t="s">
        <v>88</v>
      </c>
      <c r="AV855" s="13" t="s">
        <v>88</v>
      </c>
      <c r="AW855" s="13" t="s">
        <v>34</v>
      </c>
      <c r="AX855" s="13" t="s">
        <v>78</v>
      </c>
      <c r="AY855" s="255" t="s">
        <v>176</v>
      </c>
    </row>
    <row r="856" spans="1:51" s="14" customFormat="1" ht="12">
      <c r="A856" s="14"/>
      <c r="B856" s="256"/>
      <c r="C856" s="257"/>
      <c r="D856" s="240" t="s">
        <v>187</v>
      </c>
      <c r="E856" s="258" t="s">
        <v>1</v>
      </c>
      <c r="F856" s="259" t="s">
        <v>189</v>
      </c>
      <c r="G856" s="257"/>
      <c r="H856" s="260">
        <v>20</v>
      </c>
      <c r="I856" s="261"/>
      <c r="J856" s="257"/>
      <c r="K856" s="257"/>
      <c r="L856" s="262"/>
      <c r="M856" s="263"/>
      <c r="N856" s="264"/>
      <c r="O856" s="264"/>
      <c r="P856" s="264"/>
      <c r="Q856" s="264"/>
      <c r="R856" s="264"/>
      <c r="S856" s="264"/>
      <c r="T856" s="265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6" t="s">
        <v>187</v>
      </c>
      <c r="AU856" s="266" t="s">
        <v>88</v>
      </c>
      <c r="AV856" s="14" t="s">
        <v>183</v>
      </c>
      <c r="AW856" s="14" t="s">
        <v>34</v>
      </c>
      <c r="AX856" s="14" t="s">
        <v>86</v>
      </c>
      <c r="AY856" s="266" t="s">
        <v>176</v>
      </c>
    </row>
    <row r="857" spans="1:65" s="2" customFormat="1" ht="16.5" customHeight="1">
      <c r="A857" s="39"/>
      <c r="B857" s="40"/>
      <c r="C857" s="278" t="s">
        <v>2493</v>
      </c>
      <c r="D857" s="278" t="s">
        <v>247</v>
      </c>
      <c r="E857" s="279" t="s">
        <v>2081</v>
      </c>
      <c r="F857" s="280" t="s">
        <v>2418</v>
      </c>
      <c r="G857" s="281" t="s">
        <v>181</v>
      </c>
      <c r="H857" s="282">
        <v>64</v>
      </c>
      <c r="I857" s="283"/>
      <c r="J857" s="284">
        <f>ROUND(I857*H857,2)</f>
        <v>0</v>
      </c>
      <c r="K857" s="280" t="s">
        <v>1</v>
      </c>
      <c r="L857" s="285"/>
      <c r="M857" s="286" t="s">
        <v>1</v>
      </c>
      <c r="N857" s="287" t="s">
        <v>43</v>
      </c>
      <c r="O857" s="92"/>
      <c r="P857" s="236">
        <f>O857*H857</f>
        <v>0</v>
      </c>
      <c r="Q857" s="236">
        <v>0</v>
      </c>
      <c r="R857" s="236">
        <f>Q857*H857</f>
        <v>0</v>
      </c>
      <c r="S857" s="236">
        <v>0</v>
      </c>
      <c r="T857" s="237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38" t="s">
        <v>227</v>
      </c>
      <c r="AT857" s="238" t="s">
        <v>247</v>
      </c>
      <c r="AU857" s="238" t="s">
        <v>88</v>
      </c>
      <c r="AY857" s="18" t="s">
        <v>176</v>
      </c>
      <c r="BE857" s="239">
        <f>IF(N857="základní",J857,0)</f>
        <v>0</v>
      </c>
      <c r="BF857" s="239">
        <f>IF(N857="snížená",J857,0)</f>
        <v>0</v>
      </c>
      <c r="BG857" s="239">
        <f>IF(N857="zákl. přenesená",J857,0)</f>
        <v>0</v>
      </c>
      <c r="BH857" s="239">
        <f>IF(N857="sníž. přenesená",J857,0)</f>
        <v>0</v>
      </c>
      <c r="BI857" s="239">
        <f>IF(N857="nulová",J857,0)</f>
        <v>0</v>
      </c>
      <c r="BJ857" s="18" t="s">
        <v>86</v>
      </c>
      <c r="BK857" s="239">
        <f>ROUND(I857*H857,2)</f>
        <v>0</v>
      </c>
      <c r="BL857" s="18" t="s">
        <v>183</v>
      </c>
      <c r="BM857" s="238" t="s">
        <v>2632</v>
      </c>
    </row>
    <row r="858" spans="1:47" s="2" customFormat="1" ht="12">
      <c r="A858" s="39"/>
      <c r="B858" s="40"/>
      <c r="C858" s="41"/>
      <c r="D858" s="240" t="s">
        <v>185</v>
      </c>
      <c r="E858" s="41"/>
      <c r="F858" s="241" t="s">
        <v>2418</v>
      </c>
      <c r="G858" s="41"/>
      <c r="H858" s="41"/>
      <c r="I858" s="242"/>
      <c r="J858" s="41"/>
      <c r="K858" s="41"/>
      <c r="L858" s="45"/>
      <c r="M858" s="243"/>
      <c r="N858" s="244"/>
      <c r="O858" s="92"/>
      <c r="P858" s="92"/>
      <c r="Q858" s="92"/>
      <c r="R858" s="92"/>
      <c r="S858" s="92"/>
      <c r="T858" s="93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T858" s="18" t="s">
        <v>185</v>
      </c>
      <c r="AU858" s="18" t="s">
        <v>88</v>
      </c>
    </row>
    <row r="859" spans="1:51" s="13" customFormat="1" ht="12">
      <c r="A859" s="13"/>
      <c r="B859" s="245"/>
      <c r="C859" s="246"/>
      <c r="D859" s="240" t="s">
        <v>187</v>
      </c>
      <c r="E859" s="247" t="s">
        <v>1</v>
      </c>
      <c r="F859" s="248" t="s">
        <v>2455</v>
      </c>
      <c r="G859" s="246"/>
      <c r="H859" s="249">
        <v>64</v>
      </c>
      <c r="I859" s="250"/>
      <c r="J859" s="246"/>
      <c r="K859" s="246"/>
      <c r="L859" s="251"/>
      <c r="M859" s="252"/>
      <c r="N859" s="253"/>
      <c r="O859" s="253"/>
      <c r="P859" s="253"/>
      <c r="Q859" s="253"/>
      <c r="R859" s="253"/>
      <c r="S859" s="253"/>
      <c r="T859" s="25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5" t="s">
        <v>187</v>
      </c>
      <c r="AU859" s="255" t="s">
        <v>88</v>
      </c>
      <c r="AV859" s="13" t="s">
        <v>88</v>
      </c>
      <c r="AW859" s="13" t="s">
        <v>34</v>
      </c>
      <c r="AX859" s="13" t="s">
        <v>78</v>
      </c>
      <c r="AY859" s="255" t="s">
        <v>176</v>
      </c>
    </row>
    <row r="860" spans="1:51" s="14" customFormat="1" ht="12">
      <c r="A860" s="14"/>
      <c r="B860" s="256"/>
      <c r="C860" s="257"/>
      <c r="D860" s="240" t="s">
        <v>187</v>
      </c>
      <c r="E860" s="258" t="s">
        <v>1</v>
      </c>
      <c r="F860" s="259" t="s">
        <v>189</v>
      </c>
      <c r="G860" s="257"/>
      <c r="H860" s="260">
        <v>64</v>
      </c>
      <c r="I860" s="261"/>
      <c r="J860" s="257"/>
      <c r="K860" s="257"/>
      <c r="L860" s="262"/>
      <c r="M860" s="263"/>
      <c r="N860" s="264"/>
      <c r="O860" s="264"/>
      <c r="P860" s="264"/>
      <c r="Q860" s="264"/>
      <c r="R860" s="264"/>
      <c r="S860" s="264"/>
      <c r="T860" s="265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6" t="s">
        <v>187</v>
      </c>
      <c r="AU860" s="266" t="s">
        <v>88</v>
      </c>
      <c r="AV860" s="14" t="s">
        <v>183</v>
      </c>
      <c r="AW860" s="14" t="s">
        <v>34</v>
      </c>
      <c r="AX860" s="14" t="s">
        <v>86</v>
      </c>
      <c r="AY860" s="266" t="s">
        <v>176</v>
      </c>
    </row>
    <row r="861" spans="1:65" s="2" customFormat="1" ht="16.5" customHeight="1">
      <c r="A861" s="39"/>
      <c r="B861" s="40"/>
      <c r="C861" s="278" t="s">
        <v>2633</v>
      </c>
      <c r="D861" s="278" t="s">
        <v>247</v>
      </c>
      <c r="E861" s="279" t="s">
        <v>2087</v>
      </c>
      <c r="F861" s="280" t="s">
        <v>2419</v>
      </c>
      <c r="G861" s="281" t="s">
        <v>1058</v>
      </c>
      <c r="H861" s="282">
        <v>1.41</v>
      </c>
      <c r="I861" s="283"/>
      <c r="J861" s="284">
        <f>ROUND(I861*H861,2)</f>
        <v>0</v>
      </c>
      <c r="K861" s="280" t="s">
        <v>1</v>
      </c>
      <c r="L861" s="285"/>
      <c r="M861" s="286" t="s">
        <v>1</v>
      </c>
      <c r="N861" s="287" t="s">
        <v>43</v>
      </c>
      <c r="O861" s="92"/>
      <c r="P861" s="236">
        <f>O861*H861</f>
        <v>0</v>
      </c>
      <c r="Q861" s="236">
        <v>0</v>
      </c>
      <c r="R861" s="236">
        <f>Q861*H861</f>
        <v>0</v>
      </c>
      <c r="S861" s="236">
        <v>0</v>
      </c>
      <c r="T861" s="237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8" t="s">
        <v>227</v>
      </c>
      <c r="AT861" s="238" t="s">
        <v>247</v>
      </c>
      <c r="AU861" s="238" t="s">
        <v>88</v>
      </c>
      <c r="AY861" s="18" t="s">
        <v>176</v>
      </c>
      <c r="BE861" s="239">
        <f>IF(N861="základní",J861,0)</f>
        <v>0</v>
      </c>
      <c r="BF861" s="239">
        <f>IF(N861="snížená",J861,0)</f>
        <v>0</v>
      </c>
      <c r="BG861" s="239">
        <f>IF(N861="zákl. přenesená",J861,0)</f>
        <v>0</v>
      </c>
      <c r="BH861" s="239">
        <f>IF(N861="sníž. přenesená",J861,0)</f>
        <v>0</v>
      </c>
      <c r="BI861" s="239">
        <f>IF(N861="nulová",J861,0)</f>
        <v>0</v>
      </c>
      <c r="BJ861" s="18" t="s">
        <v>86</v>
      </c>
      <c r="BK861" s="239">
        <f>ROUND(I861*H861,2)</f>
        <v>0</v>
      </c>
      <c r="BL861" s="18" t="s">
        <v>183</v>
      </c>
      <c r="BM861" s="238" t="s">
        <v>2634</v>
      </c>
    </row>
    <row r="862" spans="1:47" s="2" customFormat="1" ht="12">
      <c r="A862" s="39"/>
      <c r="B862" s="40"/>
      <c r="C862" s="41"/>
      <c r="D862" s="240" t="s">
        <v>185</v>
      </c>
      <c r="E862" s="41"/>
      <c r="F862" s="241" t="s">
        <v>2419</v>
      </c>
      <c r="G862" s="41"/>
      <c r="H862" s="41"/>
      <c r="I862" s="242"/>
      <c r="J862" s="41"/>
      <c r="K862" s="41"/>
      <c r="L862" s="45"/>
      <c r="M862" s="243"/>
      <c r="N862" s="244"/>
      <c r="O862" s="92"/>
      <c r="P862" s="92"/>
      <c r="Q862" s="92"/>
      <c r="R862" s="92"/>
      <c r="S862" s="92"/>
      <c r="T862" s="93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185</v>
      </c>
      <c r="AU862" s="18" t="s">
        <v>88</v>
      </c>
    </row>
    <row r="863" spans="1:51" s="13" customFormat="1" ht="12">
      <c r="A863" s="13"/>
      <c r="B863" s="245"/>
      <c r="C863" s="246"/>
      <c r="D863" s="240" t="s">
        <v>187</v>
      </c>
      <c r="E863" s="247" t="s">
        <v>1</v>
      </c>
      <c r="F863" s="248" t="s">
        <v>2456</v>
      </c>
      <c r="G863" s="246"/>
      <c r="H863" s="249">
        <v>1.41</v>
      </c>
      <c r="I863" s="250"/>
      <c r="J863" s="246"/>
      <c r="K863" s="246"/>
      <c r="L863" s="251"/>
      <c r="M863" s="252"/>
      <c r="N863" s="253"/>
      <c r="O863" s="253"/>
      <c r="P863" s="253"/>
      <c r="Q863" s="253"/>
      <c r="R863" s="253"/>
      <c r="S863" s="253"/>
      <c r="T863" s="25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5" t="s">
        <v>187</v>
      </c>
      <c r="AU863" s="255" t="s">
        <v>88</v>
      </c>
      <c r="AV863" s="13" t="s">
        <v>88</v>
      </c>
      <c r="AW863" s="13" t="s">
        <v>34</v>
      </c>
      <c r="AX863" s="13" t="s">
        <v>78</v>
      </c>
      <c r="AY863" s="255" t="s">
        <v>176</v>
      </c>
    </row>
    <row r="864" spans="1:51" s="14" customFormat="1" ht="12">
      <c r="A864" s="14"/>
      <c r="B864" s="256"/>
      <c r="C864" s="257"/>
      <c r="D864" s="240" t="s">
        <v>187</v>
      </c>
      <c r="E864" s="258" t="s">
        <v>1</v>
      </c>
      <c r="F864" s="259" t="s">
        <v>189</v>
      </c>
      <c r="G864" s="257"/>
      <c r="H864" s="260">
        <v>1.41</v>
      </c>
      <c r="I864" s="261"/>
      <c r="J864" s="257"/>
      <c r="K864" s="257"/>
      <c r="L864" s="262"/>
      <c r="M864" s="263"/>
      <c r="N864" s="264"/>
      <c r="O864" s="264"/>
      <c r="P864" s="264"/>
      <c r="Q864" s="264"/>
      <c r="R864" s="264"/>
      <c r="S864" s="264"/>
      <c r="T864" s="265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66" t="s">
        <v>187</v>
      </c>
      <c r="AU864" s="266" t="s">
        <v>88</v>
      </c>
      <c r="AV864" s="14" t="s">
        <v>183</v>
      </c>
      <c r="AW864" s="14" t="s">
        <v>34</v>
      </c>
      <c r="AX864" s="14" t="s">
        <v>86</v>
      </c>
      <c r="AY864" s="266" t="s">
        <v>176</v>
      </c>
    </row>
    <row r="865" spans="1:65" s="2" customFormat="1" ht="16.5" customHeight="1">
      <c r="A865" s="39"/>
      <c r="B865" s="40"/>
      <c r="C865" s="227" t="s">
        <v>2494</v>
      </c>
      <c r="D865" s="227" t="s">
        <v>178</v>
      </c>
      <c r="E865" s="228" t="s">
        <v>2394</v>
      </c>
      <c r="F865" s="229" t="s">
        <v>2395</v>
      </c>
      <c r="G865" s="230" t="s">
        <v>2396</v>
      </c>
      <c r="H865" s="231">
        <v>26</v>
      </c>
      <c r="I865" s="232"/>
      <c r="J865" s="233">
        <f>ROUND(I865*H865,2)</f>
        <v>0</v>
      </c>
      <c r="K865" s="229" t="s">
        <v>1</v>
      </c>
      <c r="L865" s="45"/>
      <c r="M865" s="234" t="s">
        <v>1</v>
      </c>
      <c r="N865" s="235" t="s">
        <v>43</v>
      </c>
      <c r="O865" s="92"/>
      <c r="P865" s="236">
        <f>O865*H865</f>
        <v>0</v>
      </c>
      <c r="Q865" s="236">
        <v>0</v>
      </c>
      <c r="R865" s="236">
        <f>Q865*H865</f>
        <v>0</v>
      </c>
      <c r="S865" s="236">
        <v>0</v>
      </c>
      <c r="T865" s="237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8" t="s">
        <v>183</v>
      </c>
      <c r="AT865" s="238" t="s">
        <v>178</v>
      </c>
      <c r="AU865" s="238" t="s">
        <v>88</v>
      </c>
      <c r="AY865" s="18" t="s">
        <v>176</v>
      </c>
      <c r="BE865" s="239">
        <f>IF(N865="základní",J865,0)</f>
        <v>0</v>
      </c>
      <c r="BF865" s="239">
        <f>IF(N865="snížená",J865,0)</f>
        <v>0</v>
      </c>
      <c r="BG865" s="239">
        <f>IF(N865="zákl. přenesená",J865,0)</f>
        <v>0</v>
      </c>
      <c r="BH865" s="239">
        <f>IF(N865="sníž. přenesená",J865,0)</f>
        <v>0</v>
      </c>
      <c r="BI865" s="239">
        <f>IF(N865="nulová",J865,0)</f>
        <v>0</v>
      </c>
      <c r="BJ865" s="18" t="s">
        <v>86</v>
      </c>
      <c r="BK865" s="239">
        <f>ROUND(I865*H865,2)</f>
        <v>0</v>
      </c>
      <c r="BL865" s="18" t="s">
        <v>183</v>
      </c>
      <c r="BM865" s="238" t="s">
        <v>2635</v>
      </c>
    </row>
    <row r="866" spans="1:47" s="2" customFormat="1" ht="12">
      <c r="A866" s="39"/>
      <c r="B866" s="40"/>
      <c r="C866" s="41"/>
      <c r="D866" s="240" t="s">
        <v>185</v>
      </c>
      <c r="E866" s="41"/>
      <c r="F866" s="241" t="s">
        <v>2395</v>
      </c>
      <c r="G866" s="41"/>
      <c r="H866" s="41"/>
      <c r="I866" s="242"/>
      <c r="J866" s="41"/>
      <c r="K866" s="41"/>
      <c r="L866" s="45"/>
      <c r="M866" s="243"/>
      <c r="N866" s="244"/>
      <c r="O866" s="92"/>
      <c r="P866" s="92"/>
      <c r="Q866" s="92"/>
      <c r="R866" s="92"/>
      <c r="S866" s="92"/>
      <c r="T866" s="93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185</v>
      </c>
      <c r="AU866" s="18" t="s">
        <v>88</v>
      </c>
    </row>
    <row r="867" spans="1:51" s="13" customFormat="1" ht="12">
      <c r="A867" s="13"/>
      <c r="B867" s="245"/>
      <c r="C867" s="246"/>
      <c r="D867" s="240" t="s">
        <v>187</v>
      </c>
      <c r="E867" s="247" t="s">
        <v>1</v>
      </c>
      <c r="F867" s="248" t="s">
        <v>2447</v>
      </c>
      <c r="G867" s="246"/>
      <c r="H867" s="249">
        <v>26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55" t="s">
        <v>187</v>
      </c>
      <c r="AU867" s="255" t="s">
        <v>88</v>
      </c>
      <c r="AV867" s="13" t="s">
        <v>88</v>
      </c>
      <c r="AW867" s="13" t="s">
        <v>34</v>
      </c>
      <c r="AX867" s="13" t="s">
        <v>78</v>
      </c>
      <c r="AY867" s="255" t="s">
        <v>176</v>
      </c>
    </row>
    <row r="868" spans="1:51" s="14" customFormat="1" ht="12">
      <c r="A868" s="14"/>
      <c r="B868" s="256"/>
      <c r="C868" s="257"/>
      <c r="D868" s="240" t="s">
        <v>187</v>
      </c>
      <c r="E868" s="258" t="s">
        <v>1</v>
      </c>
      <c r="F868" s="259" t="s">
        <v>189</v>
      </c>
      <c r="G868" s="257"/>
      <c r="H868" s="260">
        <v>26</v>
      </c>
      <c r="I868" s="261"/>
      <c r="J868" s="257"/>
      <c r="K868" s="257"/>
      <c r="L868" s="262"/>
      <c r="M868" s="263"/>
      <c r="N868" s="264"/>
      <c r="O868" s="264"/>
      <c r="P868" s="264"/>
      <c r="Q868" s="264"/>
      <c r="R868" s="264"/>
      <c r="S868" s="264"/>
      <c r="T868" s="265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6" t="s">
        <v>187</v>
      </c>
      <c r="AU868" s="266" t="s">
        <v>88</v>
      </c>
      <c r="AV868" s="14" t="s">
        <v>183</v>
      </c>
      <c r="AW868" s="14" t="s">
        <v>34</v>
      </c>
      <c r="AX868" s="14" t="s">
        <v>86</v>
      </c>
      <c r="AY868" s="266" t="s">
        <v>176</v>
      </c>
    </row>
    <row r="869" spans="1:65" s="2" customFormat="1" ht="16.5" customHeight="1">
      <c r="A869" s="39"/>
      <c r="B869" s="40"/>
      <c r="C869" s="227" t="s">
        <v>2636</v>
      </c>
      <c r="D869" s="227" t="s">
        <v>178</v>
      </c>
      <c r="E869" s="228" t="s">
        <v>2398</v>
      </c>
      <c r="F869" s="229" t="s">
        <v>2399</v>
      </c>
      <c r="G869" s="230" t="s">
        <v>250</v>
      </c>
      <c r="H869" s="231">
        <v>0.52</v>
      </c>
      <c r="I869" s="232"/>
      <c r="J869" s="233">
        <f>ROUND(I869*H869,2)</f>
        <v>0</v>
      </c>
      <c r="K869" s="229" t="s">
        <v>1</v>
      </c>
      <c r="L869" s="45"/>
      <c r="M869" s="234" t="s">
        <v>1</v>
      </c>
      <c r="N869" s="235" t="s">
        <v>43</v>
      </c>
      <c r="O869" s="92"/>
      <c r="P869" s="236">
        <f>O869*H869</f>
        <v>0</v>
      </c>
      <c r="Q869" s="236">
        <v>0</v>
      </c>
      <c r="R869" s="236">
        <f>Q869*H869</f>
        <v>0</v>
      </c>
      <c r="S869" s="236">
        <v>0</v>
      </c>
      <c r="T869" s="237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8" t="s">
        <v>183</v>
      </c>
      <c r="AT869" s="238" t="s">
        <v>178</v>
      </c>
      <c r="AU869" s="238" t="s">
        <v>88</v>
      </c>
      <c r="AY869" s="18" t="s">
        <v>176</v>
      </c>
      <c r="BE869" s="239">
        <f>IF(N869="základní",J869,0)</f>
        <v>0</v>
      </c>
      <c r="BF869" s="239">
        <f>IF(N869="snížená",J869,0)</f>
        <v>0</v>
      </c>
      <c r="BG869" s="239">
        <f>IF(N869="zákl. přenesená",J869,0)</f>
        <v>0</v>
      </c>
      <c r="BH869" s="239">
        <f>IF(N869="sníž. přenesená",J869,0)</f>
        <v>0</v>
      </c>
      <c r="BI869" s="239">
        <f>IF(N869="nulová",J869,0)</f>
        <v>0</v>
      </c>
      <c r="BJ869" s="18" t="s">
        <v>86</v>
      </c>
      <c r="BK869" s="239">
        <f>ROUND(I869*H869,2)</f>
        <v>0</v>
      </c>
      <c r="BL869" s="18" t="s">
        <v>183</v>
      </c>
      <c r="BM869" s="238" t="s">
        <v>2637</v>
      </c>
    </row>
    <row r="870" spans="1:47" s="2" customFormat="1" ht="12">
      <c r="A870" s="39"/>
      <c r="B870" s="40"/>
      <c r="C870" s="41"/>
      <c r="D870" s="240" t="s">
        <v>185</v>
      </c>
      <c r="E870" s="41"/>
      <c r="F870" s="241" t="s">
        <v>2399</v>
      </c>
      <c r="G870" s="41"/>
      <c r="H870" s="41"/>
      <c r="I870" s="242"/>
      <c r="J870" s="41"/>
      <c r="K870" s="41"/>
      <c r="L870" s="45"/>
      <c r="M870" s="243"/>
      <c r="N870" s="244"/>
      <c r="O870" s="92"/>
      <c r="P870" s="92"/>
      <c r="Q870" s="92"/>
      <c r="R870" s="92"/>
      <c r="S870" s="92"/>
      <c r="T870" s="93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T870" s="18" t="s">
        <v>185</v>
      </c>
      <c r="AU870" s="18" t="s">
        <v>88</v>
      </c>
    </row>
    <row r="871" spans="1:51" s="13" customFormat="1" ht="12">
      <c r="A871" s="13"/>
      <c r="B871" s="245"/>
      <c r="C871" s="246"/>
      <c r="D871" s="240" t="s">
        <v>187</v>
      </c>
      <c r="E871" s="247" t="s">
        <v>1</v>
      </c>
      <c r="F871" s="248" t="s">
        <v>2448</v>
      </c>
      <c r="G871" s="246"/>
      <c r="H871" s="249">
        <v>0.52</v>
      </c>
      <c r="I871" s="250"/>
      <c r="J871" s="246"/>
      <c r="K871" s="246"/>
      <c r="L871" s="251"/>
      <c r="M871" s="252"/>
      <c r="N871" s="253"/>
      <c r="O871" s="253"/>
      <c r="P871" s="253"/>
      <c r="Q871" s="253"/>
      <c r="R871" s="253"/>
      <c r="S871" s="253"/>
      <c r="T871" s="25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5" t="s">
        <v>187</v>
      </c>
      <c r="AU871" s="255" t="s">
        <v>88</v>
      </c>
      <c r="AV871" s="13" t="s">
        <v>88</v>
      </c>
      <c r="AW871" s="13" t="s">
        <v>34</v>
      </c>
      <c r="AX871" s="13" t="s">
        <v>78</v>
      </c>
      <c r="AY871" s="255" t="s">
        <v>176</v>
      </c>
    </row>
    <row r="872" spans="1:51" s="14" customFormat="1" ht="12">
      <c r="A872" s="14"/>
      <c r="B872" s="256"/>
      <c r="C872" s="257"/>
      <c r="D872" s="240" t="s">
        <v>187</v>
      </c>
      <c r="E872" s="258" t="s">
        <v>1</v>
      </c>
      <c r="F872" s="259" t="s">
        <v>189</v>
      </c>
      <c r="G872" s="257"/>
      <c r="H872" s="260">
        <v>0.52</v>
      </c>
      <c r="I872" s="261"/>
      <c r="J872" s="257"/>
      <c r="K872" s="257"/>
      <c r="L872" s="262"/>
      <c r="M872" s="263"/>
      <c r="N872" s="264"/>
      <c r="O872" s="264"/>
      <c r="P872" s="264"/>
      <c r="Q872" s="264"/>
      <c r="R872" s="264"/>
      <c r="S872" s="264"/>
      <c r="T872" s="265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6" t="s">
        <v>187</v>
      </c>
      <c r="AU872" s="266" t="s">
        <v>88</v>
      </c>
      <c r="AV872" s="14" t="s">
        <v>183</v>
      </c>
      <c r="AW872" s="14" t="s">
        <v>34</v>
      </c>
      <c r="AX872" s="14" t="s">
        <v>86</v>
      </c>
      <c r="AY872" s="266" t="s">
        <v>176</v>
      </c>
    </row>
    <row r="873" spans="1:65" s="2" customFormat="1" ht="16.5" customHeight="1">
      <c r="A873" s="39"/>
      <c r="B873" s="40"/>
      <c r="C873" s="227" t="s">
        <v>2495</v>
      </c>
      <c r="D873" s="227" t="s">
        <v>178</v>
      </c>
      <c r="E873" s="228" t="s">
        <v>2458</v>
      </c>
      <c r="F873" s="229" t="s">
        <v>2459</v>
      </c>
      <c r="G873" s="230" t="s">
        <v>250</v>
      </c>
      <c r="H873" s="231">
        <v>0.2</v>
      </c>
      <c r="I873" s="232"/>
      <c r="J873" s="233">
        <f>ROUND(I873*H873,2)</f>
        <v>0</v>
      </c>
      <c r="K873" s="229" t="s">
        <v>1</v>
      </c>
      <c r="L873" s="45"/>
      <c r="M873" s="234" t="s">
        <v>1</v>
      </c>
      <c r="N873" s="235" t="s">
        <v>43</v>
      </c>
      <c r="O873" s="92"/>
      <c r="P873" s="236">
        <f>O873*H873</f>
        <v>0</v>
      </c>
      <c r="Q873" s="236">
        <v>0</v>
      </c>
      <c r="R873" s="236">
        <f>Q873*H873</f>
        <v>0</v>
      </c>
      <c r="S873" s="236">
        <v>0</v>
      </c>
      <c r="T873" s="237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38" t="s">
        <v>183</v>
      </c>
      <c r="AT873" s="238" t="s">
        <v>178</v>
      </c>
      <c r="AU873" s="238" t="s">
        <v>88</v>
      </c>
      <c r="AY873" s="18" t="s">
        <v>176</v>
      </c>
      <c r="BE873" s="239">
        <f>IF(N873="základní",J873,0)</f>
        <v>0</v>
      </c>
      <c r="BF873" s="239">
        <f>IF(N873="snížená",J873,0)</f>
        <v>0</v>
      </c>
      <c r="BG873" s="239">
        <f>IF(N873="zákl. přenesená",J873,0)</f>
        <v>0</v>
      </c>
      <c r="BH873" s="239">
        <f>IF(N873="sníž. přenesená",J873,0)</f>
        <v>0</v>
      </c>
      <c r="BI873" s="239">
        <f>IF(N873="nulová",J873,0)</f>
        <v>0</v>
      </c>
      <c r="BJ873" s="18" t="s">
        <v>86</v>
      </c>
      <c r="BK873" s="239">
        <f>ROUND(I873*H873,2)</f>
        <v>0</v>
      </c>
      <c r="BL873" s="18" t="s">
        <v>183</v>
      </c>
      <c r="BM873" s="238" t="s">
        <v>2638</v>
      </c>
    </row>
    <row r="874" spans="1:47" s="2" customFormat="1" ht="12">
      <c r="A874" s="39"/>
      <c r="B874" s="40"/>
      <c r="C874" s="41"/>
      <c r="D874" s="240" t="s">
        <v>185</v>
      </c>
      <c r="E874" s="41"/>
      <c r="F874" s="241" t="s">
        <v>2459</v>
      </c>
      <c r="G874" s="41"/>
      <c r="H874" s="41"/>
      <c r="I874" s="242"/>
      <c r="J874" s="41"/>
      <c r="K874" s="41"/>
      <c r="L874" s="45"/>
      <c r="M874" s="243"/>
      <c r="N874" s="244"/>
      <c r="O874" s="92"/>
      <c r="P874" s="92"/>
      <c r="Q874" s="92"/>
      <c r="R874" s="92"/>
      <c r="S874" s="92"/>
      <c r="T874" s="93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T874" s="18" t="s">
        <v>185</v>
      </c>
      <c r="AU874" s="18" t="s">
        <v>88</v>
      </c>
    </row>
    <row r="875" spans="1:65" s="2" customFormat="1" ht="16.5" customHeight="1">
      <c r="A875" s="39"/>
      <c r="B875" s="40"/>
      <c r="C875" s="227" t="s">
        <v>2639</v>
      </c>
      <c r="D875" s="227" t="s">
        <v>178</v>
      </c>
      <c r="E875" s="228" t="s">
        <v>2009</v>
      </c>
      <c r="F875" s="229" t="s">
        <v>2377</v>
      </c>
      <c r="G875" s="230" t="s">
        <v>250</v>
      </c>
      <c r="H875" s="231">
        <v>11.2</v>
      </c>
      <c r="I875" s="232"/>
      <c r="J875" s="233">
        <f>ROUND(I875*H875,2)</f>
        <v>0</v>
      </c>
      <c r="K875" s="229" t="s">
        <v>1</v>
      </c>
      <c r="L875" s="45"/>
      <c r="M875" s="234" t="s">
        <v>1</v>
      </c>
      <c r="N875" s="235" t="s">
        <v>43</v>
      </c>
      <c r="O875" s="92"/>
      <c r="P875" s="236">
        <f>O875*H875</f>
        <v>0</v>
      </c>
      <c r="Q875" s="236">
        <v>0</v>
      </c>
      <c r="R875" s="236">
        <f>Q875*H875</f>
        <v>0</v>
      </c>
      <c r="S875" s="236">
        <v>0</v>
      </c>
      <c r="T875" s="237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38" t="s">
        <v>183</v>
      </c>
      <c r="AT875" s="238" t="s">
        <v>178</v>
      </c>
      <c r="AU875" s="238" t="s">
        <v>88</v>
      </c>
      <c r="AY875" s="18" t="s">
        <v>176</v>
      </c>
      <c r="BE875" s="239">
        <f>IF(N875="základní",J875,0)</f>
        <v>0</v>
      </c>
      <c r="BF875" s="239">
        <f>IF(N875="snížená",J875,0)</f>
        <v>0</v>
      </c>
      <c r="BG875" s="239">
        <f>IF(N875="zákl. přenesená",J875,0)</f>
        <v>0</v>
      </c>
      <c r="BH875" s="239">
        <f>IF(N875="sníž. přenesená",J875,0)</f>
        <v>0</v>
      </c>
      <c r="BI875" s="239">
        <f>IF(N875="nulová",J875,0)</f>
        <v>0</v>
      </c>
      <c r="BJ875" s="18" t="s">
        <v>86</v>
      </c>
      <c r="BK875" s="239">
        <f>ROUND(I875*H875,2)</f>
        <v>0</v>
      </c>
      <c r="BL875" s="18" t="s">
        <v>183</v>
      </c>
      <c r="BM875" s="238" t="s">
        <v>2640</v>
      </c>
    </row>
    <row r="876" spans="1:47" s="2" customFormat="1" ht="12">
      <c r="A876" s="39"/>
      <c r="B876" s="40"/>
      <c r="C876" s="41"/>
      <c r="D876" s="240" t="s">
        <v>185</v>
      </c>
      <c r="E876" s="41"/>
      <c r="F876" s="241" t="s">
        <v>2377</v>
      </c>
      <c r="G876" s="41"/>
      <c r="H876" s="41"/>
      <c r="I876" s="242"/>
      <c r="J876" s="41"/>
      <c r="K876" s="41"/>
      <c r="L876" s="45"/>
      <c r="M876" s="299"/>
      <c r="N876" s="300"/>
      <c r="O876" s="301"/>
      <c r="P876" s="301"/>
      <c r="Q876" s="301"/>
      <c r="R876" s="301"/>
      <c r="S876" s="301"/>
      <c r="T876" s="302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185</v>
      </c>
      <c r="AU876" s="18" t="s">
        <v>88</v>
      </c>
    </row>
    <row r="877" spans="1:31" s="2" customFormat="1" ht="6.95" customHeight="1">
      <c r="A877" s="39"/>
      <c r="B877" s="67"/>
      <c r="C877" s="68"/>
      <c r="D877" s="68"/>
      <c r="E877" s="68"/>
      <c r="F877" s="68"/>
      <c r="G877" s="68"/>
      <c r="H877" s="68"/>
      <c r="I877" s="68"/>
      <c r="J877" s="68"/>
      <c r="K877" s="68"/>
      <c r="L877" s="45"/>
      <c r="M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</row>
  </sheetData>
  <sheetProtection password="CC35" sheet="1" objects="1" scenarios="1" formatColumns="0" formatRows="0" autoFilter="0"/>
  <autoFilter ref="C139:K87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2641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2642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ROUND((SUM(BE123:BE163)),2)</f>
        <v>0</v>
      </c>
      <c r="G35" s="39"/>
      <c r="H35" s="39"/>
      <c r="I35" s="165">
        <v>0.21</v>
      </c>
      <c r="J35" s="164">
        <f>ROUND(((SUM(BE123:BE163))*I35),2)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ROUND((SUM(BF123:BF163)),2)</f>
        <v>0</v>
      </c>
      <c r="G36" s="39"/>
      <c r="H36" s="39"/>
      <c r="I36" s="165">
        <v>0.15</v>
      </c>
      <c r="J36" s="164">
        <f>ROUND(((SUM(BF123:BF163))*I36),2)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ROUND((SUM(BG123:BG163)),2)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ROUND((SUM(BH123:BH163)),2)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ROUND((SUM(BI123:BI163)),2)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2641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I.a - Etapa - DIO (investor SÚS Sk)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152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157</v>
      </c>
      <c r="E101" s="197"/>
      <c r="F101" s="197"/>
      <c r="G101" s="197"/>
      <c r="H101" s="197"/>
      <c r="I101" s="197"/>
      <c r="J101" s="198">
        <f>J134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161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Okružní křižovatka sil. II/101 ulic Mostní s Třídou Legií a ulicí Třebízského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144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2641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1773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I.a - Etapa - DIO (investor SÚS Sk)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22</v>
      </c>
      <c r="D117" s="41"/>
      <c r="E117" s="41"/>
      <c r="F117" s="28" t="str">
        <f>F14</f>
        <v>Kralupy nad Vltavou</v>
      </c>
      <c r="G117" s="41"/>
      <c r="H117" s="41"/>
      <c r="I117" s="33" t="s">
        <v>24</v>
      </c>
      <c r="J117" s="80" t="str">
        <f>IF(J14="","",J14)</f>
        <v>24. 10. 2023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26</v>
      </c>
      <c r="D119" s="41"/>
      <c r="E119" s="41"/>
      <c r="F119" s="28" t="str">
        <f>E17</f>
        <v xml:space="preserve"> </v>
      </c>
      <c r="G119" s="41"/>
      <c r="H119" s="41"/>
      <c r="I119" s="33" t="s">
        <v>32</v>
      </c>
      <c r="J119" s="37" t="str">
        <f>E23</f>
        <v>Ing. Petr Novotný, Ph.D.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30</v>
      </c>
      <c r="D120" s="41"/>
      <c r="E120" s="41"/>
      <c r="F120" s="28" t="str">
        <f>IF(E20="","",E20)</f>
        <v>Vyplň údaj</v>
      </c>
      <c r="G120" s="41"/>
      <c r="H120" s="41"/>
      <c r="I120" s="33" t="s">
        <v>35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162</v>
      </c>
      <c r="D122" s="203" t="s">
        <v>63</v>
      </c>
      <c r="E122" s="203" t="s">
        <v>59</v>
      </c>
      <c r="F122" s="203" t="s">
        <v>60</v>
      </c>
      <c r="G122" s="203" t="s">
        <v>163</v>
      </c>
      <c r="H122" s="203" t="s">
        <v>164</v>
      </c>
      <c r="I122" s="203" t="s">
        <v>165</v>
      </c>
      <c r="J122" s="203" t="s">
        <v>148</v>
      </c>
      <c r="K122" s="204" t="s">
        <v>166</v>
      </c>
      <c r="L122" s="205"/>
      <c r="M122" s="101" t="s">
        <v>1</v>
      </c>
      <c r="N122" s="102" t="s">
        <v>42</v>
      </c>
      <c r="O122" s="102" t="s">
        <v>167</v>
      </c>
      <c r="P122" s="102" t="s">
        <v>168</v>
      </c>
      <c r="Q122" s="102" t="s">
        <v>169</v>
      </c>
      <c r="R122" s="102" t="s">
        <v>170</v>
      </c>
      <c r="S122" s="102" t="s">
        <v>171</v>
      </c>
      <c r="T122" s="103" t="s">
        <v>172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173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0.039</v>
      </c>
      <c r="S123" s="105"/>
      <c r="T123" s="209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77</v>
      </c>
      <c r="AU123" s="18" t="s">
        <v>150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77</v>
      </c>
      <c r="E124" s="214" t="s">
        <v>174</v>
      </c>
      <c r="F124" s="214" t="s">
        <v>175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P125+P134</f>
        <v>0</v>
      </c>
      <c r="Q124" s="219"/>
      <c r="R124" s="220">
        <f>R125+R134</f>
        <v>0.039</v>
      </c>
      <c r="S124" s="219"/>
      <c r="T124" s="221">
        <f>T125+T134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86</v>
      </c>
      <c r="AT124" s="223" t="s">
        <v>77</v>
      </c>
      <c r="AU124" s="223" t="s">
        <v>78</v>
      </c>
      <c r="AY124" s="222" t="s">
        <v>176</v>
      </c>
      <c r="BK124" s="224">
        <f>BK125+BK134</f>
        <v>0</v>
      </c>
    </row>
    <row r="125" spans="1:63" s="12" customFormat="1" ht="22.8" customHeight="1">
      <c r="A125" s="12"/>
      <c r="B125" s="211"/>
      <c r="C125" s="212"/>
      <c r="D125" s="213" t="s">
        <v>77</v>
      </c>
      <c r="E125" s="225" t="s">
        <v>86</v>
      </c>
      <c r="F125" s="225" t="s">
        <v>177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SUM(P126:P133)</f>
        <v>0</v>
      </c>
      <c r="Q125" s="219"/>
      <c r="R125" s="220">
        <f>SUM(R126:R133)</f>
        <v>0.039</v>
      </c>
      <c r="S125" s="219"/>
      <c r="T125" s="221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77</v>
      </c>
      <c r="AU125" s="223" t="s">
        <v>86</v>
      </c>
      <c r="AY125" s="222" t="s">
        <v>176</v>
      </c>
      <c r="BK125" s="224">
        <f>SUM(BK126:BK133)</f>
        <v>0</v>
      </c>
    </row>
    <row r="126" spans="1:65" s="2" customFormat="1" ht="16.5" customHeight="1">
      <c r="A126" s="39"/>
      <c r="B126" s="40"/>
      <c r="C126" s="227" t="s">
        <v>86</v>
      </c>
      <c r="D126" s="227" t="s">
        <v>178</v>
      </c>
      <c r="E126" s="228" t="s">
        <v>2643</v>
      </c>
      <c r="F126" s="229" t="s">
        <v>2644</v>
      </c>
      <c r="G126" s="230" t="s">
        <v>462</v>
      </c>
      <c r="H126" s="231">
        <v>260</v>
      </c>
      <c r="I126" s="232"/>
      <c r="J126" s="233">
        <f>ROUND(I126*H126,2)</f>
        <v>0</v>
      </c>
      <c r="K126" s="229" t="s">
        <v>182</v>
      </c>
      <c r="L126" s="45"/>
      <c r="M126" s="234" t="s">
        <v>1</v>
      </c>
      <c r="N126" s="235" t="s">
        <v>43</v>
      </c>
      <c r="O126" s="92"/>
      <c r="P126" s="236">
        <f>O126*H126</f>
        <v>0</v>
      </c>
      <c r="Q126" s="236">
        <v>0.00015</v>
      </c>
      <c r="R126" s="236">
        <f>Q126*H126</f>
        <v>0.039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183</v>
      </c>
      <c r="AT126" s="238" t="s">
        <v>178</v>
      </c>
      <c r="AU126" s="238" t="s">
        <v>88</v>
      </c>
      <c r="AY126" s="18" t="s">
        <v>176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86</v>
      </c>
      <c r="BK126" s="239">
        <f>ROUND(I126*H126,2)</f>
        <v>0</v>
      </c>
      <c r="BL126" s="18" t="s">
        <v>183</v>
      </c>
      <c r="BM126" s="238" t="s">
        <v>2645</v>
      </c>
    </row>
    <row r="127" spans="1:47" s="2" customFormat="1" ht="12">
      <c r="A127" s="39"/>
      <c r="B127" s="40"/>
      <c r="C127" s="41"/>
      <c r="D127" s="240" t="s">
        <v>185</v>
      </c>
      <c r="E127" s="41"/>
      <c r="F127" s="241" t="s">
        <v>2646</v>
      </c>
      <c r="G127" s="41"/>
      <c r="H127" s="41"/>
      <c r="I127" s="242"/>
      <c r="J127" s="41"/>
      <c r="K127" s="41"/>
      <c r="L127" s="45"/>
      <c r="M127" s="243"/>
      <c r="N127" s="244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185</v>
      </c>
      <c r="AU127" s="18" t="s">
        <v>88</v>
      </c>
    </row>
    <row r="128" spans="1:47" s="2" customFormat="1" ht="12">
      <c r="A128" s="39"/>
      <c r="B128" s="40"/>
      <c r="C128" s="41"/>
      <c r="D128" s="240" t="s">
        <v>232</v>
      </c>
      <c r="E128" s="41"/>
      <c r="F128" s="277" t="s">
        <v>2647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232</v>
      </c>
      <c r="AU128" s="18" t="s">
        <v>88</v>
      </c>
    </row>
    <row r="129" spans="1:51" s="13" customFormat="1" ht="12">
      <c r="A129" s="13"/>
      <c r="B129" s="245"/>
      <c r="C129" s="246"/>
      <c r="D129" s="240" t="s">
        <v>187</v>
      </c>
      <c r="E129" s="247" t="s">
        <v>1</v>
      </c>
      <c r="F129" s="248" t="s">
        <v>2526</v>
      </c>
      <c r="G129" s="246"/>
      <c r="H129" s="249">
        <v>260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187</v>
      </c>
      <c r="AU129" s="255" t="s">
        <v>88</v>
      </c>
      <c r="AV129" s="13" t="s">
        <v>88</v>
      </c>
      <c r="AW129" s="13" t="s">
        <v>34</v>
      </c>
      <c r="AX129" s="13" t="s">
        <v>78</v>
      </c>
      <c r="AY129" s="255" t="s">
        <v>176</v>
      </c>
    </row>
    <row r="130" spans="1:51" s="14" customFormat="1" ht="12">
      <c r="A130" s="14"/>
      <c r="B130" s="256"/>
      <c r="C130" s="257"/>
      <c r="D130" s="240" t="s">
        <v>187</v>
      </c>
      <c r="E130" s="258" t="s">
        <v>1</v>
      </c>
      <c r="F130" s="259" t="s">
        <v>189</v>
      </c>
      <c r="G130" s="257"/>
      <c r="H130" s="260">
        <v>260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187</v>
      </c>
      <c r="AU130" s="266" t="s">
        <v>88</v>
      </c>
      <c r="AV130" s="14" t="s">
        <v>183</v>
      </c>
      <c r="AW130" s="14" t="s">
        <v>34</v>
      </c>
      <c r="AX130" s="14" t="s">
        <v>86</v>
      </c>
      <c r="AY130" s="266" t="s">
        <v>176</v>
      </c>
    </row>
    <row r="131" spans="1:65" s="2" customFormat="1" ht="21.75" customHeight="1">
      <c r="A131" s="39"/>
      <c r="B131" s="40"/>
      <c r="C131" s="227" t="s">
        <v>88</v>
      </c>
      <c r="D131" s="227" t="s">
        <v>178</v>
      </c>
      <c r="E131" s="228" t="s">
        <v>2648</v>
      </c>
      <c r="F131" s="229" t="s">
        <v>2649</v>
      </c>
      <c r="G131" s="230" t="s">
        <v>462</v>
      </c>
      <c r="H131" s="231">
        <v>260</v>
      </c>
      <c r="I131" s="232"/>
      <c r="J131" s="233">
        <f>ROUND(I131*H131,2)</f>
        <v>0</v>
      </c>
      <c r="K131" s="229" t="s">
        <v>182</v>
      </c>
      <c r="L131" s="45"/>
      <c r="M131" s="234" t="s">
        <v>1</v>
      </c>
      <c r="N131" s="235" t="s">
        <v>43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183</v>
      </c>
      <c r="AT131" s="238" t="s">
        <v>178</v>
      </c>
      <c r="AU131" s="238" t="s">
        <v>88</v>
      </c>
      <c r="AY131" s="18" t="s">
        <v>176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86</v>
      </c>
      <c r="BK131" s="239">
        <f>ROUND(I131*H131,2)</f>
        <v>0</v>
      </c>
      <c r="BL131" s="18" t="s">
        <v>183</v>
      </c>
      <c r="BM131" s="238" t="s">
        <v>2650</v>
      </c>
    </row>
    <row r="132" spans="1:47" s="2" customFormat="1" ht="12">
      <c r="A132" s="39"/>
      <c r="B132" s="40"/>
      <c r="C132" s="41"/>
      <c r="D132" s="240" t="s">
        <v>185</v>
      </c>
      <c r="E132" s="41"/>
      <c r="F132" s="241" t="s">
        <v>2651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185</v>
      </c>
      <c r="AU132" s="18" t="s">
        <v>88</v>
      </c>
    </row>
    <row r="133" spans="1:51" s="13" customFormat="1" ht="12">
      <c r="A133" s="13"/>
      <c r="B133" s="245"/>
      <c r="C133" s="246"/>
      <c r="D133" s="240" t="s">
        <v>187</v>
      </c>
      <c r="E133" s="247" t="s">
        <v>1</v>
      </c>
      <c r="F133" s="248" t="s">
        <v>2526</v>
      </c>
      <c r="G133" s="246"/>
      <c r="H133" s="249">
        <v>260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187</v>
      </c>
      <c r="AU133" s="255" t="s">
        <v>88</v>
      </c>
      <c r="AV133" s="13" t="s">
        <v>88</v>
      </c>
      <c r="AW133" s="13" t="s">
        <v>34</v>
      </c>
      <c r="AX133" s="13" t="s">
        <v>86</v>
      </c>
      <c r="AY133" s="255" t="s">
        <v>176</v>
      </c>
    </row>
    <row r="134" spans="1:63" s="12" customFormat="1" ht="22.8" customHeight="1">
      <c r="A134" s="12"/>
      <c r="B134" s="211"/>
      <c r="C134" s="212"/>
      <c r="D134" s="213" t="s">
        <v>77</v>
      </c>
      <c r="E134" s="225" t="s">
        <v>235</v>
      </c>
      <c r="F134" s="225" t="s">
        <v>625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SUM(P135:P163)</f>
        <v>0</v>
      </c>
      <c r="Q134" s="219"/>
      <c r="R134" s="220">
        <f>SUM(R135:R163)</f>
        <v>0</v>
      </c>
      <c r="S134" s="219"/>
      <c r="T134" s="221">
        <f>SUM(T135:T163)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86</v>
      </c>
      <c r="AT134" s="223" t="s">
        <v>77</v>
      </c>
      <c r="AU134" s="223" t="s">
        <v>86</v>
      </c>
      <c r="AY134" s="222" t="s">
        <v>176</v>
      </c>
      <c r="BK134" s="224">
        <f>SUM(BK135:BK163)</f>
        <v>0</v>
      </c>
    </row>
    <row r="135" spans="1:65" s="2" customFormat="1" ht="16.5" customHeight="1">
      <c r="A135" s="39"/>
      <c r="B135" s="40"/>
      <c r="C135" s="227" t="s">
        <v>198</v>
      </c>
      <c r="D135" s="227" t="s">
        <v>178</v>
      </c>
      <c r="E135" s="228" t="s">
        <v>2652</v>
      </c>
      <c r="F135" s="229" t="s">
        <v>2653</v>
      </c>
      <c r="G135" s="230" t="s">
        <v>476</v>
      </c>
      <c r="H135" s="231">
        <v>10</v>
      </c>
      <c r="I135" s="232"/>
      <c r="J135" s="233">
        <f>ROUND(I135*H135,2)</f>
        <v>0</v>
      </c>
      <c r="K135" s="229" t="s">
        <v>182</v>
      </c>
      <c r="L135" s="45"/>
      <c r="M135" s="234" t="s">
        <v>1</v>
      </c>
      <c r="N135" s="235" t="s">
        <v>43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183</v>
      </c>
      <c r="AT135" s="238" t="s">
        <v>178</v>
      </c>
      <c r="AU135" s="238" t="s">
        <v>88</v>
      </c>
      <c r="AY135" s="18" t="s">
        <v>176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86</v>
      </c>
      <c r="BK135" s="239">
        <f>ROUND(I135*H135,2)</f>
        <v>0</v>
      </c>
      <c r="BL135" s="18" t="s">
        <v>183</v>
      </c>
      <c r="BM135" s="238" t="s">
        <v>2654</v>
      </c>
    </row>
    <row r="136" spans="1:47" s="2" customFormat="1" ht="12">
      <c r="A136" s="39"/>
      <c r="B136" s="40"/>
      <c r="C136" s="41"/>
      <c r="D136" s="240" t="s">
        <v>185</v>
      </c>
      <c r="E136" s="41"/>
      <c r="F136" s="241" t="s">
        <v>2655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185</v>
      </c>
      <c r="AU136" s="18" t="s">
        <v>88</v>
      </c>
    </row>
    <row r="137" spans="1:51" s="13" customFormat="1" ht="12">
      <c r="A137" s="13"/>
      <c r="B137" s="245"/>
      <c r="C137" s="246"/>
      <c r="D137" s="240" t="s">
        <v>187</v>
      </c>
      <c r="E137" s="247" t="s">
        <v>1</v>
      </c>
      <c r="F137" s="248" t="s">
        <v>2656</v>
      </c>
      <c r="G137" s="246"/>
      <c r="H137" s="249">
        <v>6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187</v>
      </c>
      <c r="AU137" s="255" t="s">
        <v>88</v>
      </c>
      <c r="AV137" s="13" t="s">
        <v>88</v>
      </c>
      <c r="AW137" s="13" t="s">
        <v>34</v>
      </c>
      <c r="AX137" s="13" t="s">
        <v>78</v>
      </c>
      <c r="AY137" s="255" t="s">
        <v>176</v>
      </c>
    </row>
    <row r="138" spans="1:51" s="13" customFormat="1" ht="12">
      <c r="A138" s="13"/>
      <c r="B138" s="245"/>
      <c r="C138" s="246"/>
      <c r="D138" s="240" t="s">
        <v>187</v>
      </c>
      <c r="E138" s="247" t="s">
        <v>1</v>
      </c>
      <c r="F138" s="248" t="s">
        <v>2657</v>
      </c>
      <c r="G138" s="246"/>
      <c r="H138" s="249">
        <v>3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187</v>
      </c>
      <c r="AU138" s="255" t="s">
        <v>88</v>
      </c>
      <c r="AV138" s="13" t="s">
        <v>88</v>
      </c>
      <c r="AW138" s="13" t="s">
        <v>34</v>
      </c>
      <c r="AX138" s="13" t="s">
        <v>78</v>
      </c>
      <c r="AY138" s="255" t="s">
        <v>176</v>
      </c>
    </row>
    <row r="139" spans="1:51" s="13" customFormat="1" ht="12">
      <c r="A139" s="13"/>
      <c r="B139" s="245"/>
      <c r="C139" s="246"/>
      <c r="D139" s="240" t="s">
        <v>187</v>
      </c>
      <c r="E139" s="247" t="s">
        <v>1</v>
      </c>
      <c r="F139" s="248" t="s">
        <v>2658</v>
      </c>
      <c r="G139" s="246"/>
      <c r="H139" s="249">
        <v>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187</v>
      </c>
      <c r="AU139" s="255" t="s">
        <v>88</v>
      </c>
      <c r="AV139" s="13" t="s">
        <v>88</v>
      </c>
      <c r="AW139" s="13" t="s">
        <v>34</v>
      </c>
      <c r="AX139" s="13" t="s">
        <v>78</v>
      </c>
      <c r="AY139" s="255" t="s">
        <v>176</v>
      </c>
    </row>
    <row r="140" spans="1:51" s="14" customFormat="1" ht="12">
      <c r="A140" s="14"/>
      <c r="B140" s="256"/>
      <c r="C140" s="257"/>
      <c r="D140" s="240" t="s">
        <v>187</v>
      </c>
      <c r="E140" s="258" t="s">
        <v>1</v>
      </c>
      <c r="F140" s="259" t="s">
        <v>189</v>
      </c>
      <c r="G140" s="257"/>
      <c r="H140" s="260">
        <v>10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187</v>
      </c>
      <c r="AU140" s="266" t="s">
        <v>88</v>
      </c>
      <c r="AV140" s="14" t="s">
        <v>183</v>
      </c>
      <c r="AW140" s="14" t="s">
        <v>34</v>
      </c>
      <c r="AX140" s="14" t="s">
        <v>86</v>
      </c>
      <c r="AY140" s="266" t="s">
        <v>176</v>
      </c>
    </row>
    <row r="141" spans="1:65" s="2" customFormat="1" ht="16.5" customHeight="1">
      <c r="A141" s="39"/>
      <c r="B141" s="40"/>
      <c r="C141" s="227" t="s">
        <v>183</v>
      </c>
      <c r="D141" s="227" t="s">
        <v>178</v>
      </c>
      <c r="E141" s="228" t="s">
        <v>2659</v>
      </c>
      <c r="F141" s="229" t="s">
        <v>2660</v>
      </c>
      <c r="G141" s="230" t="s">
        <v>476</v>
      </c>
      <c r="H141" s="231">
        <v>770</v>
      </c>
      <c r="I141" s="232"/>
      <c r="J141" s="233">
        <f>ROUND(I141*H141,2)</f>
        <v>0</v>
      </c>
      <c r="K141" s="229" t="s">
        <v>182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183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183</v>
      </c>
      <c r="BM141" s="238" t="s">
        <v>2661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2662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51" s="13" customFormat="1" ht="12">
      <c r="A143" s="13"/>
      <c r="B143" s="245"/>
      <c r="C143" s="246"/>
      <c r="D143" s="240" t="s">
        <v>187</v>
      </c>
      <c r="E143" s="247" t="s">
        <v>1</v>
      </c>
      <c r="F143" s="248" t="s">
        <v>2663</v>
      </c>
      <c r="G143" s="246"/>
      <c r="H143" s="249">
        <v>770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187</v>
      </c>
      <c r="AU143" s="255" t="s">
        <v>88</v>
      </c>
      <c r="AV143" s="13" t="s">
        <v>88</v>
      </c>
      <c r="AW143" s="13" t="s">
        <v>34</v>
      </c>
      <c r="AX143" s="13" t="s">
        <v>78</v>
      </c>
      <c r="AY143" s="255" t="s">
        <v>176</v>
      </c>
    </row>
    <row r="144" spans="1:51" s="14" customFormat="1" ht="12">
      <c r="A144" s="14"/>
      <c r="B144" s="256"/>
      <c r="C144" s="257"/>
      <c r="D144" s="240" t="s">
        <v>187</v>
      </c>
      <c r="E144" s="258" t="s">
        <v>1</v>
      </c>
      <c r="F144" s="259" t="s">
        <v>189</v>
      </c>
      <c r="G144" s="257"/>
      <c r="H144" s="260">
        <v>770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187</v>
      </c>
      <c r="AU144" s="266" t="s">
        <v>88</v>
      </c>
      <c r="AV144" s="14" t="s">
        <v>183</v>
      </c>
      <c r="AW144" s="14" t="s">
        <v>34</v>
      </c>
      <c r="AX144" s="14" t="s">
        <v>86</v>
      </c>
      <c r="AY144" s="266" t="s">
        <v>176</v>
      </c>
    </row>
    <row r="145" spans="1:65" s="2" customFormat="1" ht="16.5" customHeight="1">
      <c r="A145" s="39"/>
      <c r="B145" s="40"/>
      <c r="C145" s="227" t="s">
        <v>209</v>
      </c>
      <c r="D145" s="227" t="s">
        <v>178</v>
      </c>
      <c r="E145" s="228" t="s">
        <v>2664</v>
      </c>
      <c r="F145" s="229" t="s">
        <v>2665</v>
      </c>
      <c r="G145" s="230" t="s">
        <v>476</v>
      </c>
      <c r="H145" s="231">
        <v>1</v>
      </c>
      <c r="I145" s="232"/>
      <c r="J145" s="233">
        <f>ROUND(I145*H145,2)</f>
        <v>0</v>
      </c>
      <c r="K145" s="229" t="s">
        <v>182</v>
      </c>
      <c r="L145" s="45"/>
      <c r="M145" s="234" t="s">
        <v>1</v>
      </c>
      <c r="N145" s="235" t="s">
        <v>43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183</v>
      </c>
      <c r="AT145" s="238" t="s">
        <v>178</v>
      </c>
      <c r="AU145" s="238" t="s">
        <v>88</v>
      </c>
      <c r="AY145" s="18" t="s">
        <v>176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86</v>
      </c>
      <c r="BK145" s="239">
        <f>ROUND(I145*H145,2)</f>
        <v>0</v>
      </c>
      <c r="BL145" s="18" t="s">
        <v>183</v>
      </c>
      <c r="BM145" s="238" t="s">
        <v>2666</v>
      </c>
    </row>
    <row r="146" spans="1:47" s="2" customFormat="1" ht="12">
      <c r="A146" s="39"/>
      <c r="B146" s="40"/>
      <c r="C146" s="41"/>
      <c r="D146" s="240" t="s">
        <v>185</v>
      </c>
      <c r="E146" s="41"/>
      <c r="F146" s="241" t="s">
        <v>2667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185</v>
      </c>
      <c r="AU146" s="18" t="s">
        <v>88</v>
      </c>
    </row>
    <row r="147" spans="1:51" s="13" customFormat="1" ht="12">
      <c r="A147" s="13"/>
      <c r="B147" s="245"/>
      <c r="C147" s="246"/>
      <c r="D147" s="240" t="s">
        <v>187</v>
      </c>
      <c r="E147" s="247" t="s">
        <v>1</v>
      </c>
      <c r="F147" s="248" t="s">
        <v>86</v>
      </c>
      <c r="G147" s="246"/>
      <c r="H147" s="249">
        <v>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187</v>
      </c>
      <c r="AU147" s="255" t="s">
        <v>88</v>
      </c>
      <c r="AV147" s="13" t="s">
        <v>88</v>
      </c>
      <c r="AW147" s="13" t="s">
        <v>34</v>
      </c>
      <c r="AX147" s="13" t="s">
        <v>86</v>
      </c>
      <c r="AY147" s="255" t="s">
        <v>176</v>
      </c>
    </row>
    <row r="148" spans="1:65" s="2" customFormat="1" ht="16.5" customHeight="1">
      <c r="A148" s="39"/>
      <c r="B148" s="40"/>
      <c r="C148" s="227" t="s">
        <v>215</v>
      </c>
      <c r="D148" s="227" t="s">
        <v>178</v>
      </c>
      <c r="E148" s="228" t="s">
        <v>2668</v>
      </c>
      <c r="F148" s="229" t="s">
        <v>2669</v>
      </c>
      <c r="G148" s="230" t="s">
        <v>476</v>
      </c>
      <c r="H148" s="231">
        <v>77</v>
      </c>
      <c r="I148" s="232"/>
      <c r="J148" s="233">
        <f>ROUND(I148*H148,2)</f>
        <v>0</v>
      </c>
      <c r="K148" s="229" t="s">
        <v>182</v>
      </c>
      <c r="L148" s="45"/>
      <c r="M148" s="234" t="s">
        <v>1</v>
      </c>
      <c r="N148" s="235" t="s">
        <v>43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183</v>
      </c>
      <c r="AT148" s="238" t="s">
        <v>178</v>
      </c>
      <c r="AU148" s="238" t="s">
        <v>88</v>
      </c>
      <c r="AY148" s="18" t="s">
        <v>176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86</v>
      </c>
      <c r="BK148" s="239">
        <f>ROUND(I148*H148,2)</f>
        <v>0</v>
      </c>
      <c r="BL148" s="18" t="s">
        <v>183</v>
      </c>
      <c r="BM148" s="238" t="s">
        <v>2670</v>
      </c>
    </row>
    <row r="149" spans="1:47" s="2" customFormat="1" ht="12">
      <c r="A149" s="39"/>
      <c r="B149" s="40"/>
      <c r="C149" s="41"/>
      <c r="D149" s="240" t="s">
        <v>185</v>
      </c>
      <c r="E149" s="41"/>
      <c r="F149" s="241" t="s">
        <v>2671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185</v>
      </c>
      <c r="AU149" s="18" t="s">
        <v>88</v>
      </c>
    </row>
    <row r="150" spans="1:51" s="13" customFormat="1" ht="12">
      <c r="A150" s="13"/>
      <c r="B150" s="245"/>
      <c r="C150" s="246"/>
      <c r="D150" s="240" t="s">
        <v>187</v>
      </c>
      <c r="E150" s="247" t="s">
        <v>1</v>
      </c>
      <c r="F150" s="248" t="s">
        <v>2672</v>
      </c>
      <c r="G150" s="246"/>
      <c r="H150" s="249">
        <v>77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187</v>
      </c>
      <c r="AU150" s="255" t="s">
        <v>88</v>
      </c>
      <c r="AV150" s="13" t="s">
        <v>88</v>
      </c>
      <c r="AW150" s="13" t="s">
        <v>34</v>
      </c>
      <c r="AX150" s="13" t="s">
        <v>78</v>
      </c>
      <c r="AY150" s="255" t="s">
        <v>176</v>
      </c>
    </row>
    <row r="151" spans="1:51" s="14" customFormat="1" ht="12">
      <c r="A151" s="14"/>
      <c r="B151" s="256"/>
      <c r="C151" s="257"/>
      <c r="D151" s="240" t="s">
        <v>187</v>
      </c>
      <c r="E151" s="258" t="s">
        <v>1</v>
      </c>
      <c r="F151" s="259" t="s">
        <v>189</v>
      </c>
      <c r="G151" s="257"/>
      <c r="H151" s="260">
        <v>77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187</v>
      </c>
      <c r="AU151" s="266" t="s">
        <v>88</v>
      </c>
      <c r="AV151" s="14" t="s">
        <v>183</v>
      </c>
      <c r="AW151" s="14" t="s">
        <v>34</v>
      </c>
      <c r="AX151" s="14" t="s">
        <v>86</v>
      </c>
      <c r="AY151" s="266" t="s">
        <v>176</v>
      </c>
    </row>
    <row r="152" spans="1:65" s="2" customFormat="1" ht="16.5" customHeight="1">
      <c r="A152" s="39"/>
      <c r="B152" s="40"/>
      <c r="C152" s="227" t="s">
        <v>221</v>
      </c>
      <c r="D152" s="227" t="s">
        <v>178</v>
      </c>
      <c r="E152" s="228" t="s">
        <v>2673</v>
      </c>
      <c r="F152" s="229" t="s">
        <v>2674</v>
      </c>
      <c r="G152" s="230" t="s">
        <v>476</v>
      </c>
      <c r="H152" s="231">
        <v>2</v>
      </c>
      <c r="I152" s="232"/>
      <c r="J152" s="233">
        <f>ROUND(I152*H152,2)</f>
        <v>0</v>
      </c>
      <c r="K152" s="229" t="s">
        <v>182</v>
      </c>
      <c r="L152" s="45"/>
      <c r="M152" s="234" t="s">
        <v>1</v>
      </c>
      <c r="N152" s="235" t="s">
        <v>43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183</v>
      </c>
      <c r="AT152" s="238" t="s">
        <v>178</v>
      </c>
      <c r="AU152" s="238" t="s">
        <v>88</v>
      </c>
      <c r="AY152" s="18" t="s">
        <v>176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86</v>
      </c>
      <c r="BK152" s="239">
        <f>ROUND(I152*H152,2)</f>
        <v>0</v>
      </c>
      <c r="BL152" s="18" t="s">
        <v>183</v>
      </c>
      <c r="BM152" s="238" t="s">
        <v>2675</v>
      </c>
    </row>
    <row r="153" spans="1:47" s="2" customFormat="1" ht="12">
      <c r="A153" s="39"/>
      <c r="B153" s="40"/>
      <c r="C153" s="41"/>
      <c r="D153" s="240" t="s">
        <v>185</v>
      </c>
      <c r="E153" s="41"/>
      <c r="F153" s="241" t="s">
        <v>2676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185</v>
      </c>
      <c r="AU153" s="18" t="s">
        <v>88</v>
      </c>
    </row>
    <row r="154" spans="1:51" s="13" customFormat="1" ht="12">
      <c r="A154" s="13"/>
      <c r="B154" s="245"/>
      <c r="C154" s="246"/>
      <c r="D154" s="240" t="s">
        <v>187</v>
      </c>
      <c r="E154" s="247" t="s">
        <v>1</v>
      </c>
      <c r="F154" s="248" t="s">
        <v>1699</v>
      </c>
      <c r="G154" s="246"/>
      <c r="H154" s="249">
        <v>2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187</v>
      </c>
      <c r="AU154" s="255" t="s">
        <v>88</v>
      </c>
      <c r="AV154" s="13" t="s">
        <v>88</v>
      </c>
      <c r="AW154" s="13" t="s">
        <v>34</v>
      </c>
      <c r="AX154" s="13" t="s">
        <v>86</v>
      </c>
      <c r="AY154" s="255" t="s">
        <v>176</v>
      </c>
    </row>
    <row r="155" spans="1:65" s="2" customFormat="1" ht="16.5" customHeight="1">
      <c r="A155" s="39"/>
      <c r="B155" s="40"/>
      <c r="C155" s="227" t="s">
        <v>227</v>
      </c>
      <c r="D155" s="227" t="s">
        <v>178</v>
      </c>
      <c r="E155" s="228" t="s">
        <v>2677</v>
      </c>
      <c r="F155" s="229" t="s">
        <v>2678</v>
      </c>
      <c r="G155" s="230" t="s">
        <v>476</v>
      </c>
      <c r="H155" s="231">
        <v>2</v>
      </c>
      <c r="I155" s="232"/>
      <c r="J155" s="233">
        <f>ROUND(I155*H155,2)</f>
        <v>0</v>
      </c>
      <c r="K155" s="229" t="s">
        <v>182</v>
      </c>
      <c r="L155" s="45"/>
      <c r="M155" s="234" t="s">
        <v>1</v>
      </c>
      <c r="N155" s="235" t="s">
        <v>43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183</v>
      </c>
      <c r="AT155" s="238" t="s">
        <v>178</v>
      </c>
      <c r="AU155" s="238" t="s">
        <v>88</v>
      </c>
      <c r="AY155" s="18" t="s">
        <v>176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86</v>
      </c>
      <c r="BK155" s="239">
        <f>ROUND(I155*H155,2)</f>
        <v>0</v>
      </c>
      <c r="BL155" s="18" t="s">
        <v>183</v>
      </c>
      <c r="BM155" s="238" t="s">
        <v>2679</v>
      </c>
    </row>
    <row r="156" spans="1:47" s="2" customFormat="1" ht="12">
      <c r="A156" s="39"/>
      <c r="B156" s="40"/>
      <c r="C156" s="41"/>
      <c r="D156" s="240" t="s">
        <v>185</v>
      </c>
      <c r="E156" s="41"/>
      <c r="F156" s="241" t="s">
        <v>2680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185</v>
      </c>
      <c r="AU156" s="18" t="s">
        <v>88</v>
      </c>
    </row>
    <row r="157" spans="1:51" s="13" customFormat="1" ht="12">
      <c r="A157" s="13"/>
      <c r="B157" s="245"/>
      <c r="C157" s="246"/>
      <c r="D157" s="240" t="s">
        <v>187</v>
      </c>
      <c r="E157" s="247" t="s">
        <v>1</v>
      </c>
      <c r="F157" s="248" t="s">
        <v>1699</v>
      </c>
      <c r="G157" s="246"/>
      <c r="H157" s="249">
        <v>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187</v>
      </c>
      <c r="AU157" s="255" t="s">
        <v>88</v>
      </c>
      <c r="AV157" s="13" t="s">
        <v>88</v>
      </c>
      <c r="AW157" s="13" t="s">
        <v>34</v>
      </c>
      <c r="AX157" s="13" t="s">
        <v>86</v>
      </c>
      <c r="AY157" s="255" t="s">
        <v>176</v>
      </c>
    </row>
    <row r="158" spans="1:65" s="2" customFormat="1" ht="16.5" customHeight="1">
      <c r="A158" s="39"/>
      <c r="B158" s="40"/>
      <c r="C158" s="227" t="s">
        <v>235</v>
      </c>
      <c r="D158" s="227" t="s">
        <v>178</v>
      </c>
      <c r="E158" s="228" t="s">
        <v>2681</v>
      </c>
      <c r="F158" s="229" t="s">
        <v>2682</v>
      </c>
      <c r="G158" s="230" t="s">
        <v>476</v>
      </c>
      <c r="H158" s="231">
        <v>154</v>
      </c>
      <c r="I158" s="232"/>
      <c r="J158" s="233">
        <f>ROUND(I158*H158,2)</f>
        <v>0</v>
      </c>
      <c r="K158" s="229" t="s">
        <v>182</v>
      </c>
      <c r="L158" s="45"/>
      <c r="M158" s="234" t="s">
        <v>1</v>
      </c>
      <c r="N158" s="235" t="s">
        <v>43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183</v>
      </c>
      <c r="AT158" s="238" t="s">
        <v>178</v>
      </c>
      <c r="AU158" s="238" t="s">
        <v>88</v>
      </c>
      <c r="AY158" s="18" t="s">
        <v>176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86</v>
      </c>
      <c r="BK158" s="239">
        <f>ROUND(I158*H158,2)</f>
        <v>0</v>
      </c>
      <c r="BL158" s="18" t="s">
        <v>183</v>
      </c>
      <c r="BM158" s="238" t="s">
        <v>2683</v>
      </c>
    </row>
    <row r="159" spans="1:47" s="2" customFormat="1" ht="12">
      <c r="A159" s="39"/>
      <c r="B159" s="40"/>
      <c r="C159" s="41"/>
      <c r="D159" s="240" t="s">
        <v>185</v>
      </c>
      <c r="E159" s="41"/>
      <c r="F159" s="241" t="s">
        <v>2684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88</v>
      </c>
    </row>
    <row r="160" spans="1:51" s="13" customFormat="1" ht="12">
      <c r="A160" s="13"/>
      <c r="B160" s="245"/>
      <c r="C160" s="246"/>
      <c r="D160" s="240" t="s">
        <v>187</v>
      </c>
      <c r="E160" s="247" t="s">
        <v>1</v>
      </c>
      <c r="F160" s="248" t="s">
        <v>2685</v>
      </c>
      <c r="G160" s="246"/>
      <c r="H160" s="249">
        <v>154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187</v>
      </c>
      <c r="AU160" s="255" t="s">
        <v>88</v>
      </c>
      <c r="AV160" s="13" t="s">
        <v>88</v>
      </c>
      <c r="AW160" s="13" t="s">
        <v>34</v>
      </c>
      <c r="AX160" s="13" t="s">
        <v>86</v>
      </c>
      <c r="AY160" s="255" t="s">
        <v>176</v>
      </c>
    </row>
    <row r="161" spans="1:65" s="2" customFormat="1" ht="16.5" customHeight="1">
      <c r="A161" s="39"/>
      <c r="B161" s="40"/>
      <c r="C161" s="227" t="s">
        <v>241</v>
      </c>
      <c r="D161" s="227" t="s">
        <v>178</v>
      </c>
      <c r="E161" s="228" t="s">
        <v>2686</v>
      </c>
      <c r="F161" s="229" t="s">
        <v>2687</v>
      </c>
      <c r="G161" s="230" t="s">
        <v>476</v>
      </c>
      <c r="H161" s="231">
        <v>154</v>
      </c>
      <c r="I161" s="232"/>
      <c r="J161" s="233">
        <f>ROUND(I161*H161,2)</f>
        <v>0</v>
      </c>
      <c r="K161" s="229" t="s">
        <v>182</v>
      </c>
      <c r="L161" s="45"/>
      <c r="M161" s="234" t="s">
        <v>1</v>
      </c>
      <c r="N161" s="235" t="s">
        <v>43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183</v>
      </c>
      <c r="AT161" s="238" t="s">
        <v>178</v>
      </c>
      <c r="AU161" s="238" t="s">
        <v>88</v>
      </c>
      <c r="AY161" s="18" t="s">
        <v>176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86</v>
      </c>
      <c r="BK161" s="239">
        <f>ROUND(I161*H161,2)</f>
        <v>0</v>
      </c>
      <c r="BL161" s="18" t="s">
        <v>183</v>
      </c>
      <c r="BM161" s="238" t="s">
        <v>2688</v>
      </c>
    </row>
    <row r="162" spans="1:47" s="2" customFormat="1" ht="12">
      <c r="A162" s="39"/>
      <c r="B162" s="40"/>
      <c r="C162" s="41"/>
      <c r="D162" s="240" t="s">
        <v>185</v>
      </c>
      <c r="E162" s="41"/>
      <c r="F162" s="241" t="s">
        <v>2689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185</v>
      </c>
      <c r="AU162" s="18" t="s">
        <v>88</v>
      </c>
    </row>
    <row r="163" spans="1:51" s="13" customFormat="1" ht="12">
      <c r="A163" s="13"/>
      <c r="B163" s="245"/>
      <c r="C163" s="246"/>
      <c r="D163" s="240" t="s">
        <v>187</v>
      </c>
      <c r="E163" s="247" t="s">
        <v>1</v>
      </c>
      <c r="F163" s="248" t="s">
        <v>2685</v>
      </c>
      <c r="G163" s="246"/>
      <c r="H163" s="249">
        <v>154</v>
      </c>
      <c r="I163" s="250"/>
      <c r="J163" s="246"/>
      <c r="K163" s="246"/>
      <c r="L163" s="251"/>
      <c r="M163" s="303"/>
      <c r="N163" s="304"/>
      <c r="O163" s="304"/>
      <c r="P163" s="304"/>
      <c r="Q163" s="304"/>
      <c r="R163" s="304"/>
      <c r="S163" s="304"/>
      <c r="T163" s="30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187</v>
      </c>
      <c r="AU163" s="255" t="s">
        <v>88</v>
      </c>
      <c r="AV163" s="13" t="s">
        <v>88</v>
      </c>
      <c r="AW163" s="13" t="s">
        <v>34</v>
      </c>
      <c r="AX163" s="13" t="s">
        <v>86</v>
      </c>
      <c r="AY163" s="255" t="s">
        <v>176</v>
      </c>
    </row>
    <row r="164" spans="1:31" s="2" customFormat="1" ht="6.95" customHeight="1">
      <c r="A164" s="39"/>
      <c r="B164" s="67"/>
      <c r="C164" s="68"/>
      <c r="D164" s="68"/>
      <c r="E164" s="68"/>
      <c r="F164" s="68"/>
      <c r="G164" s="68"/>
      <c r="H164" s="68"/>
      <c r="I164" s="68"/>
      <c r="J164" s="68"/>
      <c r="K164" s="68"/>
      <c r="L164" s="45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122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2641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2690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ROUND((SUM(BE123:BE148)),2)</f>
        <v>0</v>
      </c>
      <c r="G35" s="39"/>
      <c r="H35" s="39"/>
      <c r="I35" s="165">
        <v>0.21</v>
      </c>
      <c r="J35" s="164">
        <f>ROUND(((SUM(BE123:BE148))*I35),2)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ROUND((SUM(BF123:BF148)),2)</f>
        <v>0</v>
      </c>
      <c r="G36" s="39"/>
      <c r="H36" s="39"/>
      <c r="I36" s="165">
        <v>0.15</v>
      </c>
      <c r="J36" s="164">
        <f>ROUND(((SUM(BF123:BF148))*I36),2)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ROUND((SUM(BG123:BG148)),2)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ROUND((SUM(BH123:BH148)),2)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ROUND((SUM(BI123:BI148)),2)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2641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I.b - Etapa - DIO (investor Kralupy n. Vl.)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152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157</v>
      </c>
      <c r="E101" s="197"/>
      <c r="F101" s="197"/>
      <c r="G101" s="197"/>
      <c r="H101" s="197"/>
      <c r="I101" s="197"/>
      <c r="J101" s="198">
        <f>J134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161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Okružní křižovatka sil. II/101 ulic Mostní s Třídou Legií a ulicí Třebízského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144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2641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1773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I.b - Etapa - DIO (investor Kralupy n. Vl.)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22</v>
      </c>
      <c r="D117" s="41"/>
      <c r="E117" s="41"/>
      <c r="F117" s="28" t="str">
        <f>F14</f>
        <v>Kralupy nad Vltavou</v>
      </c>
      <c r="G117" s="41"/>
      <c r="H117" s="41"/>
      <c r="I117" s="33" t="s">
        <v>24</v>
      </c>
      <c r="J117" s="80" t="str">
        <f>IF(J14="","",J14)</f>
        <v>24. 10. 2023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26</v>
      </c>
      <c r="D119" s="41"/>
      <c r="E119" s="41"/>
      <c r="F119" s="28" t="str">
        <f>E17</f>
        <v xml:space="preserve"> </v>
      </c>
      <c r="G119" s="41"/>
      <c r="H119" s="41"/>
      <c r="I119" s="33" t="s">
        <v>32</v>
      </c>
      <c r="J119" s="37" t="str">
        <f>E23</f>
        <v>Ing. Petr Novotný, Ph.D.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30</v>
      </c>
      <c r="D120" s="41"/>
      <c r="E120" s="41"/>
      <c r="F120" s="28" t="str">
        <f>IF(E20="","",E20)</f>
        <v>Vyplň údaj</v>
      </c>
      <c r="G120" s="41"/>
      <c r="H120" s="41"/>
      <c r="I120" s="33" t="s">
        <v>35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162</v>
      </c>
      <c r="D122" s="203" t="s">
        <v>63</v>
      </c>
      <c r="E122" s="203" t="s">
        <v>59</v>
      </c>
      <c r="F122" s="203" t="s">
        <v>60</v>
      </c>
      <c r="G122" s="203" t="s">
        <v>163</v>
      </c>
      <c r="H122" s="203" t="s">
        <v>164</v>
      </c>
      <c r="I122" s="203" t="s">
        <v>165</v>
      </c>
      <c r="J122" s="203" t="s">
        <v>148</v>
      </c>
      <c r="K122" s="204" t="s">
        <v>166</v>
      </c>
      <c r="L122" s="205"/>
      <c r="M122" s="101" t="s">
        <v>1</v>
      </c>
      <c r="N122" s="102" t="s">
        <v>42</v>
      </c>
      <c r="O122" s="102" t="s">
        <v>167</v>
      </c>
      <c r="P122" s="102" t="s">
        <v>168</v>
      </c>
      <c r="Q122" s="102" t="s">
        <v>169</v>
      </c>
      <c r="R122" s="102" t="s">
        <v>170</v>
      </c>
      <c r="S122" s="102" t="s">
        <v>171</v>
      </c>
      <c r="T122" s="103" t="s">
        <v>172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173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0.039</v>
      </c>
      <c r="S123" s="105"/>
      <c r="T123" s="209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77</v>
      </c>
      <c r="AU123" s="18" t="s">
        <v>150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77</v>
      </c>
      <c r="E124" s="214" t="s">
        <v>174</v>
      </c>
      <c r="F124" s="214" t="s">
        <v>175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P125+P134</f>
        <v>0</v>
      </c>
      <c r="Q124" s="219"/>
      <c r="R124" s="220">
        <f>R125+R134</f>
        <v>0.039</v>
      </c>
      <c r="S124" s="219"/>
      <c r="T124" s="221">
        <f>T125+T134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86</v>
      </c>
      <c r="AT124" s="223" t="s">
        <v>77</v>
      </c>
      <c r="AU124" s="223" t="s">
        <v>78</v>
      </c>
      <c r="AY124" s="222" t="s">
        <v>176</v>
      </c>
      <c r="BK124" s="224">
        <f>BK125+BK134</f>
        <v>0</v>
      </c>
    </row>
    <row r="125" spans="1:63" s="12" customFormat="1" ht="22.8" customHeight="1">
      <c r="A125" s="12"/>
      <c r="B125" s="211"/>
      <c r="C125" s="212"/>
      <c r="D125" s="213" t="s">
        <v>77</v>
      </c>
      <c r="E125" s="225" t="s">
        <v>86</v>
      </c>
      <c r="F125" s="225" t="s">
        <v>177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SUM(P126:P133)</f>
        <v>0</v>
      </c>
      <c r="Q125" s="219"/>
      <c r="R125" s="220">
        <f>SUM(R126:R133)</f>
        <v>0.039</v>
      </c>
      <c r="S125" s="219"/>
      <c r="T125" s="221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77</v>
      </c>
      <c r="AU125" s="223" t="s">
        <v>86</v>
      </c>
      <c r="AY125" s="222" t="s">
        <v>176</v>
      </c>
      <c r="BK125" s="224">
        <f>SUM(BK126:BK133)</f>
        <v>0</v>
      </c>
    </row>
    <row r="126" spans="1:65" s="2" customFormat="1" ht="16.5" customHeight="1">
      <c r="A126" s="39"/>
      <c r="B126" s="40"/>
      <c r="C126" s="227" t="s">
        <v>86</v>
      </c>
      <c r="D126" s="227" t="s">
        <v>178</v>
      </c>
      <c r="E126" s="228" t="s">
        <v>2643</v>
      </c>
      <c r="F126" s="229" t="s">
        <v>2644</v>
      </c>
      <c r="G126" s="230" t="s">
        <v>462</v>
      </c>
      <c r="H126" s="231">
        <v>260</v>
      </c>
      <c r="I126" s="232"/>
      <c r="J126" s="233">
        <f>ROUND(I126*H126,2)</f>
        <v>0</v>
      </c>
      <c r="K126" s="229" t="s">
        <v>182</v>
      </c>
      <c r="L126" s="45"/>
      <c r="M126" s="234" t="s">
        <v>1</v>
      </c>
      <c r="N126" s="235" t="s">
        <v>43</v>
      </c>
      <c r="O126" s="92"/>
      <c r="P126" s="236">
        <f>O126*H126</f>
        <v>0</v>
      </c>
      <c r="Q126" s="236">
        <v>0.00015</v>
      </c>
      <c r="R126" s="236">
        <f>Q126*H126</f>
        <v>0.039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183</v>
      </c>
      <c r="AT126" s="238" t="s">
        <v>178</v>
      </c>
      <c r="AU126" s="238" t="s">
        <v>88</v>
      </c>
      <c r="AY126" s="18" t="s">
        <v>176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86</v>
      </c>
      <c r="BK126" s="239">
        <f>ROUND(I126*H126,2)</f>
        <v>0</v>
      </c>
      <c r="BL126" s="18" t="s">
        <v>183</v>
      </c>
      <c r="BM126" s="238" t="s">
        <v>2645</v>
      </c>
    </row>
    <row r="127" spans="1:47" s="2" customFormat="1" ht="12">
      <c r="A127" s="39"/>
      <c r="B127" s="40"/>
      <c r="C127" s="41"/>
      <c r="D127" s="240" t="s">
        <v>185</v>
      </c>
      <c r="E127" s="41"/>
      <c r="F127" s="241" t="s">
        <v>2646</v>
      </c>
      <c r="G127" s="41"/>
      <c r="H127" s="41"/>
      <c r="I127" s="242"/>
      <c r="J127" s="41"/>
      <c r="K127" s="41"/>
      <c r="L127" s="45"/>
      <c r="M127" s="243"/>
      <c r="N127" s="244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185</v>
      </c>
      <c r="AU127" s="18" t="s">
        <v>88</v>
      </c>
    </row>
    <row r="128" spans="1:47" s="2" customFormat="1" ht="12">
      <c r="A128" s="39"/>
      <c r="B128" s="40"/>
      <c r="C128" s="41"/>
      <c r="D128" s="240" t="s">
        <v>232</v>
      </c>
      <c r="E128" s="41"/>
      <c r="F128" s="277" t="s">
        <v>2647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232</v>
      </c>
      <c r="AU128" s="18" t="s">
        <v>88</v>
      </c>
    </row>
    <row r="129" spans="1:51" s="13" customFormat="1" ht="12">
      <c r="A129" s="13"/>
      <c r="B129" s="245"/>
      <c r="C129" s="246"/>
      <c r="D129" s="240" t="s">
        <v>187</v>
      </c>
      <c r="E129" s="247" t="s">
        <v>1</v>
      </c>
      <c r="F129" s="248" t="s">
        <v>2526</v>
      </c>
      <c r="G129" s="246"/>
      <c r="H129" s="249">
        <v>260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187</v>
      </c>
      <c r="AU129" s="255" t="s">
        <v>88</v>
      </c>
      <c r="AV129" s="13" t="s">
        <v>88</v>
      </c>
      <c r="AW129" s="13" t="s">
        <v>34</v>
      </c>
      <c r="AX129" s="13" t="s">
        <v>78</v>
      </c>
      <c r="AY129" s="255" t="s">
        <v>176</v>
      </c>
    </row>
    <row r="130" spans="1:51" s="14" customFormat="1" ht="12">
      <c r="A130" s="14"/>
      <c r="B130" s="256"/>
      <c r="C130" s="257"/>
      <c r="D130" s="240" t="s">
        <v>187</v>
      </c>
      <c r="E130" s="258" t="s">
        <v>1</v>
      </c>
      <c r="F130" s="259" t="s">
        <v>189</v>
      </c>
      <c r="G130" s="257"/>
      <c r="H130" s="260">
        <v>260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187</v>
      </c>
      <c r="AU130" s="266" t="s">
        <v>88</v>
      </c>
      <c r="AV130" s="14" t="s">
        <v>183</v>
      </c>
      <c r="AW130" s="14" t="s">
        <v>34</v>
      </c>
      <c r="AX130" s="14" t="s">
        <v>86</v>
      </c>
      <c r="AY130" s="266" t="s">
        <v>176</v>
      </c>
    </row>
    <row r="131" spans="1:65" s="2" customFormat="1" ht="21.75" customHeight="1">
      <c r="A131" s="39"/>
      <c r="B131" s="40"/>
      <c r="C131" s="227" t="s">
        <v>88</v>
      </c>
      <c r="D131" s="227" t="s">
        <v>178</v>
      </c>
      <c r="E131" s="228" t="s">
        <v>2648</v>
      </c>
      <c r="F131" s="229" t="s">
        <v>2649</v>
      </c>
      <c r="G131" s="230" t="s">
        <v>462</v>
      </c>
      <c r="H131" s="231">
        <v>260</v>
      </c>
      <c r="I131" s="232"/>
      <c r="J131" s="233">
        <f>ROUND(I131*H131,2)</f>
        <v>0</v>
      </c>
      <c r="K131" s="229" t="s">
        <v>182</v>
      </c>
      <c r="L131" s="45"/>
      <c r="M131" s="234" t="s">
        <v>1</v>
      </c>
      <c r="N131" s="235" t="s">
        <v>43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183</v>
      </c>
      <c r="AT131" s="238" t="s">
        <v>178</v>
      </c>
      <c r="AU131" s="238" t="s">
        <v>88</v>
      </c>
      <c r="AY131" s="18" t="s">
        <v>176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86</v>
      </c>
      <c r="BK131" s="239">
        <f>ROUND(I131*H131,2)</f>
        <v>0</v>
      </c>
      <c r="BL131" s="18" t="s">
        <v>183</v>
      </c>
      <c r="BM131" s="238" t="s">
        <v>2650</v>
      </c>
    </row>
    <row r="132" spans="1:47" s="2" customFormat="1" ht="12">
      <c r="A132" s="39"/>
      <c r="B132" s="40"/>
      <c r="C132" s="41"/>
      <c r="D132" s="240" t="s">
        <v>185</v>
      </c>
      <c r="E132" s="41"/>
      <c r="F132" s="241" t="s">
        <v>2651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185</v>
      </c>
      <c r="AU132" s="18" t="s">
        <v>88</v>
      </c>
    </row>
    <row r="133" spans="1:51" s="13" customFormat="1" ht="12">
      <c r="A133" s="13"/>
      <c r="B133" s="245"/>
      <c r="C133" s="246"/>
      <c r="D133" s="240" t="s">
        <v>187</v>
      </c>
      <c r="E133" s="247" t="s">
        <v>1</v>
      </c>
      <c r="F133" s="248" t="s">
        <v>2526</v>
      </c>
      <c r="G133" s="246"/>
      <c r="H133" s="249">
        <v>260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187</v>
      </c>
      <c r="AU133" s="255" t="s">
        <v>88</v>
      </c>
      <c r="AV133" s="13" t="s">
        <v>88</v>
      </c>
      <c r="AW133" s="13" t="s">
        <v>34</v>
      </c>
      <c r="AX133" s="13" t="s">
        <v>86</v>
      </c>
      <c r="AY133" s="255" t="s">
        <v>176</v>
      </c>
    </row>
    <row r="134" spans="1:63" s="12" customFormat="1" ht="22.8" customHeight="1">
      <c r="A134" s="12"/>
      <c r="B134" s="211"/>
      <c r="C134" s="212"/>
      <c r="D134" s="213" t="s">
        <v>77</v>
      </c>
      <c r="E134" s="225" t="s">
        <v>235</v>
      </c>
      <c r="F134" s="225" t="s">
        <v>625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SUM(P135:P148)</f>
        <v>0</v>
      </c>
      <c r="Q134" s="219"/>
      <c r="R134" s="220">
        <f>SUM(R135:R148)</f>
        <v>0</v>
      </c>
      <c r="S134" s="219"/>
      <c r="T134" s="221">
        <f>SUM(T135:T148)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86</v>
      </c>
      <c r="AT134" s="223" t="s">
        <v>77</v>
      </c>
      <c r="AU134" s="223" t="s">
        <v>86</v>
      </c>
      <c r="AY134" s="222" t="s">
        <v>176</v>
      </c>
      <c r="BK134" s="224">
        <f>SUM(BK135:BK148)</f>
        <v>0</v>
      </c>
    </row>
    <row r="135" spans="1:65" s="2" customFormat="1" ht="16.5" customHeight="1">
      <c r="A135" s="39"/>
      <c r="B135" s="40"/>
      <c r="C135" s="227" t="s">
        <v>198</v>
      </c>
      <c r="D135" s="227" t="s">
        <v>178</v>
      </c>
      <c r="E135" s="228" t="s">
        <v>2652</v>
      </c>
      <c r="F135" s="229" t="s">
        <v>2653</v>
      </c>
      <c r="G135" s="230" t="s">
        <v>476</v>
      </c>
      <c r="H135" s="231">
        <v>19</v>
      </c>
      <c r="I135" s="232"/>
      <c r="J135" s="233">
        <f>ROUND(I135*H135,2)</f>
        <v>0</v>
      </c>
      <c r="K135" s="229" t="s">
        <v>182</v>
      </c>
      <c r="L135" s="45"/>
      <c r="M135" s="234" t="s">
        <v>1</v>
      </c>
      <c r="N135" s="235" t="s">
        <v>43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183</v>
      </c>
      <c r="AT135" s="238" t="s">
        <v>178</v>
      </c>
      <c r="AU135" s="238" t="s">
        <v>88</v>
      </c>
      <c r="AY135" s="18" t="s">
        <v>176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86</v>
      </c>
      <c r="BK135" s="239">
        <f>ROUND(I135*H135,2)</f>
        <v>0</v>
      </c>
      <c r="BL135" s="18" t="s">
        <v>183</v>
      </c>
      <c r="BM135" s="238" t="s">
        <v>2654</v>
      </c>
    </row>
    <row r="136" spans="1:47" s="2" customFormat="1" ht="12">
      <c r="A136" s="39"/>
      <c r="B136" s="40"/>
      <c r="C136" s="41"/>
      <c r="D136" s="240" t="s">
        <v>185</v>
      </c>
      <c r="E136" s="41"/>
      <c r="F136" s="241" t="s">
        <v>2655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185</v>
      </c>
      <c r="AU136" s="18" t="s">
        <v>88</v>
      </c>
    </row>
    <row r="137" spans="1:51" s="13" customFormat="1" ht="12">
      <c r="A137" s="13"/>
      <c r="B137" s="245"/>
      <c r="C137" s="246"/>
      <c r="D137" s="240" t="s">
        <v>187</v>
      </c>
      <c r="E137" s="247" t="s">
        <v>1</v>
      </c>
      <c r="F137" s="248" t="s">
        <v>2691</v>
      </c>
      <c r="G137" s="246"/>
      <c r="H137" s="249">
        <v>11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187</v>
      </c>
      <c r="AU137" s="255" t="s">
        <v>88</v>
      </c>
      <c r="AV137" s="13" t="s">
        <v>88</v>
      </c>
      <c r="AW137" s="13" t="s">
        <v>34</v>
      </c>
      <c r="AX137" s="13" t="s">
        <v>78</v>
      </c>
      <c r="AY137" s="255" t="s">
        <v>176</v>
      </c>
    </row>
    <row r="138" spans="1:51" s="13" customFormat="1" ht="12">
      <c r="A138" s="13"/>
      <c r="B138" s="245"/>
      <c r="C138" s="246"/>
      <c r="D138" s="240" t="s">
        <v>187</v>
      </c>
      <c r="E138" s="247" t="s">
        <v>1</v>
      </c>
      <c r="F138" s="248" t="s">
        <v>2692</v>
      </c>
      <c r="G138" s="246"/>
      <c r="H138" s="249">
        <v>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187</v>
      </c>
      <c r="AU138" s="255" t="s">
        <v>88</v>
      </c>
      <c r="AV138" s="13" t="s">
        <v>88</v>
      </c>
      <c r="AW138" s="13" t="s">
        <v>34</v>
      </c>
      <c r="AX138" s="13" t="s">
        <v>78</v>
      </c>
      <c r="AY138" s="255" t="s">
        <v>176</v>
      </c>
    </row>
    <row r="139" spans="1:51" s="13" customFormat="1" ht="12">
      <c r="A139" s="13"/>
      <c r="B139" s="245"/>
      <c r="C139" s="246"/>
      <c r="D139" s="240" t="s">
        <v>187</v>
      </c>
      <c r="E139" s="247" t="s">
        <v>1</v>
      </c>
      <c r="F139" s="248" t="s">
        <v>2693</v>
      </c>
      <c r="G139" s="246"/>
      <c r="H139" s="249">
        <v>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187</v>
      </c>
      <c r="AU139" s="255" t="s">
        <v>88</v>
      </c>
      <c r="AV139" s="13" t="s">
        <v>88</v>
      </c>
      <c r="AW139" s="13" t="s">
        <v>34</v>
      </c>
      <c r="AX139" s="13" t="s">
        <v>78</v>
      </c>
      <c r="AY139" s="255" t="s">
        <v>176</v>
      </c>
    </row>
    <row r="140" spans="1:51" s="13" customFormat="1" ht="12">
      <c r="A140" s="13"/>
      <c r="B140" s="245"/>
      <c r="C140" s="246"/>
      <c r="D140" s="240" t="s">
        <v>187</v>
      </c>
      <c r="E140" s="247" t="s">
        <v>1</v>
      </c>
      <c r="F140" s="248" t="s">
        <v>2658</v>
      </c>
      <c r="G140" s="246"/>
      <c r="H140" s="249">
        <v>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187</v>
      </c>
      <c r="AU140" s="255" t="s">
        <v>88</v>
      </c>
      <c r="AV140" s="13" t="s">
        <v>88</v>
      </c>
      <c r="AW140" s="13" t="s">
        <v>34</v>
      </c>
      <c r="AX140" s="13" t="s">
        <v>78</v>
      </c>
      <c r="AY140" s="255" t="s">
        <v>176</v>
      </c>
    </row>
    <row r="141" spans="1:51" s="13" customFormat="1" ht="12">
      <c r="A141" s="13"/>
      <c r="B141" s="245"/>
      <c r="C141" s="246"/>
      <c r="D141" s="240" t="s">
        <v>187</v>
      </c>
      <c r="E141" s="247" t="s">
        <v>1</v>
      </c>
      <c r="F141" s="248" t="s">
        <v>2694</v>
      </c>
      <c r="G141" s="246"/>
      <c r="H141" s="249">
        <v>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187</v>
      </c>
      <c r="AU141" s="255" t="s">
        <v>88</v>
      </c>
      <c r="AV141" s="13" t="s">
        <v>88</v>
      </c>
      <c r="AW141" s="13" t="s">
        <v>34</v>
      </c>
      <c r="AX141" s="13" t="s">
        <v>78</v>
      </c>
      <c r="AY141" s="255" t="s">
        <v>176</v>
      </c>
    </row>
    <row r="142" spans="1:51" s="13" customFormat="1" ht="12">
      <c r="A142" s="13"/>
      <c r="B142" s="245"/>
      <c r="C142" s="246"/>
      <c r="D142" s="240" t="s">
        <v>187</v>
      </c>
      <c r="E142" s="247" t="s">
        <v>1</v>
      </c>
      <c r="F142" s="248" t="s">
        <v>665</v>
      </c>
      <c r="G142" s="246"/>
      <c r="H142" s="249">
        <v>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187</v>
      </c>
      <c r="AU142" s="255" t="s">
        <v>88</v>
      </c>
      <c r="AV142" s="13" t="s">
        <v>88</v>
      </c>
      <c r="AW142" s="13" t="s">
        <v>34</v>
      </c>
      <c r="AX142" s="13" t="s">
        <v>78</v>
      </c>
      <c r="AY142" s="255" t="s">
        <v>176</v>
      </c>
    </row>
    <row r="143" spans="1:51" s="13" customFormat="1" ht="12">
      <c r="A143" s="13"/>
      <c r="B143" s="245"/>
      <c r="C143" s="246"/>
      <c r="D143" s="240" t="s">
        <v>187</v>
      </c>
      <c r="E143" s="247" t="s">
        <v>1</v>
      </c>
      <c r="F143" s="248" t="s">
        <v>2695</v>
      </c>
      <c r="G143" s="246"/>
      <c r="H143" s="249">
        <v>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187</v>
      </c>
      <c r="AU143" s="255" t="s">
        <v>88</v>
      </c>
      <c r="AV143" s="13" t="s">
        <v>88</v>
      </c>
      <c r="AW143" s="13" t="s">
        <v>34</v>
      </c>
      <c r="AX143" s="13" t="s">
        <v>78</v>
      </c>
      <c r="AY143" s="255" t="s">
        <v>176</v>
      </c>
    </row>
    <row r="144" spans="1:51" s="14" customFormat="1" ht="12">
      <c r="A144" s="14"/>
      <c r="B144" s="256"/>
      <c r="C144" s="257"/>
      <c r="D144" s="240" t="s">
        <v>187</v>
      </c>
      <c r="E144" s="258" t="s">
        <v>1</v>
      </c>
      <c r="F144" s="259" t="s">
        <v>189</v>
      </c>
      <c r="G144" s="257"/>
      <c r="H144" s="260">
        <v>19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187</v>
      </c>
      <c r="AU144" s="266" t="s">
        <v>88</v>
      </c>
      <c r="AV144" s="14" t="s">
        <v>183</v>
      </c>
      <c r="AW144" s="14" t="s">
        <v>34</v>
      </c>
      <c r="AX144" s="14" t="s">
        <v>86</v>
      </c>
      <c r="AY144" s="266" t="s">
        <v>176</v>
      </c>
    </row>
    <row r="145" spans="1:65" s="2" customFormat="1" ht="16.5" customHeight="1">
      <c r="A145" s="39"/>
      <c r="B145" s="40"/>
      <c r="C145" s="227" t="s">
        <v>183</v>
      </c>
      <c r="D145" s="227" t="s">
        <v>178</v>
      </c>
      <c r="E145" s="228" t="s">
        <v>2659</v>
      </c>
      <c r="F145" s="229" t="s">
        <v>2660</v>
      </c>
      <c r="G145" s="230" t="s">
        <v>476</v>
      </c>
      <c r="H145" s="231">
        <v>1463</v>
      </c>
      <c r="I145" s="232"/>
      <c r="J145" s="233">
        <f>ROUND(I145*H145,2)</f>
        <v>0</v>
      </c>
      <c r="K145" s="229" t="s">
        <v>182</v>
      </c>
      <c r="L145" s="45"/>
      <c r="M145" s="234" t="s">
        <v>1</v>
      </c>
      <c r="N145" s="235" t="s">
        <v>43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183</v>
      </c>
      <c r="AT145" s="238" t="s">
        <v>178</v>
      </c>
      <c r="AU145" s="238" t="s">
        <v>88</v>
      </c>
      <c r="AY145" s="18" t="s">
        <v>176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86</v>
      </c>
      <c r="BK145" s="239">
        <f>ROUND(I145*H145,2)</f>
        <v>0</v>
      </c>
      <c r="BL145" s="18" t="s">
        <v>183</v>
      </c>
      <c r="BM145" s="238" t="s">
        <v>2661</v>
      </c>
    </row>
    <row r="146" spans="1:47" s="2" customFormat="1" ht="12">
      <c r="A146" s="39"/>
      <c r="B146" s="40"/>
      <c r="C146" s="41"/>
      <c r="D146" s="240" t="s">
        <v>185</v>
      </c>
      <c r="E146" s="41"/>
      <c r="F146" s="241" t="s">
        <v>2662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185</v>
      </c>
      <c r="AU146" s="18" t="s">
        <v>88</v>
      </c>
    </row>
    <row r="147" spans="1:51" s="13" customFormat="1" ht="12">
      <c r="A147" s="13"/>
      <c r="B147" s="245"/>
      <c r="C147" s="246"/>
      <c r="D147" s="240" t="s">
        <v>187</v>
      </c>
      <c r="E147" s="247" t="s">
        <v>1</v>
      </c>
      <c r="F147" s="248" t="s">
        <v>2696</v>
      </c>
      <c r="G147" s="246"/>
      <c r="H147" s="249">
        <v>1463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187</v>
      </c>
      <c r="AU147" s="255" t="s">
        <v>88</v>
      </c>
      <c r="AV147" s="13" t="s">
        <v>88</v>
      </c>
      <c r="AW147" s="13" t="s">
        <v>34</v>
      </c>
      <c r="AX147" s="13" t="s">
        <v>78</v>
      </c>
      <c r="AY147" s="255" t="s">
        <v>176</v>
      </c>
    </row>
    <row r="148" spans="1:51" s="14" customFormat="1" ht="12">
      <c r="A148" s="14"/>
      <c r="B148" s="256"/>
      <c r="C148" s="257"/>
      <c r="D148" s="240" t="s">
        <v>187</v>
      </c>
      <c r="E148" s="258" t="s">
        <v>1</v>
      </c>
      <c r="F148" s="259" t="s">
        <v>189</v>
      </c>
      <c r="G148" s="257"/>
      <c r="H148" s="260">
        <v>1463</v>
      </c>
      <c r="I148" s="261"/>
      <c r="J148" s="257"/>
      <c r="K148" s="257"/>
      <c r="L148" s="262"/>
      <c r="M148" s="306"/>
      <c r="N148" s="307"/>
      <c r="O148" s="307"/>
      <c r="P148" s="307"/>
      <c r="Q148" s="307"/>
      <c r="R148" s="307"/>
      <c r="S148" s="307"/>
      <c r="T148" s="30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187</v>
      </c>
      <c r="AU148" s="266" t="s">
        <v>88</v>
      </c>
      <c r="AV148" s="14" t="s">
        <v>183</v>
      </c>
      <c r="AW148" s="14" t="s">
        <v>34</v>
      </c>
      <c r="AX148" s="14" t="s">
        <v>86</v>
      </c>
      <c r="AY148" s="266" t="s">
        <v>176</v>
      </c>
    </row>
    <row r="149" spans="1:31" s="2" customFormat="1" ht="6.95" customHeight="1">
      <c r="A149" s="39"/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122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2641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2697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ROUND((SUM(BE123:BE143)),2)</f>
        <v>0</v>
      </c>
      <c r="G35" s="39"/>
      <c r="H35" s="39"/>
      <c r="I35" s="165">
        <v>0.21</v>
      </c>
      <c r="J35" s="164">
        <f>ROUND(((SUM(BE123:BE143))*I35),2)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ROUND((SUM(BF123:BF143)),2)</f>
        <v>0</v>
      </c>
      <c r="G36" s="39"/>
      <c r="H36" s="39"/>
      <c r="I36" s="165">
        <v>0.15</v>
      </c>
      <c r="J36" s="164">
        <f>ROUND(((SUM(BF123:BF143))*I36),2)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ROUND((SUM(BG123:BG143)),2)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ROUND((SUM(BH123:BH143)),2)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ROUND((SUM(BI123:BI143)),2)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2641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II. - Etapa - DIO (investor Kralupy n. Vl.)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152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157</v>
      </c>
      <c r="E101" s="197"/>
      <c r="F101" s="197"/>
      <c r="G101" s="197"/>
      <c r="H101" s="197"/>
      <c r="I101" s="197"/>
      <c r="J101" s="198">
        <f>J134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161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Okružní křižovatka sil. II/101 ulic Mostní s Třídou Legií a ulicí Třebízského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144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2641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1773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II. - Etapa - DIO (investor Kralupy n. Vl.)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22</v>
      </c>
      <c r="D117" s="41"/>
      <c r="E117" s="41"/>
      <c r="F117" s="28" t="str">
        <f>F14</f>
        <v>Kralupy nad Vltavou</v>
      </c>
      <c r="G117" s="41"/>
      <c r="H117" s="41"/>
      <c r="I117" s="33" t="s">
        <v>24</v>
      </c>
      <c r="J117" s="80" t="str">
        <f>IF(J14="","",J14)</f>
        <v>24. 10. 2023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26</v>
      </c>
      <c r="D119" s="41"/>
      <c r="E119" s="41"/>
      <c r="F119" s="28" t="str">
        <f>E17</f>
        <v xml:space="preserve"> </v>
      </c>
      <c r="G119" s="41"/>
      <c r="H119" s="41"/>
      <c r="I119" s="33" t="s">
        <v>32</v>
      </c>
      <c r="J119" s="37" t="str">
        <f>E23</f>
        <v>Ing. Petr Novotný, Ph.D.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30</v>
      </c>
      <c r="D120" s="41"/>
      <c r="E120" s="41"/>
      <c r="F120" s="28" t="str">
        <f>IF(E20="","",E20)</f>
        <v>Vyplň údaj</v>
      </c>
      <c r="G120" s="41"/>
      <c r="H120" s="41"/>
      <c r="I120" s="33" t="s">
        <v>35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162</v>
      </c>
      <c r="D122" s="203" t="s">
        <v>63</v>
      </c>
      <c r="E122" s="203" t="s">
        <v>59</v>
      </c>
      <c r="F122" s="203" t="s">
        <v>60</v>
      </c>
      <c r="G122" s="203" t="s">
        <v>163</v>
      </c>
      <c r="H122" s="203" t="s">
        <v>164</v>
      </c>
      <c r="I122" s="203" t="s">
        <v>165</v>
      </c>
      <c r="J122" s="203" t="s">
        <v>148</v>
      </c>
      <c r="K122" s="204" t="s">
        <v>166</v>
      </c>
      <c r="L122" s="205"/>
      <c r="M122" s="101" t="s">
        <v>1</v>
      </c>
      <c r="N122" s="102" t="s">
        <v>42</v>
      </c>
      <c r="O122" s="102" t="s">
        <v>167</v>
      </c>
      <c r="P122" s="102" t="s">
        <v>168</v>
      </c>
      <c r="Q122" s="102" t="s">
        <v>169</v>
      </c>
      <c r="R122" s="102" t="s">
        <v>170</v>
      </c>
      <c r="S122" s="102" t="s">
        <v>171</v>
      </c>
      <c r="T122" s="103" t="s">
        <v>172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173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0.026999999999999996</v>
      </c>
      <c r="S123" s="105"/>
      <c r="T123" s="209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77</v>
      </c>
      <c r="AU123" s="18" t="s">
        <v>150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77</v>
      </c>
      <c r="E124" s="214" t="s">
        <v>174</v>
      </c>
      <c r="F124" s="214" t="s">
        <v>175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P125+P134</f>
        <v>0</v>
      </c>
      <c r="Q124" s="219"/>
      <c r="R124" s="220">
        <f>R125+R134</f>
        <v>0.026999999999999996</v>
      </c>
      <c r="S124" s="219"/>
      <c r="T124" s="221">
        <f>T125+T134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86</v>
      </c>
      <c r="AT124" s="223" t="s">
        <v>77</v>
      </c>
      <c r="AU124" s="223" t="s">
        <v>78</v>
      </c>
      <c r="AY124" s="222" t="s">
        <v>176</v>
      </c>
      <c r="BK124" s="224">
        <f>BK125+BK134</f>
        <v>0</v>
      </c>
    </row>
    <row r="125" spans="1:63" s="12" customFormat="1" ht="22.8" customHeight="1">
      <c r="A125" s="12"/>
      <c r="B125" s="211"/>
      <c r="C125" s="212"/>
      <c r="D125" s="213" t="s">
        <v>77</v>
      </c>
      <c r="E125" s="225" t="s">
        <v>86</v>
      </c>
      <c r="F125" s="225" t="s">
        <v>177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SUM(P126:P133)</f>
        <v>0</v>
      </c>
      <c r="Q125" s="219"/>
      <c r="R125" s="220">
        <f>SUM(R126:R133)</f>
        <v>0.026999999999999996</v>
      </c>
      <c r="S125" s="219"/>
      <c r="T125" s="221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77</v>
      </c>
      <c r="AU125" s="223" t="s">
        <v>86</v>
      </c>
      <c r="AY125" s="222" t="s">
        <v>176</v>
      </c>
      <c r="BK125" s="224">
        <f>SUM(BK126:BK133)</f>
        <v>0</v>
      </c>
    </row>
    <row r="126" spans="1:65" s="2" customFormat="1" ht="16.5" customHeight="1">
      <c r="A126" s="39"/>
      <c r="B126" s="40"/>
      <c r="C126" s="227" t="s">
        <v>86</v>
      </c>
      <c r="D126" s="227" t="s">
        <v>178</v>
      </c>
      <c r="E126" s="228" t="s">
        <v>2643</v>
      </c>
      <c r="F126" s="229" t="s">
        <v>2644</v>
      </c>
      <c r="G126" s="230" t="s">
        <v>462</v>
      </c>
      <c r="H126" s="231">
        <v>180</v>
      </c>
      <c r="I126" s="232"/>
      <c r="J126" s="233">
        <f>ROUND(I126*H126,2)</f>
        <v>0</v>
      </c>
      <c r="K126" s="229" t="s">
        <v>182</v>
      </c>
      <c r="L126" s="45"/>
      <c r="M126" s="234" t="s">
        <v>1</v>
      </c>
      <c r="N126" s="235" t="s">
        <v>43</v>
      </c>
      <c r="O126" s="92"/>
      <c r="P126" s="236">
        <f>O126*H126</f>
        <v>0</v>
      </c>
      <c r="Q126" s="236">
        <v>0.00015</v>
      </c>
      <c r="R126" s="236">
        <f>Q126*H126</f>
        <v>0.026999999999999996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183</v>
      </c>
      <c r="AT126" s="238" t="s">
        <v>178</v>
      </c>
      <c r="AU126" s="238" t="s">
        <v>88</v>
      </c>
      <c r="AY126" s="18" t="s">
        <v>176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86</v>
      </c>
      <c r="BK126" s="239">
        <f>ROUND(I126*H126,2)</f>
        <v>0</v>
      </c>
      <c r="BL126" s="18" t="s">
        <v>183</v>
      </c>
      <c r="BM126" s="238" t="s">
        <v>2698</v>
      </c>
    </row>
    <row r="127" spans="1:47" s="2" customFormat="1" ht="12">
      <c r="A127" s="39"/>
      <c r="B127" s="40"/>
      <c r="C127" s="41"/>
      <c r="D127" s="240" t="s">
        <v>185</v>
      </c>
      <c r="E127" s="41"/>
      <c r="F127" s="241" t="s">
        <v>2646</v>
      </c>
      <c r="G127" s="41"/>
      <c r="H127" s="41"/>
      <c r="I127" s="242"/>
      <c r="J127" s="41"/>
      <c r="K127" s="41"/>
      <c r="L127" s="45"/>
      <c r="M127" s="243"/>
      <c r="N127" s="244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185</v>
      </c>
      <c r="AU127" s="18" t="s">
        <v>88</v>
      </c>
    </row>
    <row r="128" spans="1:47" s="2" customFormat="1" ht="12">
      <c r="A128" s="39"/>
      <c r="B128" s="40"/>
      <c r="C128" s="41"/>
      <c r="D128" s="240" t="s">
        <v>232</v>
      </c>
      <c r="E128" s="41"/>
      <c r="F128" s="277" t="s">
        <v>2647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232</v>
      </c>
      <c r="AU128" s="18" t="s">
        <v>88</v>
      </c>
    </row>
    <row r="129" spans="1:51" s="13" customFormat="1" ht="12">
      <c r="A129" s="13"/>
      <c r="B129" s="245"/>
      <c r="C129" s="246"/>
      <c r="D129" s="240" t="s">
        <v>187</v>
      </c>
      <c r="E129" s="247" t="s">
        <v>1</v>
      </c>
      <c r="F129" s="248" t="s">
        <v>2479</v>
      </c>
      <c r="G129" s="246"/>
      <c r="H129" s="249">
        <v>180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187</v>
      </c>
      <c r="AU129" s="255" t="s">
        <v>88</v>
      </c>
      <c r="AV129" s="13" t="s">
        <v>88</v>
      </c>
      <c r="AW129" s="13" t="s">
        <v>34</v>
      </c>
      <c r="AX129" s="13" t="s">
        <v>78</v>
      </c>
      <c r="AY129" s="255" t="s">
        <v>176</v>
      </c>
    </row>
    <row r="130" spans="1:51" s="14" customFormat="1" ht="12">
      <c r="A130" s="14"/>
      <c r="B130" s="256"/>
      <c r="C130" s="257"/>
      <c r="D130" s="240" t="s">
        <v>187</v>
      </c>
      <c r="E130" s="258" t="s">
        <v>1</v>
      </c>
      <c r="F130" s="259" t="s">
        <v>189</v>
      </c>
      <c r="G130" s="257"/>
      <c r="H130" s="260">
        <v>180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187</v>
      </c>
      <c r="AU130" s="266" t="s">
        <v>88</v>
      </c>
      <c r="AV130" s="14" t="s">
        <v>183</v>
      </c>
      <c r="AW130" s="14" t="s">
        <v>34</v>
      </c>
      <c r="AX130" s="14" t="s">
        <v>86</v>
      </c>
      <c r="AY130" s="266" t="s">
        <v>176</v>
      </c>
    </row>
    <row r="131" spans="1:65" s="2" customFormat="1" ht="21.75" customHeight="1">
      <c r="A131" s="39"/>
      <c r="B131" s="40"/>
      <c r="C131" s="227" t="s">
        <v>88</v>
      </c>
      <c r="D131" s="227" t="s">
        <v>178</v>
      </c>
      <c r="E131" s="228" t="s">
        <v>2648</v>
      </c>
      <c r="F131" s="229" t="s">
        <v>2649</v>
      </c>
      <c r="G131" s="230" t="s">
        <v>462</v>
      </c>
      <c r="H131" s="231">
        <v>180</v>
      </c>
      <c r="I131" s="232"/>
      <c r="J131" s="233">
        <f>ROUND(I131*H131,2)</f>
        <v>0</v>
      </c>
      <c r="K131" s="229" t="s">
        <v>182</v>
      </c>
      <c r="L131" s="45"/>
      <c r="M131" s="234" t="s">
        <v>1</v>
      </c>
      <c r="N131" s="235" t="s">
        <v>43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183</v>
      </c>
      <c r="AT131" s="238" t="s">
        <v>178</v>
      </c>
      <c r="AU131" s="238" t="s">
        <v>88</v>
      </c>
      <c r="AY131" s="18" t="s">
        <v>176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86</v>
      </c>
      <c r="BK131" s="239">
        <f>ROUND(I131*H131,2)</f>
        <v>0</v>
      </c>
      <c r="BL131" s="18" t="s">
        <v>183</v>
      </c>
      <c r="BM131" s="238" t="s">
        <v>2699</v>
      </c>
    </row>
    <row r="132" spans="1:47" s="2" customFormat="1" ht="12">
      <c r="A132" s="39"/>
      <c r="B132" s="40"/>
      <c r="C132" s="41"/>
      <c r="D132" s="240" t="s">
        <v>185</v>
      </c>
      <c r="E132" s="41"/>
      <c r="F132" s="241" t="s">
        <v>2651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185</v>
      </c>
      <c r="AU132" s="18" t="s">
        <v>88</v>
      </c>
    </row>
    <row r="133" spans="1:51" s="13" customFormat="1" ht="12">
      <c r="A133" s="13"/>
      <c r="B133" s="245"/>
      <c r="C133" s="246"/>
      <c r="D133" s="240" t="s">
        <v>187</v>
      </c>
      <c r="E133" s="247" t="s">
        <v>1</v>
      </c>
      <c r="F133" s="248" t="s">
        <v>2479</v>
      </c>
      <c r="G133" s="246"/>
      <c r="H133" s="249">
        <v>180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187</v>
      </c>
      <c r="AU133" s="255" t="s">
        <v>88</v>
      </c>
      <c r="AV133" s="13" t="s">
        <v>88</v>
      </c>
      <c r="AW133" s="13" t="s">
        <v>34</v>
      </c>
      <c r="AX133" s="13" t="s">
        <v>86</v>
      </c>
      <c r="AY133" s="255" t="s">
        <v>176</v>
      </c>
    </row>
    <row r="134" spans="1:63" s="12" customFormat="1" ht="22.8" customHeight="1">
      <c r="A134" s="12"/>
      <c r="B134" s="211"/>
      <c r="C134" s="212"/>
      <c r="D134" s="213" t="s">
        <v>77</v>
      </c>
      <c r="E134" s="225" t="s">
        <v>235</v>
      </c>
      <c r="F134" s="225" t="s">
        <v>625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SUM(P135:P143)</f>
        <v>0</v>
      </c>
      <c r="Q134" s="219"/>
      <c r="R134" s="220">
        <f>SUM(R135:R143)</f>
        <v>0</v>
      </c>
      <c r="S134" s="219"/>
      <c r="T134" s="221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86</v>
      </c>
      <c r="AT134" s="223" t="s">
        <v>77</v>
      </c>
      <c r="AU134" s="223" t="s">
        <v>86</v>
      </c>
      <c r="AY134" s="222" t="s">
        <v>176</v>
      </c>
      <c r="BK134" s="224">
        <f>SUM(BK135:BK143)</f>
        <v>0</v>
      </c>
    </row>
    <row r="135" spans="1:65" s="2" customFormat="1" ht="16.5" customHeight="1">
      <c r="A135" s="39"/>
      <c r="B135" s="40"/>
      <c r="C135" s="227" t="s">
        <v>198</v>
      </c>
      <c r="D135" s="227" t="s">
        <v>178</v>
      </c>
      <c r="E135" s="228" t="s">
        <v>2652</v>
      </c>
      <c r="F135" s="229" t="s">
        <v>2653</v>
      </c>
      <c r="G135" s="230" t="s">
        <v>476</v>
      </c>
      <c r="H135" s="231">
        <v>2</v>
      </c>
      <c r="I135" s="232"/>
      <c r="J135" s="233">
        <f>ROUND(I135*H135,2)</f>
        <v>0</v>
      </c>
      <c r="K135" s="229" t="s">
        <v>182</v>
      </c>
      <c r="L135" s="45"/>
      <c r="M135" s="234" t="s">
        <v>1</v>
      </c>
      <c r="N135" s="235" t="s">
        <v>43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183</v>
      </c>
      <c r="AT135" s="238" t="s">
        <v>178</v>
      </c>
      <c r="AU135" s="238" t="s">
        <v>88</v>
      </c>
      <c r="AY135" s="18" t="s">
        <v>176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86</v>
      </c>
      <c r="BK135" s="239">
        <f>ROUND(I135*H135,2)</f>
        <v>0</v>
      </c>
      <c r="BL135" s="18" t="s">
        <v>183</v>
      </c>
      <c r="BM135" s="238" t="s">
        <v>2654</v>
      </c>
    </row>
    <row r="136" spans="1:47" s="2" customFormat="1" ht="12">
      <c r="A136" s="39"/>
      <c r="B136" s="40"/>
      <c r="C136" s="41"/>
      <c r="D136" s="240" t="s">
        <v>185</v>
      </c>
      <c r="E136" s="41"/>
      <c r="F136" s="241" t="s">
        <v>2655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185</v>
      </c>
      <c r="AU136" s="18" t="s">
        <v>88</v>
      </c>
    </row>
    <row r="137" spans="1:51" s="13" customFormat="1" ht="12">
      <c r="A137" s="13"/>
      <c r="B137" s="245"/>
      <c r="C137" s="246"/>
      <c r="D137" s="240" t="s">
        <v>187</v>
      </c>
      <c r="E137" s="247" t="s">
        <v>1</v>
      </c>
      <c r="F137" s="248" t="s">
        <v>665</v>
      </c>
      <c r="G137" s="246"/>
      <c r="H137" s="249">
        <v>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187</v>
      </c>
      <c r="AU137" s="255" t="s">
        <v>88</v>
      </c>
      <c r="AV137" s="13" t="s">
        <v>88</v>
      </c>
      <c r="AW137" s="13" t="s">
        <v>34</v>
      </c>
      <c r="AX137" s="13" t="s">
        <v>78</v>
      </c>
      <c r="AY137" s="255" t="s">
        <v>176</v>
      </c>
    </row>
    <row r="138" spans="1:51" s="13" customFormat="1" ht="12">
      <c r="A138" s="13"/>
      <c r="B138" s="245"/>
      <c r="C138" s="246"/>
      <c r="D138" s="240" t="s">
        <v>187</v>
      </c>
      <c r="E138" s="247" t="s">
        <v>1</v>
      </c>
      <c r="F138" s="248" t="s">
        <v>2695</v>
      </c>
      <c r="G138" s="246"/>
      <c r="H138" s="249">
        <v>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187</v>
      </c>
      <c r="AU138" s="255" t="s">
        <v>88</v>
      </c>
      <c r="AV138" s="13" t="s">
        <v>88</v>
      </c>
      <c r="AW138" s="13" t="s">
        <v>34</v>
      </c>
      <c r="AX138" s="13" t="s">
        <v>78</v>
      </c>
      <c r="AY138" s="255" t="s">
        <v>176</v>
      </c>
    </row>
    <row r="139" spans="1:51" s="14" customFormat="1" ht="12">
      <c r="A139" s="14"/>
      <c r="B139" s="256"/>
      <c r="C139" s="257"/>
      <c r="D139" s="240" t="s">
        <v>187</v>
      </c>
      <c r="E139" s="258" t="s">
        <v>1</v>
      </c>
      <c r="F139" s="259" t="s">
        <v>189</v>
      </c>
      <c r="G139" s="257"/>
      <c r="H139" s="260">
        <v>2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6" t="s">
        <v>187</v>
      </c>
      <c r="AU139" s="266" t="s">
        <v>88</v>
      </c>
      <c r="AV139" s="14" t="s">
        <v>183</v>
      </c>
      <c r="AW139" s="14" t="s">
        <v>34</v>
      </c>
      <c r="AX139" s="14" t="s">
        <v>86</v>
      </c>
      <c r="AY139" s="266" t="s">
        <v>176</v>
      </c>
    </row>
    <row r="140" spans="1:65" s="2" customFormat="1" ht="16.5" customHeight="1">
      <c r="A140" s="39"/>
      <c r="B140" s="40"/>
      <c r="C140" s="227" t="s">
        <v>183</v>
      </c>
      <c r="D140" s="227" t="s">
        <v>178</v>
      </c>
      <c r="E140" s="228" t="s">
        <v>2659</v>
      </c>
      <c r="F140" s="229" t="s">
        <v>2660</v>
      </c>
      <c r="G140" s="230" t="s">
        <v>476</v>
      </c>
      <c r="H140" s="231">
        <v>140</v>
      </c>
      <c r="I140" s="232"/>
      <c r="J140" s="233">
        <f>ROUND(I140*H140,2)</f>
        <v>0</v>
      </c>
      <c r="K140" s="229" t="s">
        <v>182</v>
      </c>
      <c r="L140" s="45"/>
      <c r="M140" s="234" t="s">
        <v>1</v>
      </c>
      <c r="N140" s="235" t="s">
        <v>43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183</v>
      </c>
      <c r="AT140" s="238" t="s">
        <v>178</v>
      </c>
      <c r="AU140" s="238" t="s">
        <v>88</v>
      </c>
      <c r="AY140" s="18" t="s">
        <v>176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86</v>
      </c>
      <c r="BK140" s="239">
        <f>ROUND(I140*H140,2)</f>
        <v>0</v>
      </c>
      <c r="BL140" s="18" t="s">
        <v>183</v>
      </c>
      <c r="BM140" s="238" t="s">
        <v>2661</v>
      </c>
    </row>
    <row r="141" spans="1:47" s="2" customFormat="1" ht="12">
      <c r="A141" s="39"/>
      <c r="B141" s="40"/>
      <c r="C141" s="41"/>
      <c r="D141" s="240" t="s">
        <v>185</v>
      </c>
      <c r="E141" s="41"/>
      <c r="F141" s="241" t="s">
        <v>2662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185</v>
      </c>
      <c r="AU141" s="18" t="s">
        <v>88</v>
      </c>
    </row>
    <row r="142" spans="1:51" s="13" customFormat="1" ht="12">
      <c r="A142" s="13"/>
      <c r="B142" s="245"/>
      <c r="C142" s="246"/>
      <c r="D142" s="240" t="s">
        <v>187</v>
      </c>
      <c r="E142" s="247" t="s">
        <v>1</v>
      </c>
      <c r="F142" s="248" t="s">
        <v>2700</v>
      </c>
      <c r="G142" s="246"/>
      <c r="H142" s="249">
        <v>140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187</v>
      </c>
      <c r="AU142" s="255" t="s">
        <v>88</v>
      </c>
      <c r="AV142" s="13" t="s">
        <v>88</v>
      </c>
      <c r="AW142" s="13" t="s">
        <v>34</v>
      </c>
      <c r="AX142" s="13" t="s">
        <v>78</v>
      </c>
      <c r="AY142" s="255" t="s">
        <v>176</v>
      </c>
    </row>
    <row r="143" spans="1:51" s="14" customFormat="1" ht="12">
      <c r="A143" s="14"/>
      <c r="B143" s="256"/>
      <c r="C143" s="257"/>
      <c r="D143" s="240" t="s">
        <v>187</v>
      </c>
      <c r="E143" s="258" t="s">
        <v>1</v>
      </c>
      <c r="F143" s="259" t="s">
        <v>189</v>
      </c>
      <c r="G143" s="257"/>
      <c r="H143" s="260">
        <v>140</v>
      </c>
      <c r="I143" s="261"/>
      <c r="J143" s="257"/>
      <c r="K143" s="257"/>
      <c r="L143" s="262"/>
      <c r="M143" s="306"/>
      <c r="N143" s="307"/>
      <c r="O143" s="307"/>
      <c r="P143" s="307"/>
      <c r="Q143" s="307"/>
      <c r="R143" s="307"/>
      <c r="S143" s="307"/>
      <c r="T143" s="30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187</v>
      </c>
      <c r="AU143" s="266" t="s">
        <v>88</v>
      </c>
      <c r="AV143" s="14" t="s">
        <v>183</v>
      </c>
      <c r="AW143" s="14" t="s">
        <v>34</v>
      </c>
      <c r="AX143" s="14" t="s">
        <v>86</v>
      </c>
      <c r="AY143" s="266" t="s">
        <v>176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22:K1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2641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2701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ROUND((SUM(BE123:BE144)),2)</f>
        <v>0</v>
      </c>
      <c r="G35" s="39"/>
      <c r="H35" s="39"/>
      <c r="I35" s="165">
        <v>0.21</v>
      </c>
      <c r="J35" s="164">
        <f>ROUND(((SUM(BE123:BE144))*I35),2)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ROUND((SUM(BF123:BF144)),2)</f>
        <v>0</v>
      </c>
      <c r="G36" s="39"/>
      <c r="H36" s="39"/>
      <c r="I36" s="165">
        <v>0.15</v>
      </c>
      <c r="J36" s="164">
        <f>ROUND(((SUM(BF123:BF144))*I36),2)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ROUND((SUM(BG123:BG144)),2)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ROUND((SUM(BH123:BH144)),2)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ROUND((SUM(BI123:BI144)),2)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2641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III. - Etapa - DIO (investor Kralupy n. Vl.)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152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157</v>
      </c>
      <c r="E101" s="197"/>
      <c r="F101" s="197"/>
      <c r="G101" s="197"/>
      <c r="H101" s="197"/>
      <c r="I101" s="197"/>
      <c r="J101" s="198">
        <f>J134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161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Okružní křižovatka sil. II/101 ulic Mostní s Třídou Legií a ulicí Třebízského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144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2641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1773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III. - Etapa - DIO (investor Kralupy n. Vl.)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22</v>
      </c>
      <c r="D117" s="41"/>
      <c r="E117" s="41"/>
      <c r="F117" s="28" t="str">
        <f>F14</f>
        <v>Kralupy nad Vltavou</v>
      </c>
      <c r="G117" s="41"/>
      <c r="H117" s="41"/>
      <c r="I117" s="33" t="s">
        <v>24</v>
      </c>
      <c r="J117" s="80" t="str">
        <f>IF(J14="","",J14)</f>
        <v>24. 10. 2023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26</v>
      </c>
      <c r="D119" s="41"/>
      <c r="E119" s="41"/>
      <c r="F119" s="28" t="str">
        <f>E17</f>
        <v xml:space="preserve"> </v>
      </c>
      <c r="G119" s="41"/>
      <c r="H119" s="41"/>
      <c r="I119" s="33" t="s">
        <v>32</v>
      </c>
      <c r="J119" s="37" t="str">
        <f>E23</f>
        <v>Ing. Petr Novotný, Ph.D.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30</v>
      </c>
      <c r="D120" s="41"/>
      <c r="E120" s="41"/>
      <c r="F120" s="28" t="str">
        <f>IF(E20="","",E20)</f>
        <v>Vyplň údaj</v>
      </c>
      <c r="G120" s="41"/>
      <c r="H120" s="41"/>
      <c r="I120" s="33" t="s">
        <v>35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162</v>
      </c>
      <c r="D122" s="203" t="s">
        <v>63</v>
      </c>
      <c r="E122" s="203" t="s">
        <v>59</v>
      </c>
      <c r="F122" s="203" t="s">
        <v>60</v>
      </c>
      <c r="G122" s="203" t="s">
        <v>163</v>
      </c>
      <c r="H122" s="203" t="s">
        <v>164</v>
      </c>
      <c r="I122" s="203" t="s">
        <v>165</v>
      </c>
      <c r="J122" s="203" t="s">
        <v>148</v>
      </c>
      <c r="K122" s="204" t="s">
        <v>166</v>
      </c>
      <c r="L122" s="205"/>
      <c r="M122" s="101" t="s">
        <v>1</v>
      </c>
      <c r="N122" s="102" t="s">
        <v>42</v>
      </c>
      <c r="O122" s="102" t="s">
        <v>167</v>
      </c>
      <c r="P122" s="102" t="s">
        <v>168</v>
      </c>
      <c r="Q122" s="102" t="s">
        <v>169</v>
      </c>
      <c r="R122" s="102" t="s">
        <v>170</v>
      </c>
      <c r="S122" s="102" t="s">
        <v>171</v>
      </c>
      <c r="T122" s="103" t="s">
        <v>172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173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0.0489</v>
      </c>
      <c r="S123" s="105"/>
      <c r="T123" s="209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77</v>
      </c>
      <c r="AU123" s="18" t="s">
        <v>150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77</v>
      </c>
      <c r="E124" s="214" t="s">
        <v>174</v>
      </c>
      <c r="F124" s="214" t="s">
        <v>175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P125+P134</f>
        <v>0</v>
      </c>
      <c r="Q124" s="219"/>
      <c r="R124" s="220">
        <f>R125+R134</f>
        <v>0.0489</v>
      </c>
      <c r="S124" s="219"/>
      <c r="T124" s="221">
        <f>T125+T134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86</v>
      </c>
      <c r="AT124" s="223" t="s">
        <v>77</v>
      </c>
      <c r="AU124" s="223" t="s">
        <v>78</v>
      </c>
      <c r="AY124" s="222" t="s">
        <v>176</v>
      </c>
      <c r="BK124" s="224">
        <f>BK125+BK134</f>
        <v>0</v>
      </c>
    </row>
    <row r="125" spans="1:63" s="12" customFormat="1" ht="22.8" customHeight="1">
      <c r="A125" s="12"/>
      <c r="B125" s="211"/>
      <c r="C125" s="212"/>
      <c r="D125" s="213" t="s">
        <v>77</v>
      </c>
      <c r="E125" s="225" t="s">
        <v>86</v>
      </c>
      <c r="F125" s="225" t="s">
        <v>177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SUM(P126:P133)</f>
        <v>0</v>
      </c>
      <c r="Q125" s="219"/>
      <c r="R125" s="220">
        <f>SUM(R126:R133)</f>
        <v>0.0489</v>
      </c>
      <c r="S125" s="219"/>
      <c r="T125" s="221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77</v>
      </c>
      <c r="AU125" s="223" t="s">
        <v>86</v>
      </c>
      <c r="AY125" s="222" t="s">
        <v>176</v>
      </c>
      <c r="BK125" s="224">
        <f>SUM(BK126:BK133)</f>
        <v>0</v>
      </c>
    </row>
    <row r="126" spans="1:65" s="2" customFormat="1" ht="16.5" customHeight="1">
      <c r="A126" s="39"/>
      <c r="B126" s="40"/>
      <c r="C126" s="227" t="s">
        <v>86</v>
      </c>
      <c r="D126" s="227" t="s">
        <v>178</v>
      </c>
      <c r="E126" s="228" t="s">
        <v>2643</v>
      </c>
      <c r="F126" s="229" t="s">
        <v>2644</v>
      </c>
      <c r="G126" s="230" t="s">
        <v>462</v>
      </c>
      <c r="H126" s="231">
        <v>326</v>
      </c>
      <c r="I126" s="232"/>
      <c r="J126" s="233">
        <f>ROUND(I126*H126,2)</f>
        <v>0</v>
      </c>
      <c r="K126" s="229" t="s">
        <v>182</v>
      </c>
      <c r="L126" s="45"/>
      <c r="M126" s="234" t="s">
        <v>1</v>
      </c>
      <c r="N126" s="235" t="s">
        <v>43</v>
      </c>
      <c r="O126" s="92"/>
      <c r="P126" s="236">
        <f>O126*H126</f>
        <v>0</v>
      </c>
      <c r="Q126" s="236">
        <v>0.00015</v>
      </c>
      <c r="R126" s="236">
        <f>Q126*H126</f>
        <v>0.0489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183</v>
      </c>
      <c r="AT126" s="238" t="s">
        <v>178</v>
      </c>
      <c r="AU126" s="238" t="s">
        <v>88</v>
      </c>
      <c r="AY126" s="18" t="s">
        <v>176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86</v>
      </c>
      <c r="BK126" s="239">
        <f>ROUND(I126*H126,2)</f>
        <v>0</v>
      </c>
      <c r="BL126" s="18" t="s">
        <v>183</v>
      </c>
      <c r="BM126" s="238" t="s">
        <v>2702</v>
      </c>
    </row>
    <row r="127" spans="1:47" s="2" customFormat="1" ht="12">
      <c r="A127" s="39"/>
      <c r="B127" s="40"/>
      <c r="C127" s="41"/>
      <c r="D127" s="240" t="s">
        <v>185</v>
      </c>
      <c r="E127" s="41"/>
      <c r="F127" s="241" t="s">
        <v>2646</v>
      </c>
      <c r="G127" s="41"/>
      <c r="H127" s="41"/>
      <c r="I127" s="242"/>
      <c r="J127" s="41"/>
      <c r="K127" s="41"/>
      <c r="L127" s="45"/>
      <c r="M127" s="243"/>
      <c r="N127" s="244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185</v>
      </c>
      <c r="AU127" s="18" t="s">
        <v>88</v>
      </c>
    </row>
    <row r="128" spans="1:47" s="2" customFormat="1" ht="12">
      <c r="A128" s="39"/>
      <c r="B128" s="40"/>
      <c r="C128" s="41"/>
      <c r="D128" s="240" t="s">
        <v>232</v>
      </c>
      <c r="E128" s="41"/>
      <c r="F128" s="277" t="s">
        <v>2647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232</v>
      </c>
      <c r="AU128" s="18" t="s">
        <v>88</v>
      </c>
    </row>
    <row r="129" spans="1:51" s="13" customFormat="1" ht="12">
      <c r="A129" s="13"/>
      <c r="B129" s="245"/>
      <c r="C129" s="246"/>
      <c r="D129" s="240" t="s">
        <v>187</v>
      </c>
      <c r="E129" s="247" t="s">
        <v>1</v>
      </c>
      <c r="F129" s="248" t="s">
        <v>2571</v>
      </c>
      <c r="G129" s="246"/>
      <c r="H129" s="249">
        <v>326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187</v>
      </c>
      <c r="AU129" s="255" t="s">
        <v>88</v>
      </c>
      <c r="AV129" s="13" t="s">
        <v>88</v>
      </c>
      <c r="AW129" s="13" t="s">
        <v>34</v>
      </c>
      <c r="AX129" s="13" t="s">
        <v>78</v>
      </c>
      <c r="AY129" s="255" t="s">
        <v>176</v>
      </c>
    </row>
    <row r="130" spans="1:51" s="14" customFormat="1" ht="12">
      <c r="A130" s="14"/>
      <c r="B130" s="256"/>
      <c r="C130" s="257"/>
      <c r="D130" s="240" t="s">
        <v>187</v>
      </c>
      <c r="E130" s="258" t="s">
        <v>1</v>
      </c>
      <c r="F130" s="259" t="s">
        <v>189</v>
      </c>
      <c r="G130" s="257"/>
      <c r="H130" s="260">
        <v>326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187</v>
      </c>
      <c r="AU130" s="266" t="s">
        <v>88</v>
      </c>
      <c r="AV130" s="14" t="s">
        <v>183</v>
      </c>
      <c r="AW130" s="14" t="s">
        <v>34</v>
      </c>
      <c r="AX130" s="14" t="s">
        <v>86</v>
      </c>
      <c r="AY130" s="266" t="s">
        <v>176</v>
      </c>
    </row>
    <row r="131" spans="1:65" s="2" customFormat="1" ht="21.75" customHeight="1">
      <c r="A131" s="39"/>
      <c r="B131" s="40"/>
      <c r="C131" s="227" t="s">
        <v>88</v>
      </c>
      <c r="D131" s="227" t="s">
        <v>178</v>
      </c>
      <c r="E131" s="228" t="s">
        <v>2648</v>
      </c>
      <c r="F131" s="229" t="s">
        <v>2649</v>
      </c>
      <c r="G131" s="230" t="s">
        <v>462</v>
      </c>
      <c r="H131" s="231">
        <v>326</v>
      </c>
      <c r="I131" s="232"/>
      <c r="J131" s="233">
        <f>ROUND(I131*H131,2)</f>
        <v>0</v>
      </c>
      <c r="K131" s="229" t="s">
        <v>182</v>
      </c>
      <c r="L131" s="45"/>
      <c r="M131" s="234" t="s">
        <v>1</v>
      </c>
      <c r="N131" s="235" t="s">
        <v>43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183</v>
      </c>
      <c r="AT131" s="238" t="s">
        <v>178</v>
      </c>
      <c r="AU131" s="238" t="s">
        <v>88</v>
      </c>
      <c r="AY131" s="18" t="s">
        <v>176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86</v>
      </c>
      <c r="BK131" s="239">
        <f>ROUND(I131*H131,2)</f>
        <v>0</v>
      </c>
      <c r="BL131" s="18" t="s">
        <v>183</v>
      </c>
      <c r="BM131" s="238" t="s">
        <v>2703</v>
      </c>
    </row>
    <row r="132" spans="1:47" s="2" customFormat="1" ht="12">
      <c r="A132" s="39"/>
      <c r="B132" s="40"/>
      <c r="C132" s="41"/>
      <c r="D132" s="240" t="s">
        <v>185</v>
      </c>
      <c r="E132" s="41"/>
      <c r="F132" s="241" t="s">
        <v>2651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185</v>
      </c>
      <c r="AU132" s="18" t="s">
        <v>88</v>
      </c>
    </row>
    <row r="133" spans="1:51" s="13" customFormat="1" ht="12">
      <c r="A133" s="13"/>
      <c r="B133" s="245"/>
      <c r="C133" s="246"/>
      <c r="D133" s="240" t="s">
        <v>187</v>
      </c>
      <c r="E133" s="247" t="s">
        <v>1</v>
      </c>
      <c r="F133" s="248" t="s">
        <v>2571</v>
      </c>
      <c r="G133" s="246"/>
      <c r="H133" s="249">
        <v>326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187</v>
      </c>
      <c r="AU133" s="255" t="s">
        <v>88</v>
      </c>
      <c r="AV133" s="13" t="s">
        <v>88</v>
      </c>
      <c r="AW133" s="13" t="s">
        <v>34</v>
      </c>
      <c r="AX133" s="13" t="s">
        <v>86</v>
      </c>
      <c r="AY133" s="255" t="s">
        <v>176</v>
      </c>
    </row>
    <row r="134" spans="1:63" s="12" customFormat="1" ht="22.8" customHeight="1">
      <c r="A134" s="12"/>
      <c r="B134" s="211"/>
      <c r="C134" s="212"/>
      <c r="D134" s="213" t="s">
        <v>77</v>
      </c>
      <c r="E134" s="225" t="s">
        <v>235</v>
      </c>
      <c r="F134" s="225" t="s">
        <v>625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SUM(P135:P144)</f>
        <v>0</v>
      </c>
      <c r="Q134" s="219"/>
      <c r="R134" s="220">
        <f>SUM(R135:R144)</f>
        <v>0</v>
      </c>
      <c r="S134" s="219"/>
      <c r="T134" s="221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86</v>
      </c>
      <c r="AT134" s="223" t="s">
        <v>77</v>
      </c>
      <c r="AU134" s="223" t="s">
        <v>86</v>
      </c>
      <c r="AY134" s="222" t="s">
        <v>176</v>
      </c>
      <c r="BK134" s="224">
        <f>SUM(BK135:BK144)</f>
        <v>0</v>
      </c>
    </row>
    <row r="135" spans="1:65" s="2" customFormat="1" ht="16.5" customHeight="1">
      <c r="A135" s="39"/>
      <c r="B135" s="40"/>
      <c r="C135" s="227" t="s">
        <v>198</v>
      </c>
      <c r="D135" s="227" t="s">
        <v>178</v>
      </c>
      <c r="E135" s="228" t="s">
        <v>2652</v>
      </c>
      <c r="F135" s="229" t="s">
        <v>2653</v>
      </c>
      <c r="G135" s="230" t="s">
        <v>476</v>
      </c>
      <c r="H135" s="231">
        <v>5</v>
      </c>
      <c r="I135" s="232"/>
      <c r="J135" s="233">
        <f>ROUND(I135*H135,2)</f>
        <v>0</v>
      </c>
      <c r="K135" s="229" t="s">
        <v>182</v>
      </c>
      <c r="L135" s="45"/>
      <c r="M135" s="234" t="s">
        <v>1</v>
      </c>
      <c r="N135" s="235" t="s">
        <v>43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183</v>
      </c>
      <c r="AT135" s="238" t="s">
        <v>178</v>
      </c>
      <c r="AU135" s="238" t="s">
        <v>88</v>
      </c>
      <c r="AY135" s="18" t="s">
        <v>176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86</v>
      </c>
      <c r="BK135" s="239">
        <f>ROUND(I135*H135,2)</f>
        <v>0</v>
      </c>
      <c r="BL135" s="18" t="s">
        <v>183</v>
      </c>
      <c r="BM135" s="238" t="s">
        <v>2654</v>
      </c>
    </row>
    <row r="136" spans="1:47" s="2" customFormat="1" ht="12">
      <c r="A136" s="39"/>
      <c r="B136" s="40"/>
      <c r="C136" s="41"/>
      <c r="D136" s="240" t="s">
        <v>185</v>
      </c>
      <c r="E136" s="41"/>
      <c r="F136" s="241" t="s">
        <v>2655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185</v>
      </c>
      <c r="AU136" s="18" t="s">
        <v>88</v>
      </c>
    </row>
    <row r="137" spans="1:51" s="13" customFormat="1" ht="12">
      <c r="A137" s="13"/>
      <c r="B137" s="245"/>
      <c r="C137" s="246"/>
      <c r="D137" s="240" t="s">
        <v>187</v>
      </c>
      <c r="E137" s="247" t="s">
        <v>1</v>
      </c>
      <c r="F137" s="248" t="s">
        <v>2704</v>
      </c>
      <c r="G137" s="246"/>
      <c r="H137" s="249">
        <v>3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187</v>
      </c>
      <c r="AU137" s="255" t="s">
        <v>88</v>
      </c>
      <c r="AV137" s="13" t="s">
        <v>88</v>
      </c>
      <c r="AW137" s="13" t="s">
        <v>34</v>
      </c>
      <c r="AX137" s="13" t="s">
        <v>78</v>
      </c>
      <c r="AY137" s="255" t="s">
        <v>176</v>
      </c>
    </row>
    <row r="138" spans="1:51" s="13" customFormat="1" ht="12">
      <c r="A138" s="13"/>
      <c r="B138" s="245"/>
      <c r="C138" s="246"/>
      <c r="D138" s="240" t="s">
        <v>187</v>
      </c>
      <c r="E138" s="247" t="s">
        <v>1</v>
      </c>
      <c r="F138" s="248" t="s">
        <v>2658</v>
      </c>
      <c r="G138" s="246"/>
      <c r="H138" s="249">
        <v>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187</v>
      </c>
      <c r="AU138" s="255" t="s">
        <v>88</v>
      </c>
      <c r="AV138" s="13" t="s">
        <v>88</v>
      </c>
      <c r="AW138" s="13" t="s">
        <v>34</v>
      </c>
      <c r="AX138" s="13" t="s">
        <v>78</v>
      </c>
      <c r="AY138" s="255" t="s">
        <v>176</v>
      </c>
    </row>
    <row r="139" spans="1:51" s="13" customFormat="1" ht="12">
      <c r="A139" s="13"/>
      <c r="B139" s="245"/>
      <c r="C139" s="246"/>
      <c r="D139" s="240" t="s">
        <v>187</v>
      </c>
      <c r="E139" s="247" t="s">
        <v>1</v>
      </c>
      <c r="F139" s="248" t="s">
        <v>2705</v>
      </c>
      <c r="G139" s="246"/>
      <c r="H139" s="249">
        <v>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187</v>
      </c>
      <c r="AU139" s="255" t="s">
        <v>88</v>
      </c>
      <c r="AV139" s="13" t="s">
        <v>88</v>
      </c>
      <c r="AW139" s="13" t="s">
        <v>34</v>
      </c>
      <c r="AX139" s="13" t="s">
        <v>78</v>
      </c>
      <c r="AY139" s="255" t="s">
        <v>176</v>
      </c>
    </row>
    <row r="140" spans="1:51" s="14" customFormat="1" ht="12">
      <c r="A140" s="14"/>
      <c r="B140" s="256"/>
      <c r="C140" s="257"/>
      <c r="D140" s="240" t="s">
        <v>187</v>
      </c>
      <c r="E140" s="258" t="s">
        <v>1</v>
      </c>
      <c r="F140" s="259" t="s">
        <v>189</v>
      </c>
      <c r="G140" s="257"/>
      <c r="H140" s="260">
        <v>5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187</v>
      </c>
      <c r="AU140" s="266" t="s">
        <v>88</v>
      </c>
      <c r="AV140" s="14" t="s">
        <v>183</v>
      </c>
      <c r="AW140" s="14" t="s">
        <v>34</v>
      </c>
      <c r="AX140" s="14" t="s">
        <v>86</v>
      </c>
      <c r="AY140" s="266" t="s">
        <v>176</v>
      </c>
    </row>
    <row r="141" spans="1:65" s="2" customFormat="1" ht="16.5" customHeight="1">
      <c r="A141" s="39"/>
      <c r="B141" s="40"/>
      <c r="C141" s="227" t="s">
        <v>183</v>
      </c>
      <c r="D141" s="227" t="s">
        <v>178</v>
      </c>
      <c r="E141" s="228" t="s">
        <v>2659</v>
      </c>
      <c r="F141" s="229" t="s">
        <v>2660</v>
      </c>
      <c r="G141" s="230" t="s">
        <v>476</v>
      </c>
      <c r="H141" s="231">
        <v>385</v>
      </c>
      <c r="I141" s="232"/>
      <c r="J141" s="233">
        <f>ROUND(I141*H141,2)</f>
        <v>0</v>
      </c>
      <c r="K141" s="229" t="s">
        <v>182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183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183</v>
      </c>
      <c r="BM141" s="238" t="s">
        <v>2661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2662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51" s="13" customFormat="1" ht="12">
      <c r="A143" s="13"/>
      <c r="B143" s="245"/>
      <c r="C143" s="246"/>
      <c r="D143" s="240" t="s">
        <v>187</v>
      </c>
      <c r="E143" s="247" t="s">
        <v>1</v>
      </c>
      <c r="F143" s="248" t="s">
        <v>2706</v>
      </c>
      <c r="G143" s="246"/>
      <c r="H143" s="249">
        <v>385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187</v>
      </c>
      <c r="AU143" s="255" t="s">
        <v>88</v>
      </c>
      <c r="AV143" s="13" t="s">
        <v>88</v>
      </c>
      <c r="AW143" s="13" t="s">
        <v>34</v>
      </c>
      <c r="AX143" s="13" t="s">
        <v>78</v>
      </c>
      <c r="AY143" s="255" t="s">
        <v>176</v>
      </c>
    </row>
    <row r="144" spans="1:51" s="14" customFormat="1" ht="12">
      <c r="A144" s="14"/>
      <c r="B144" s="256"/>
      <c r="C144" s="257"/>
      <c r="D144" s="240" t="s">
        <v>187</v>
      </c>
      <c r="E144" s="258" t="s">
        <v>1</v>
      </c>
      <c r="F144" s="259" t="s">
        <v>189</v>
      </c>
      <c r="G144" s="257"/>
      <c r="H144" s="260">
        <v>385</v>
      </c>
      <c r="I144" s="261"/>
      <c r="J144" s="257"/>
      <c r="K144" s="257"/>
      <c r="L144" s="262"/>
      <c r="M144" s="306"/>
      <c r="N144" s="307"/>
      <c r="O144" s="307"/>
      <c r="P144" s="307"/>
      <c r="Q144" s="307"/>
      <c r="R144" s="307"/>
      <c r="S144" s="307"/>
      <c r="T144" s="30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187</v>
      </c>
      <c r="AU144" s="266" t="s">
        <v>88</v>
      </c>
      <c r="AV144" s="14" t="s">
        <v>183</v>
      </c>
      <c r="AW144" s="14" t="s">
        <v>34</v>
      </c>
      <c r="AX144" s="14" t="s">
        <v>86</v>
      </c>
      <c r="AY144" s="266" t="s">
        <v>176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2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2707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2708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ROUND((SUM(BE125:BE174)),2)</f>
        <v>0</v>
      </c>
      <c r="G35" s="39"/>
      <c r="H35" s="39"/>
      <c r="I35" s="165">
        <v>0.21</v>
      </c>
      <c r="J35" s="164">
        <f>ROUND(((SUM(BE125:BE174))*I35),2)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ROUND((SUM(BF125:BF174)),2)</f>
        <v>0</v>
      </c>
      <c r="G36" s="39"/>
      <c r="H36" s="39"/>
      <c r="I36" s="165">
        <v>0.15</v>
      </c>
      <c r="J36" s="164">
        <f>ROUND(((SUM(BF125:BF174))*I36),2)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ROUND((SUM(BG125:BG174)),2)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ROUND((SUM(BH125:BH174)),2)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ROUND((SUM(BI125:BI174)),2)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2707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VRN_a - Vedlejší rozpočtové náklady (investor SÚS Sk)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2707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2709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2710</v>
      </c>
      <c r="E101" s="197"/>
      <c r="F101" s="197"/>
      <c r="G101" s="197"/>
      <c r="H101" s="197"/>
      <c r="I101" s="197"/>
      <c r="J101" s="198">
        <f>J144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2711</v>
      </c>
      <c r="E102" s="197"/>
      <c r="F102" s="197"/>
      <c r="G102" s="197"/>
      <c r="H102" s="197"/>
      <c r="I102" s="197"/>
      <c r="J102" s="198">
        <f>J156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2712</v>
      </c>
      <c r="E103" s="197"/>
      <c r="F103" s="197"/>
      <c r="G103" s="197"/>
      <c r="H103" s="197"/>
      <c r="I103" s="197"/>
      <c r="J103" s="198">
        <f>J166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161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Okružní křižovatka sil. II/101 ulic Mostní s Třídou Legií a ulicí Třebízského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144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2707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1773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VRN_a - Vedlejší rozpočtové náklady (investor SÚS Sk)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F14</f>
        <v>Kralupy nad Vltavou</v>
      </c>
      <c r="G119" s="41"/>
      <c r="H119" s="41"/>
      <c r="I119" s="33" t="s">
        <v>24</v>
      </c>
      <c r="J119" s="80" t="str">
        <f>IF(J14="","",J14)</f>
        <v>24. 10. 2023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26</v>
      </c>
      <c r="D121" s="41"/>
      <c r="E121" s="41"/>
      <c r="F121" s="28" t="str">
        <f>E17</f>
        <v xml:space="preserve"> </v>
      </c>
      <c r="G121" s="41"/>
      <c r="H121" s="41"/>
      <c r="I121" s="33" t="s">
        <v>32</v>
      </c>
      <c r="J121" s="37" t="str">
        <f>E23</f>
        <v>Ing. Petr Novotný, Ph.D.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30</v>
      </c>
      <c r="D122" s="41"/>
      <c r="E122" s="41"/>
      <c r="F122" s="28" t="str">
        <f>IF(E20="","",E20)</f>
        <v>Vyplň údaj</v>
      </c>
      <c r="G122" s="41"/>
      <c r="H122" s="41"/>
      <c r="I122" s="33" t="s">
        <v>35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162</v>
      </c>
      <c r="D124" s="203" t="s">
        <v>63</v>
      </c>
      <c r="E124" s="203" t="s">
        <v>59</v>
      </c>
      <c r="F124" s="203" t="s">
        <v>60</v>
      </c>
      <c r="G124" s="203" t="s">
        <v>163</v>
      </c>
      <c r="H124" s="203" t="s">
        <v>164</v>
      </c>
      <c r="I124" s="203" t="s">
        <v>165</v>
      </c>
      <c r="J124" s="203" t="s">
        <v>148</v>
      </c>
      <c r="K124" s="204" t="s">
        <v>166</v>
      </c>
      <c r="L124" s="205"/>
      <c r="M124" s="101" t="s">
        <v>1</v>
      </c>
      <c r="N124" s="102" t="s">
        <v>42</v>
      </c>
      <c r="O124" s="102" t="s">
        <v>167</v>
      </c>
      <c r="P124" s="102" t="s">
        <v>168</v>
      </c>
      <c r="Q124" s="102" t="s">
        <v>169</v>
      </c>
      <c r="R124" s="102" t="s">
        <v>170</v>
      </c>
      <c r="S124" s="102" t="s">
        <v>171</v>
      </c>
      <c r="T124" s="103" t="s">
        <v>172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173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</f>
        <v>0</v>
      </c>
      <c r="Q125" s="105"/>
      <c r="R125" s="208">
        <f>R126</f>
        <v>0</v>
      </c>
      <c r="S125" s="105"/>
      <c r="T125" s="209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77</v>
      </c>
      <c r="AU125" s="18" t="s">
        <v>150</v>
      </c>
      <c r="BK125" s="210">
        <f>BK126</f>
        <v>0</v>
      </c>
    </row>
    <row r="126" spans="1:63" s="12" customFormat="1" ht="25.9" customHeight="1">
      <c r="A126" s="12"/>
      <c r="B126" s="211"/>
      <c r="C126" s="212"/>
      <c r="D126" s="213" t="s">
        <v>77</v>
      </c>
      <c r="E126" s="214" t="s">
        <v>133</v>
      </c>
      <c r="F126" s="214" t="s">
        <v>134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P127+P144+P156+P166</f>
        <v>0</v>
      </c>
      <c r="Q126" s="219"/>
      <c r="R126" s="220">
        <f>R127+R144+R156+R166</f>
        <v>0</v>
      </c>
      <c r="S126" s="219"/>
      <c r="T126" s="221">
        <f>T127+T144+T156+T166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209</v>
      </c>
      <c r="AT126" s="223" t="s">
        <v>77</v>
      </c>
      <c r="AU126" s="223" t="s">
        <v>78</v>
      </c>
      <c r="AY126" s="222" t="s">
        <v>176</v>
      </c>
      <c r="BK126" s="224">
        <f>BK127+BK144+BK156+BK166</f>
        <v>0</v>
      </c>
    </row>
    <row r="127" spans="1:63" s="12" customFormat="1" ht="22.8" customHeight="1">
      <c r="A127" s="12"/>
      <c r="B127" s="211"/>
      <c r="C127" s="212"/>
      <c r="D127" s="213" t="s">
        <v>77</v>
      </c>
      <c r="E127" s="225" t="s">
        <v>2713</v>
      </c>
      <c r="F127" s="225" t="s">
        <v>2714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SUM(P128:P143)</f>
        <v>0</v>
      </c>
      <c r="Q127" s="219"/>
      <c r="R127" s="220">
        <f>SUM(R128:R143)</f>
        <v>0</v>
      </c>
      <c r="S127" s="219"/>
      <c r="T127" s="221">
        <f>SUM(T128:T143)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209</v>
      </c>
      <c r="AT127" s="223" t="s">
        <v>77</v>
      </c>
      <c r="AU127" s="223" t="s">
        <v>86</v>
      </c>
      <c r="AY127" s="222" t="s">
        <v>176</v>
      </c>
      <c r="BK127" s="224">
        <f>SUM(BK128:BK143)</f>
        <v>0</v>
      </c>
    </row>
    <row r="128" spans="1:65" s="2" customFormat="1" ht="16.5" customHeight="1">
      <c r="A128" s="39"/>
      <c r="B128" s="40"/>
      <c r="C128" s="227" t="s">
        <v>86</v>
      </c>
      <c r="D128" s="227" t="s">
        <v>178</v>
      </c>
      <c r="E128" s="228" t="s">
        <v>2715</v>
      </c>
      <c r="F128" s="229" t="s">
        <v>2716</v>
      </c>
      <c r="G128" s="230" t="s">
        <v>2020</v>
      </c>
      <c r="H128" s="231">
        <v>1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43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2717</v>
      </c>
      <c r="AT128" s="238" t="s">
        <v>178</v>
      </c>
      <c r="AU128" s="238" t="s">
        <v>88</v>
      </c>
      <c r="AY128" s="18" t="s">
        <v>176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86</v>
      </c>
      <c r="BK128" s="239">
        <f>ROUND(I128*H128,2)</f>
        <v>0</v>
      </c>
      <c r="BL128" s="18" t="s">
        <v>2717</v>
      </c>
      <c r="BM128" s="238" t="s">
        <v>2718</v>
      </c>
    </row>
    <row r="129" spans="1:47" s="2" customFormat="1" ht="12">
      <c r="A129" s="39"/>
      <c r="B129" s="40"/>
      <c r="C129" s="41"/>
      <c r="D129" s="240" t="s">
        <v>185</v>
      </c>
      <c r="E129" s="41"/>
      <c r="F129" s="241" t="s">
        <v>2716</v>
      </c>
      <c r="G129" s="41"/>
      <c r="H129" s="41"/>
      <c r="I129" s="242"/>
      <c r="J129" s="41"/>
      <c r="K129" s="41"/>
      <c r="L129" s="45"/>
      <c r="M129" s="243"/>
      <c r="N129" s="244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185</v>
      </c>
      <c r="AU129" s="18" t="s">
        <v>88</v>
      </c>
    </row>
    <row r="130" spans="1:65" s="2" customFormat="1" ht="16.5" customHeight="1">
      <c r="A130" s="39"/>
      <c r="B130" s="40"/>
      <c r="C130" s="227" t="s">
        <v>88</v>
      </c>
      <c r="D130" s="227" t="s">
        <v>178</v>
      </c>
      <c r="E130" s="228" t="s">
        <v>2719</v>
      </c>
      <c r="F130" s="229" t="s">
        <v>2720</v>
      </c>
      <c r="G130" s="230" t="s">
        <v>2020</v>
      </c>
      <c r="H130" s="231">
        <v>1</v>
      </c>
      <c r="I130" s="232"/>
      <c r="J130" s="233">
        <f>ROUND(I130*H130,2)</f>
        <v>0</v>
      </c>
      <c r="K130" s="229" t="s">
        <v>182</v>
      </c>
      <c r="L130" s="45"/>
      <c r="M130" s="234" t="s">
        <v>1</v>
      </c>
      <c r="N130" s="235" t="s">
        <v>43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2717</v>
      </c>
      <c r="AT130" s="238" t="s">
        <v>178</v>
      </c>
      <c r="AU130" s="238" t="s">
        <v>88</v>
      </c>
      <c r="AY130" s="18" t="s">
        <v>176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86</v>
      </c>
      <c r="BK130" s="239">
        <f>ROUND(I130*H130,2)</f>
        <v>0</v>
      </c>
      <c r="BL130" s="18" t="s">
        <v>2717</v>
      </c>
      <c r="BM130" s="238" t="s">
        <v>2721</v>
      </c>
    </row>
    <row r="131" spans="1:47" s="2" customFormat="1" ht="12">
      <c r="A131" s="39"/>
      <c r="B131" s="40"/>
      <c r="C131" s="41"/>
      <c r="D131" s="240" t="s">
        <v>185</v>
      </c>
      <c r="E131" s="41"/>
      <c r="F131" s="241" t="s">
        <v>2720</v>
      </c>
      <c r="G131" s="41"/>
      <c r="H131" s="41"/>
      <c r="I131" s="242"/>
      <c r="J131" s="41"/>
      <c r="K131" s="41"/>
      <c r="L131" s="45"/>
      <c r="M131" s="243"/>
      <c r="N131" s="244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185</v>
      </c>
      <c r="AU131" s="18" t="s">
        <v>88</v>
      </c>
    </row>
    <row r="132" spans="1:65" s="2" customFormat="1" ht="16.5" customHeight="1">
      <c r="A132" s="39"/>
      <c r="B132" s="40"/>
      <c r="C132" s="227" t="s">
        <v>198</v>
      </c>
      <c r="D132" s="227" t="s">
        <v>178</v>
      </c>
      <c r="E132" s="228" t="s">
        <v>2722</v>
      </c>
      <c r="F132" s="229" t="s">
        <v>2723</v>
      </c>
      <c r="G132" s="230" t="s">
        <v>2020</v>
      </c>
      <c r="H132" s="231">
        <v>1</v>
      </c>
      <c r="I132" s="232"/>
      <c r="J132" s="233">
        <f>ROUND(I132*H132,2)</f>
        <v>0</v>
      </c>
      <c r="K132" s="229" t="s">
        <v>182</v>
      </c>
      <c r="L132" s="45"/>
      <c r="M132" s="234" t="s">
        <v>1</v>
      </c>
      <c r="N132" s="235" t="s">
        <v>43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2717</v>
      </c>
      <c r="AT132" s="238" t="s">
        <v>178</v>
      </c>
      <c r="AU132" s="238" t="s">
        <v>88</v>
      </c>
      <c r="AY132" s="18" t="s">
        <v>176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86</v>
      </c>
      <c r="BK132" s="239">
        <f>ROUND(I132*H132,2)</f>
        <v>0</v>
      </c>
      <c r="BL132" s="18" t="s">
        <v>2717</v>
      </c>
      <c r="BM132" s="238" t="s">
        <v>2724</v>
      </c>
    </row>
    <row r="133" spans="1:47" s="2" customFormat="1" ht="12">
      <c r="A133" s="39"/>
      <c r="B133" s="40"/>
      <c r="C133" s="41"/>
      <c r="D133" s="240" t="s">
        <v>185</v>
      </c>
      <c r="E133" s="41"/>
      <c r="F133" s="241" t="s">
        <v>2725</v>
      </c>
      <c r="G133" s="41"/>
      <c r="H133" s="41"/>
      <c r="I133" s="242"/>
      <c r="J133" s="41"/>
      <c r="K133" s="41"/>
      <c r="L133" s="45"/>
      <c r="M133" s="243"/>
      <c r="N133" s="24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185</v>
      </c>
      <c r="AU133" s="18" t="s">
        <v>88</v>
      </c>
    </row>
    <row r="134" spans="1:65" s="2" customFormat="1" ht="16.5" customHeight="1">
      <c r="A134" s="39"/>
      <c r="B134" s="40"/>
      <c r="C134" s="227" t="s">
        <v>183</v>
      </c>
      <c r="D134" s="227" t="s">
        <v>178</v>
      </c>
      <c r="E134" s="228" t="s">
        <v>2726</v>
      </c>
      <c r="F134" s="229" t="s">
        <v>2727</v>
      </c>
      <c r="G134" s="230" t="s">
        <v>2020</v>
      </c>
      <c r="H134" s="231">
        <v>1</v>
      </c>
      <c r="I134" s="232"/>
      <c r="J134" s="233">
        <f>ROUND(I134*H134,2)</f>
        <v>0</v>
      </c>
      <c r="K134" s="229" t="s">
        <v>182</v>
      </c>
      <c r="L134" s="45"/>
      <c r="M134" s="234" t="s">
        <v>1</v>
      </c>
      <c r="N134" s="235" t="s">
        <v>43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2717</v>
      </c>
      <c r="AT134" s="238" t="s">
        <v>178</v>
      </c>
      <c r="AU134" s="238" t="s">
        <v>88</v>
      </c>
      <c r="AY134" s="18" t="s">
        <v>176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86</v>
      </c>
      <c r="BK134" s="239">
        <f>ROUND(I134*H134,2)</f>
        <v>0</v>
      </c>
      <c r="BL134" s="18" t="s">
        <v>2717</v>
      </c>
      <c r="BM134" s="238" t="s">
        <v>2728</v>
      </c>
    </row>
    <row r="135" spans="1:47" s="2" customFormat="1" ht="12">
      <c r="A135" s="39"/>
      <c r="B135" s="40"/>
      <c r="C135" s="41"/>
      <c r="D135" s="240" t="s">
        <v>185</v>
      </c>
      <c r="E135" s="41"/>
      <c r="F135" s="241" t="s">
        <v>2729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185</v>
      </c>
      <c r="AU135" s="18" t="s">
        <v>88</v>
      </c>
    </row>
    <row r="136" spans="1:65" s="2" customFormat="1" ht="16.5" customHeight="1">
      <c r="A136" s="39"/>
      <c r="B136" s="40"/>
      <c r="C136" s="227" t="s">
        <v>209</v>
      </c>
      <c r="D136" s="227" t="s">
        <v>178</v>
      </c>
      <c r="E136" s="228" t="s">
        <v>2730</v>
      </c>
      <c r="F136" s="229" t="s">
        <v>2731</v>
      </c>
      <c r="G136" s="230" t="s">
        <v>2020</v>
      </c>
      <c r="H136" s="231">
        <v>1</v>
      </c>
      <c r="I136" s="232"/>
      <c r="J136" s="233">
        <f>ROUND(I136*H136,2)</f>
        <v>0</v>
      </c>
      <c r="K136" s="229" t="s">
        <v>182</v>
      </c>
      <c r="L136" s="45"/>
      <c r="M136" s="234" t="s">
        <v>1</v>
      </c>
      <c r="N136" s="235" t="s">
        <v>43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2717</v>
      </c>
      <c r="AT136" s="238" t="s">
        <v>178</v>
      </c>
      <c r="AU136" s="238" t="s">
        <v>88</v>
      </c>
      <c r="AY136" s="18" t="s">
        <v>176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86</v>
      </c>
      <c r="BK136" s="239">
        <f>ROUND(I136*H136,2)</f>
        <v>0</v>
      </c>
      <c r="BL136" s="18" t="s">
        <v>2717</v>
      </c>
      <c r="BM136" s="238" t="s">
        <v>2732</v>
      </c>
    </row>
    <row r="137" spans="1:47" s="2" customFormat="1" ht="12">
      <c r="A137" s="39"/>
      <c r="B137" s="40"/>
      <c r="C137" s="41"/>
      <c r="D137" s="240" t="s">
        <v>185</v>
      </c>
      <c r="E137" s="41"/>
      <c r="F137" s="241" t="s">
        <v>2731</v>
      </c>
      <c r="G137" s="41"/>
      <c r="H137" s="41"/>
      <c r="I137" s="242"/>
      <c r="J137" s="41"/>
      <c r="K137" s="41"/>
      <c r="L137" s="45"/>
      <c r="M137" s="243"/>
      <c r="N137" s="244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185</v>
      </c>
      <c r="AU137" s="18" t="s">
        <v>88</v>
      </c>
    </row>
    <row r="138" spans="1:65" s="2" customFormat="1" ht="16.5" customHeight="1">
      <c r="A138" s="39"/>
      <c r="B138" s="40"/>
      <c r="C138" s="227" t="s">
        <v>215</v>
      </c>
      <c r="D138" s="227" t="s">
        <v>178</v>
      </c>
      <c r="E138" s="228" t="s">
        <v>2733</v>
      </c>
      <c r="F138" s="229" t="s">
        <v>2734</v>
      </c>
      <c r="G138" s="230" t="s">
        <v>2020</v>
      </c>
      <c r="H138" s="231">
        <v>1</v>
      </c>
      <c r="I138" s="232"/>
      <c r="J138" s="233">
        <f>ROUND(I138*H138,2)</f>
        <v>0</v>
      </c>
      <c r="K138" s="229" t="s">
        <v>182</v>
      </c>
      <c r="L138" s="45"/>
      <c r="M138" s="234" t="s">
        <v>1</v>
      </c>
      <c r="N138" s="235" t="s">
        <v>43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2717</v>
      </c>
      <c r="AT138" s="238" t="s">
        <v>178</v>
      </c>
      <c r="AU138" s="238" t="s">
        <v>88</v>
      </c>
      <c r="AY138" s="18" t="s">
        <v>176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86</v>
      </c>
      <c r="BK138" s="239">
        <f>ROUND(I138*H138,2)</f>
        <v>0</v>
      </c>
      <c r="BL138" s="18" t="s">
        <v>2717</v>
      </c>
      <c r="BM138" s="238" t="s">
        <v>2735</v>
      </c>
    </row>
    <row r="139" spans="1:47" s="2" customFormat="1" ht="12">
      <c r="A139" s="39"/>
      <c r="B139" s="40"/>
      <c r="C139" s="41"/>
      <c r="D139" s="240" t="s">
        <v>185</v>
      </c>
      <c r="E139" s="41"/>
      <c r="F139" s="241" t="s">
        <v>2734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185</v>
      </c>
      <c r="AU139" s="18" t="s">
        <v>88</v>
      </c>
    </row>
    <row r="140" spans="1:47" s="2" customFormat="1" ht="12">
      <c r="A140" s="39"/>
      <c r="B140" s="40"/>
      <c r="C140" s="41"/>
      <c r="D140" s="240" t="s">
        <v>232</v>
      </c>
      <c r="E140" s="41"/>
      <c r="F140" s="277" t="s">
        <v>2736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232</v>
      </c>
      <c r="AU140" s="18" t="s">
        <v>88</v>
      </c>
    </row>
    <row r="141" spans="1:65" s="2" customFormat="1" ht="16.5" customHeight="1">
      <c r="A141" s="39"/>
      <c r="B141" s="40"/>
      <c r="C141" s="227" t="s">
        <v>221</v>
      </c>
      <c r="D141" s="227" t="s">
        <v>178</v>
      </c>
      <c r="E141" s="228" t="s">
        <v>2737</v>
      </c>
      <c r="F141" s="229" t="s">
        <v>2738</v>
      </c>
      <c r="G141" s="230" t="s">
        <v>2020</v>
      </c>
      <c r="H141" s="231">
        <v>1</v>
      </c>
      <c r="I141" s="232"/>
      <c r="J141" s="233">
        <f>ROUND(I141*H141,2)</f>
        <v>0</v>
      </c>
      <c r="K141" s="229" t="s">
        <v>182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2717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2717</v>
      </c>
      <c r="BM141" s="238" t="s">
        <v>2739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2738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47" s="2" customFormat="1" ht="12">
      <c r="A143" s="39"/>
      <c r="B143" s="40"/>
      <c r="C143" s="41"/>
      <c r="D143" s="240" t="s">
        <v>232</v>
      </c>
      <c r="E143" s="41"/>
      <c r="F143" s="277" t="s">
        <v>2740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232</v>
      </c>
      <c r="AU143" s="18" t="s">
        <v>88</v>
      </c>
    </row>
    <row r="144" spans="1:63" s="12" customFormat="1" ht="22.8" customHeight="1">
      <c r="A144" s="12"/>
      <c r="B144" s="211"/>
      <c r="C144" s="212"/>
      <c r="D144" s="213" t="s">
        <v>77</v>
      </c>
      <c r="E144" s="225" t="s">
        <v>2741</v>
      </c>
      <c r="F144" s="225" t="s">
        <v>2742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SUM(P145:P155)</f>
        <v>0</v>
      </c>
      <c r="Q144" s="219"/>
      <c r="R144" s="220">
        <f>SUM(R145:R155)</f>
        <v>0</v>
      </c>
      <c r="S144" s="219"/>
      <c r="T144" s="221">
        <f>SUM(T145:T155)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209</v>
      </c>
      <c r="AT144" s="223" t="s">
        <v>77</v>
      </c>
      <c r="AU144" s="223" t="s">
        <v>86</v>
      </c>
      <c r="AY144" s="222" t="s">
        <v>176</v>
      </c>
      <c r="BK144" s="224">
        <f>SUM(BK145:BK155)</f>
        <v>0</v>
      </c>
    </row>
    <row r="145" spans="1:65" s="2" customFormat="1" ht="16.5" customHeight="1">
      <c r="A145" s="39"/>
      <c r="B145" s="40"/>
      <c r="C145" s="227" t="s">
        <v>227</v>
      </c>
      <c r="D145" s="227" t="s">
        <v>178</v>
      </c>
      <c r="E145" s="228" t="s">
        <v>2743</v>
      </c>
      <c r="F145" s="229" t="s">
        <v>2742</v>
      </c>
      <c r="G145" s="230" t="s">
        <v>2020</v>
      </c>
      <c r="H145" s="231">
        <v>1</v>
      </c>
      <c r="I145" s="232"/>
      <c r="J145" s="233">
        <f>ROUND(I145*H145,2)</f>
        <v>0</v>
      </c>
      <c r="K145" s="229" t="s">
        <v>182</v>
      </c>
      <c r="L145" s="45"/>
      <c r="M145" s="234" t="s">
        <v>1</v>
      </c>
      <c r="N145" s="235" t="s">
        <v>43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2717</v>
      </c>
      <c r="AT145" s="238" t="s">
        <v>178</v>
      </c>
      <c r="AU145" s="238" t="s">
        <v>88</v>
      </c>
      <c r="AY145" s="18" t="s">
        <v>176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86</v>
      </c>
      <c r="BK145" s="239">
        <f>ROUND(I145*H145,2)</f>
        <v>0</v>
      </c>
      <c r="BL145" s="18" t="s">
        <v>2717</v>
      </c>
      <c r="BM145" s="238" t="s">
        <v>2744</v>
      </c>
    </row>
    <row r="146" spans="1:47" s="2" customFormat="1" ht="12">
      <c r="A146" s="39"/>
      <c r="B146" s="40"/>
      <c r="C146" s="41"/>
      <c r="D146" s="240" t="s">
        <v>185</v>
      </c>
      <c r="E146" s="41"/>
      <c r="F146" s="241" t="s">
        <v>2742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185</v>
      </c>
      <c r="AU146" s="18" t="s">
        <v>88</v>
      </c>
    </row>
    <row r="147" spans="1:47" s="2" customFormat="1" ht="12">
      <c r="A147" s="39"/>
      <c r="B147" s="40"/>
      <c r="C147" s="41"/>
      <c r="D147" s="240" t="s">
        <v>232</v>
      </c>
      <c r="E147" s="41"/>
      <c r="F147" s="277" t="s">
        <v>2745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232</v>
      </c>
      <c r="AU147" s="18" t="s">
        <v>88</v>
      </c>
    </row>
    <row r="148" spans="1:65" s="2" customFormat="1" ht="16.5" customHeight="1">
      <c r="A148" s="39"/>
      <c r="B148" s="40"/>
      <c r="C148" s="227" t="s">
        <v>235</v>
      </c>
      <c r="D148" s="227" t="s">
        <v>178</v>
      </c>
      <c r="E148" s="228" t="s">
        <v>2746</v>
      </c>
      <c r="F148" s="229" t="s">
        <v>2747</v>
      </c>
      <c r="G148" s="230" t="s">
        <v>2020</v>
      </c>
      <c r="H148" s="231">
        <v>2</v>
      </c>
      <c r="I148" s="232"/>
      <c r="J148" s="233">
        <f>ROUND(I148*H148,2)</f>
        <v>0</v>
      </c>
      <c r="K148" s="229" t="s">
        <v>182</v>
      </c>
      <c r="L148" s="45"/>
      <c r="M148" s="234" t="s">
        <v>1</v>
      </c>
      <c r="N148" s="235" t="s">
        <v>43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2717</v>
      </c>
      <c r="AT148" s="238" t="s">
        <v>178</v>
      </c>
      <c r="AU148" s="238" t="s">
        <v>88</v>
      </c>
      <c r="AY148" s="18" t="s">
        <v>176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86</v>
      </c>
      <c r="BK148" s="239">
        <f>ROUND(I148*H148,2)</f>
        <v>0</v>
      </c>
      <c r="BL148" s="18" t="s">
        <v>2717</v>
      </c>
      <c r="BM148" s="238" t="s">
        <v>2748</v>
      </c>
    </row>
    <row r="149" spans="1:47" s="2" customFormat="1" ht="12">
      <c r="A149" s="39"/>
      <c r="B149" s="40"/>
      <c r="C149" s="41"/>
      <c r="D149" s="240" t="s">
        <v>185</v>
      </c>
      <c r="E149" s="41"/>
      <c r="F149" s="241" t="s">
        <v>2749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185</v>
      </c>
      <c r="AU149" s="18" t="s">
        <v>88</v>
      </c>
    </row>
    <row r="150" spans="1:47" s="2" customFormat="1" ht="12">
      <c r="A150" s="39"/>
      <c r="B150" s="40"/>
      <c r="C150" s="41"/>
      <c r="D150" s="240" t="s">
        <v>232</v>
      </c>
      <c r="E150" s="41"/>
      <c r="F150" s="277" t="s">
        <v>2750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232</v>
      </c>
      <c r="AU150" s="18" t="s">
        <v>88</v>
      </c>
    </row>
    <row r="151" spans="1:65" s="2" customFormat="1" ht="16.5" customHeight="1">
      <c r="A151" s="39"/>
      <c r="B151" s="40"/>
      <c r="C151" s="227" t="s">
        <v>241</v>
      </c>
      <c r="D151" s="227" t="s">
        <v>178</v>
      </c>
      <c r="E151" s="228" t="s">
        <v>2751</v>
      </c>
      <c r="F151" s="229" t="s">
        <v>2752</v>
      </c>
      <c r="G151" s="230" t="s">
        <v>476</v>
      </c>
      <c r="H151" s="231">
        <v>2</v>
      </c>
      <c r="I151" s="232"/>
      <c r="J151" s="233">
        <f>ROUND(I151*H151,2)</f>
        <v>0</v>
      </c>
      <c r="K151" s="229" t="s">
        <v>182</v>
      </c>
      <c r="L151" s="45"/>
      <c r="M151" s="234" t="s">
        <v>1</v>
      </c>
      <c r="N151" s="235" t="s">
        <v>43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2717</v>
      </c>
      <c r="AT151" s="238" t="s">
        <v>178</v>
      </c>
      <c r="AU151" s="238" t="s">
        <v>88</v>
      </c>
      <c r="AY151" s="18" t="s">
        <v>176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86</v>
      </c>
      <c r="BK151" s="239">
        <f>ROUND(I151*H151,2)</f>
        <v>0</v>
      </c>
      <c r="BL151" s="18" t="s">
        <v>2717</v>
      </c>
      <c r="BM151" s="238" t="s">
        <v>2753</v>
      </c>
    </row>
    <row r="152" spans="1:47" s="2" customFormat="1" ht="12">
      <c r="A152" s="39"/>
      <c r="B152" s="40"/>
      <c r="C152" s="41"/>
      <c r="D152" s="240" t="s">
        <v>185</v>
      </c>
      <c r="E152" s="41"/>
      <c r="F152" s="241" t="s">
        <v>2752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185</v>
      </c>
      <c r="AU152" s="18" t="s">
        <v>88</v>
      </c>
    </row>
    <row r="153" spans="1:47" s="2" customFormat="1" ht="12">
      <c r="A153" s="39"/>
      <c r="B153" s="40"/>
      <c r="C153" s="41"/>
      <c r="D153" s="240" t="s">
        <v>232</v>
      </c>
      <c r="E153" s="41"/>
      <c r="F153" s="277" t="s">
        <v>2754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232</v>
      </c>
      <c r="AU153" s="18" t="s">
        <v>88</v>
      </c>
    </row>
    <row r="154" spans="1:65" s="2" customFormat="1" ht="16.5" customHeight="1">
      <c r="A154" s="39"/>
      <c r="B154" s="40"/>
      <c r="C154" s="227" t="s">
        <v>246</v>
      </c>
      <c r="D154" s="227" t="s">
        <v>178</v>
      </c>
      <c r="E154" s="228" t="s">
        <v>2755</v>
      </c>
      <c r="F154" s="229" t="s">
        <v>2756</v>
      </c>
      <c r="G154" s="230" t="s">
        <v>476</v>
      </c>
      <c r="H154" s="231">
        <v>2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43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2717</v>
      </c>
      <c r="AT154" s="238" t="s">
        <v>178</v>
      </c>
      <c r="AU154" s="238" t="s">
        <v>88</v>
      </c>
      <c r="AY154" s="18" t="s">
        <v>176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86</v>
      </c>
      <c r="BK154" s="239">
        <f>ROUND(I154*H154,2)</f>
        <v>0</v>
      </c>
      <c r="BL154" s="18" t="s">
        <v>2717</v>
      </c>
      <c r="BM154" s="238" t="s">
        <v>2757</v>
      </c>
    </row>
    <row r="155" spans="1:47" s="2" customFormat="1" ht="12">
      <c r="A155" s="39"/>
      <c r="B155" s="40"/>
      <c r="C155" s="41"/>
      <c r="D155" s="240" t="s">
        <v>185</v>
      </c>
      <c r="E155" s="41"/>
      <c r="F155" s="241" t="s">
        <v>2756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185</v>
      </c>
      <c r="AU155" s="18" t="s">
        <v>88</v>
      </c>
    </row>
    <row r="156" spans="1:63" s="12" customFormat="1" ht="22.8" customHeight="1">
      <c r="A156" s="12"/>
      <c r="B156" s="211"/>
      <c r="C156" s="212"/>
      <c r="D156" s="213" t="s">
        <v>77</v>
      </c>
      <c r="E156" s="225" t="s">
        <v>2758</v>
      </c>
      <c r="F156" s="225" t="s">
        <v>2759</v>
      </c>
      <c r="G156" s="212"/>
      <c r="H156" s="212"/>
      <c r="I156" s="215"/>
      <c r="J156" s="226">
        <f>BK156</f>
        <v>0</v>
      </c>
      <c r="K156" s="212"/>
      <c r="L156" s="217"/>
      <c r="M156" s="218"/>
      <c r="N156" s="219"/>
      <c r="O156" s="219"/>
      <c r="P156" s="220">
        <f>SUM(P157:P165)</f>
        <v>0</v>
      </c>
      <c r="Q156" s="219"/>
      <c r="R156" s="220">
        <f>SUM(R157:R165)</f>
        <v>0</v>
      </c>
      <c r="S156" s="219"/>
      <c r="T156" s="221">
        <f>SUM(T157:T165)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2" t="s">
        <v>209</v>
      </c>
      <c r="AT156" s="223" t="s">
        <v>77</v>
      </c>
      <c r="AU156" s="223" t="s">
        <v>86</v>
      </c>
      <c r="AY156" s="222" t="s">
        <v>176</v>
      </c>
      <c r="BK156" s="224">
        <f>SUM(BK157:BK165)</f>
        <v>0</v>
      </c>
    </row>
    <row r="157" spans="1:65" s="2" customFormat="1" ht="16.5" customHeight="1">
      <c r="A157" s="39"/>
      <c r="B157" s="40"/>
      <c r="C157" s="227" t="s">
        <v>254</v>
      </c>
      <c r="D157" s="227" t="s">
        <v>178</v>
      </c>
      <c r="E157" s="228" t="s">
        <v>2760</v>
      </c>
      <c r="F157" s="229" t="s">
        <v>2761</v>
      </c>
      <c r="G157" s="230" t="s">
        <v>2020</v>
      </c>
      <c r="H157" s="231">
        <v>1</v>
      </c>
      <c r="I157" s="232"/>
      <c r="J157" s="233">
        <f>ROUND(I157*H157,2)</f>
        <v>0</v>
      </c>
      <c r="K157" s="229" t="s">
        <v>182</v>
      </c>
      <c r="L157" s="45"/>
      <c r="M157" s="234" t="s">
        <v>1</v>
      </c>
      <c r="N157" s="235" t="s">
        <v>43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2717</v>
      </c>
      <c r="AT157" s="238" t="s">
        <v>178</v>
      </c>
      <c r="AU157" s="238" t="s">
        <v>88</v>
      </c>
      <c r="AY157" s="18" t="s">
        <v>176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86</v>
      </c>
      <c r="BK157" s="239">
        <f>ROUND(I157*H157,2)</f>
        <v>0</v>
      </c>
      <c r="BL157" s="18" t="s">
        <v>2717</v>
      </c>
      <c r="BM157" s="238" t="s">
        <v>2762</v>
      </c>
    </row>
    <row r="158" spans="1:47" s="2" customFormat="1" ht="12">
      <c r="A158" s="39"/>
      <c r="B158" s="40"/>
      <c r="C158" s="41"/>
      <c r="D158" s="240" t="s">
        <v>185</v>
      </c>
      <c r="E158" s="41"/>
      <c r="F158" s="241" t="s">
        <v>2761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185</v>
      </c>
      <c r="AU158" s="18" t="s">
        <v>88</v>
      </c>
    </row>
    <row r="159" spans="1:65" s="2" customFormat="1" ht="16.5" customHeight="1">
      <c r="A159" s="39"/>
      <c r="B159" s="40"/>
      <c r="C159" s="227" t="s">
        <v>261</v>
      </c>
      <c r="D159" s="227" t="s">
        <v>178</v>
      </c>
      <c r="E159" s="228" t="s">
        <v>2763</v>
      </c>
      <c r="F159" s="229" t="s">
        <v>2764</v>
      </c>
      <c r="G159" s="230" t="s">
        <v>2020</v>
      </c>
      <c r="H159" s="231">
        <v>1</v>
      </c>
      <c r="I159" s="232"/>
      <c r="J159" s="233">
        <f>ROUND(I159*H159,2)</f>
        <v>0</v>
      </c>
      <c r="K159" s="229" t="s">
        <v>182</v>
      </c>
      <c r="L159" s="45"/>
      <c r="M159" s="234" t="s">
        <v>1</v>
      </c>
      <c r="N159" s="235" t="s">
        <v>43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2717</v>
      </c>
      <c r="AT159" s="238" t="s">
        <v>178</v>
      </c>
      <c r="AU159" s="238" t="s">
        <v>88</v>
      </c>
      <c r="AY159" s="18" t="s">
        <v>176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86</v>
      </c>
      <c r="BK159" s="239">
        <f>ROUND(I159*H159,2)</f>
        <v>0</v>
      </c>
      <c r="BL159" s="18" t="s">
        <v>2717</v>
      </c>
      <c r="BM159" s="238" t="s">
        <v>2765</v>
      </c>
    </row>
    <row r="160" spans="1:47" s="2" customFormat="1" ht="12">
      <c r="A160" s="39"/>
      <c r="B160" s="40"/>
      <c r="C160" s="41"/>
      <c r="D160" s="240" t="s">
        <v>185</v>
      </c>
      <c r="E160" s="41"/>
      <c r="F160" s="241" t="s">
        <v>2764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185</v>
      </c>
      <c r="AU160" s="18" t="s">
        <v>88</v>
      </c>
    </row>
    <row r="161" spans="1:47" s="2" customFormat="1" ht="12">
      <c r="A161" s="39"/>
      <c r="B161" s="40"/>
      <c r="C161" s="41"/>
      <c r="D161" s="240" t="s">
        <v>232</v>
      </c>
      <c r="E161" s="41"/>
      <c r="F161" s="277" t="s">
        <v>2766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232</v>
      </c>
      <c r="AU161" s="18" t="s">
        <v>88</v>
      </c>
    </row>
    <row r="162" spans="1:65" s="2" customFormat="1" ht="16.5" customHeight="1">
      <c r="A162" s="39"/>
      <c r="B162" s="40"/>
      <c r="C162" s="227" t="s">
        <v>270</v>
      </c>
      <c r="D162" s="227" t="s">
        <v>178</v>
      </c>
      <c r="E162" s="228" t="s">
        <v>2767</v>
      </c>
      <c r="F162" s="229" t="s">
        <v>2768</v>
      </c>
      <c r="G162" s="230" t="s">
        <v>2020</v>
      </c>
      <c r="H162" s="231">
        <v>1</v>
      </c>
      <c r="I162" s="232"/>
      <c r="J162" s="233">
        <f>ROUND(I162*H162,2)</f>
        <v>0</v>
      </c>
      <c r="K162" s="229" t="s">
        <v>182</v>
      </c>
      <c r="L162" s="45"/>
      <c r="M162" s="234" t="s">
        <v>1</v>
      </c>
      <c r="N162" s="235" t="s">
        <v>43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2717</v>
      </c>
      <c r="AT162" s="238" t="s">
        <v>178</v>
      </c>
      <c r="AU162" s="238" t="s">
        <v>88</v>
      </c>
      <c r="AY162" s="18" t="s">
        <v>176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86</v>
      </c>
      <c r="BK162" s="239">
        <f>ROUND(I162*H162,2)</f>
        <v>0</v>
      </c>
      <c r="BL162" s="18" t="s">
        <v>2717</v>
      </c>
      <c r="BM162" s="238" t="s">
        <v>2769</v>
      </c>
    </row>
    <row r="163" spans="1:47" s="2" customFormat="1" ht="12">
      <c r="A163" s="39"/>
      <c r="B163" s="40"/>
      <c r="C163" s="41"/>
      <c r="D163" s="240" t="s">
        <v>185</v>
      </c>
      <c r="E163" s="41"/>
      <c r="F163" s="241" t="s">
        <v>2768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185</v>
      </c>
      <c r="AU163" s="18" t="s">
        <v>88</v>
      </c>
    </row>
    <row r="164" spans="1:65" s="2" customFormat="1" ht="16.5" customHeight="1">
      <c r="A164" s="39"/>
      <c r="B164" s="40"/>
      <c r="C164" s="227" t="s">
        <v>8</v>
      </c>
      <c r="D164" s="227" t="s">
        <v>178</v>
      </c>
      <c r="E164" s="228" t="s">
        <v>2770</v>
      </c>
      <c r="F164" s="229" t="s">
        <v>2771</v>
      </c>
      <c r="G164" s="230" t="s">
        <v>2020</v>
      </c>
      <c r="H164" s="231">
        <v>1</v>
      </c>
      <c r="I164" s="232"/>
      <c r="J164" s="233">
        <f>ROUND(I164*H164,2)</f>
        <v>0</v>
      </c>
      <c r="K164" s="229" t="s">
        <v>182</v>
      </c>
      <c r="L164" s="45"/>
      <c r="M164" s="234" t="s">
        <v>1</v>
      </c>
      <c r="N164" s="235" t="s">
        <v>43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2717</v>
      </c>
      <c r="AT164" s="238" t="s">
        <v>178</v>
      </c>
      <c r="AU164" s="238" t="s">
        <v>88</v>
      </c>
      <c r="AY164" s="18" t="s">
        <v>176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86</v>
      </c>
      <c r="BK164" s="239">
        <f>ROUND(I164*H164,2)</f>
        <v>0</v>
      </c>
      <c r="BL164" s="18" t="s">
        <v>2717</v>
      </c>
      <c r="BM164" s="238" t="s">
        <v>2772</v>
      </c>
    </row>
    <row r="165" spans="1:47" s="2" customFormat="1" ht="12">
      <c r="A165" s="39"/>
      <c r="B165" s="40"/>
      <c r="C165" s="41"/>
      <c r="D165" s="240" t="s">
        <v>185</v>
      </c>
      <c r="E165" s="41"/>
      <c r="F165" s="241" t="s">
        <v>2773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185</v>
      </c>
      <c r="AU165" s="18" t="s">
        <v>88</v>
      </c>
    </row>
    <row r="166" spans="1:63" s="12" customFormat="1" ht="22.8" customHeight="1">
      <c r="A166" s="12"/>
      <c r="B166" s="211"/>
      <c r="C166" s="212"/>
      <c r="D166" s="213" t="s">
        <v>77</v>
      </c>
      <c r="E166" s="225" t="s">
        <v>2774</v>
      </c>
      <c r="F166" s="225" t="s">
        <v>2775</v>
      </c>
      <c r="G166" s="212"/>
      <c r="H166" s="212"/>
      <c r="I166" s="215"/>
      <c r="J166" s="226">
        <f>BK166</f>
        <v>0</v>
      </c>
      <c r="K166" s="212"/>
      <c r="L166" s="217"/>
      <c r="M166" s="218"/>
      <c r="N166" s="219"/>
      <c r="O166" s="219"/>
      <c r="P166" s="220">
        <f>SUM(P167:P174)</f>
        <v>0</v>
      </c>
      <c r="Q166" s="219"/>
      <c r="R166" s="220">
        <f>SUM(R167:R174)</f>
        <v>0</v>
      </c>
      <c r="S166" s="219"/>
      <c r="T166" s="221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2" t="s">
        <v>209</v>
      </c>
      <c r="AT166" s="223" t="s">
        <v>77</v>
      </c>
      <c r="AU166" s="223" t="s">
        <v>86</v>
      </c>
      <c r="AY166" s="222" t="s">
        <v>176</v>
      </c>
      <c r="BK166" s="224">
        <f>SUM(BK167:BK174)</f>
        <v>0</v>
      </c>
    </row>
    <row r="167" spans="1:65" s="2" customFormat="1" ht="16.5" customHeight="1">
      <c r="A167" s="39"/>
      <c r="B167" s="40"/>
      <c r="C167" s="227" t="s">
        <v>281</v>
      </c>
      <c r="D167" s="227" t="s">
        <v>178</v>
      </c>
      <c r="E167" s="228" t="s">
        <v>2776</v>
      </c>
      <c r="F167" s="229" t="s">
        <v>2777</v>
      </c>
      <c r="G167" s="230" t="s">
        <v>2020</v>
      </c>
      <c r="H167" s="231">
        <v>1</v>
      </c>
      <c r="I167" s="232"/>
      <c r="J167" s="233">
        <f>ROUND(I167*H167,2)</f>
        <v>0</v>
      </c>
      <c r="K167" s="229" t="s">
        <v>182</v>
      </c>
      <c r="L167" s="45"/>
      <c r="M167" s="234" t="s">
        <v>1</v>
      </c>
      <c r="N167" s="235" t="s">
        <v>43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2717</v>
      </c>
      <c r="AT167" s="238" t="s">
        <v>178</v>
      </c>
      <c r="AU167" s="238" t="s">
        <v>88</v>
      </c>
      <c r="AY167" s="18" t="s">
        <v>176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86</v>
      </c>
      <c r="BK167" s="239">
        <f>ROUND(I167*H167,2)</f>
        <v>0</v>
      </c>
      <c r="BL167" s="18" t="s">
        <v>2717</v>
      </c>
      <c r="BM167" s="238" t="s">
        <v>2778</v>
      </c>
    </row>
    <row r="168" spans="1:47" s="2" customFormat="1" ht="12">
      <c r="A168" s="39"/>
      <c r="B168" s="40"/>
      <c r="C168" s="41"/>
      <c r="D168" s="240" t="s">
        <v>185</v>
      </c>
      <c r="E168" s="41"/>
      <c r="F168" s="241" t="s">
        <v>2777</v>
      </c>
      <c r="G168" s="41"/>
      <c r="H168" s="41"/>
      <c r="I168" s="242"/>
      <c r="J168" s="41"/>
      <c r="K168" s="41"/>
      <c r="L168" s="45"/>
      <c r="M168" s="243"/>
      <c r="N168" s="244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185</v>
      </c>
      <c r="AU168" s="18" t="s">
        <v>88</v>
      </c>
    </row>
    <row r="169" spans="1:65" s="2" customFormat="1" ht="16.5" customHeight="1">
      <c r="A169" s="39"/>
      <c r="B169" s="40"/>
      <c r="C169" s="227" t="s">
        <v>287</v>
      </c>
      <c r="D169" s="227" t="s">
        <v>178</v>
      </c>
      <c r="E169" s="228" t="s">
        <v>2779</v>
      </c>
      <c r="F169" s="229" t="s">
        <v>2780</v>
      </c>
      <c r="G169" s="230" t="s">
        <v>2020</v>
      </c>
      <c r="H169" s="231">
        <v>1</v>
      </c>
      <c r="I169" s="232"/>
      <c r="J169" s="233">
        <f>ROUND(I169*H169,2)</f>
        <v>0</v>
      </c>
      <c r="K169" s="229" t="s">
        <v>182</v>
      </c>
      <c r="L169" s="45"/>
      <c r="M169" s="234" t="s">
        <v>1</v>
      </c>
      <c r="N169" s="235" t="s">
        <v>43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2717</v>
      </c>
      <c r="AT169" s="238" t="s">
        <v>178</v>
      </c>
      <c r="AU169" s="238" t="s">
        <v>88</v>
      </c>
      <c r="AY169" s="18" t="s">
        <v>176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86</v>
      </c>
      <c r="BK169" s="239">
        <f>ROUND(I169*H169,2)</f>
        <v>0</v>
      </c>
      <c r="BL169" s="18" t="s">
        <v>2717</v>
      </c>
      <c r="BM169" s="238" t="s">
        <v>2781</v>
      </c>
    </row>
    <row r="170" spans="1:47" s="2" customFormat="1" ht="12">
      <c r="A170" s="39"/>
      <c r="B170" s="40"/>
      <c r="C170" s="41"/>
      <c r="D170" s="240" t="s">
        <v>185</v>
      </c>
      <c r="E170" s="41"/>
      <c r="F170" s="241" t="s">
        <v>2780</v>
      </c>
      <c r="G170" s="41"/>
      <c r="H170" s="41"/>
      <c r="I170" s="242"/>
      <c r="J170" s="41"/>
      <c r="K170" s="41"/>
      <c r="L170" s="45"/>
      <c r="M170" s="243"/>
      <c r="N170" s="244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185</v>
      </c>
      <c r="AU170" s="18" t="s">
        <v>88</v>
      </c>
    </row>
    <row r="171" spans="1:47" s="2" customFormat="1" ht="12">
      <c r="A171" s="39"/>
      <c r="B171" s="40"/>
      <c r="C171" s="41"/>
      <c r="D171" s="240" t="s">
        <v>232</v>
      </c>
      <c r="E171" s="41"/>
      <c r="F171" s="277" t="s">
        <v>2782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232</v>
      </c>
      <c r="AU171" s="18" t="s">
        <v>88</v>
      </c>
    </row>
    <row r="172" spans="1:65" s="2" customFormat="1" ht="16.5" customHeight="1">
      <c r="A172" s="39"/>
      <c r="B172" s="40"/>
      <c r="C172" s="227" t="s">
        <v>293</v>
      </c>
      <c r="D172" s="227" t="s">
        <v>178</v>
      </c>
      <c r="E172" s="228" t="s">
        <v>2783</v>
      </c>
      <c r="F172" s="229" t="s">
        <v>2784</v>
      </c>
      <c r="G172" s="230" t="s">
        <v>2020</v>
      </c>
      <c r="H172" s="231">
        <v>1</v>
      </c>
      <c r="I172" s="232"/>
      <c r="J172" s="233">
        <f>ROUND(I172*H172,2)</f>
        <v>0</v>
      </c>
      <c r="K172" s="229" t="s">
        <v>182</v>
      </c>
      <c r="L172" s="45"/>
      <c r="M172" s="234" t="s">
        <v>1</v>
      </c>
      <c r="N172" s="235" t="s">
        <v>43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2717</v>
      </c>
      <c r="AT172" s="238" t="s">
        <v>178</v>
      </c>
      <c r="AU172" s="238" t="s">
        <v>88</v>
      </c>
      <c r="AY172" s="18" t="s">
        <v>176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86</v>
      </c>
      <c r="BK172" s="239">
        <f>ROUND(I172*H172,2)</f>
        <v>0</v>
      </c>
      <c r="BL172" s="18" t="s">
        <v>2717</v>
      </c>
      <c r="BM172" s="238" t="s">
        <v>2785</v>
      </c>
    </row>
    <row r="173" spans="1:47" s="2" customFormat="1" ht="12">
      <c r="A173" s="39"/>
      <c r="B173" s="40"/>
      <c r="C173" s="41"/>
      <c r="D173" s="240" t="s">
        <v>185</v>
      </c>
      <c r="E173" s="41"/>
      <c r="F173" s="241" t="s">
        <v>2786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185</v>
      </c>
      <c r="AU173" s="18" t="s">
        <v>88</v>
      </c>
    </row>
    <row r="174" spans="1:47" s="2" customFormat="1" ht="12">
      <c r="A174" s="39"/>
      <c r="B174" s="40"/>
      <c r="C174" s="41"/>
      <c r="D174" s="240" t="s">
        <v>232</v>
      </c>
      <c r="E174" s="41"/>
      <c r="F174" s="277" t="s">
        <v>2787</v>
      </c>
      <c r="G174" s="41"/>
      <c r="H174" s="41"/>
      <c r="I174" s="242"/>
      <c r="J174" s="41"/>
      <c r="K174" s="41"/>
      <c r="L174" s="45"/>
      <c r="M174" s="299"/>
      <c r="N174" s="300"/>
      <c r="O174" s="301"/>
      <c r="P174" s="301"/>
      <c r="Q174" s="301"/>
      <c r="R174" s="301"/>
      <c r="S174" s="301"/>
      <c r="T174" s="30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232</v>
      </c>
      <c r="AU174" s="18" t="s">
        <v>88</v>
      </c>
    </row>
    <row r="175" spans="1:31" s="2" customFormat="1" ht="6.95" customHeight="1">
      <c r="A175" s="39"/>
      <c r="B175" s="67"/>
      <c r="C175" s="68"/>
      <c r="D175" s="68"/>
      <c r="E175" s="68"/>
      <c r="F175" s="68"/>
      <c r="G175" s="68"/>
      <c r="H175" s="68"/>
      <c r="I175" s="68"/>
      <c r="J175" s="68"/>
      <c r="K175" s="68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124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2707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2788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ROUND((SUM(BE125:BE165)),2)</f>
        <v>0</v>
      </c>
      <c r="G35" s="39"/>
      <c r="H35" s="39"/>
      <c r="I35" s="165">
        <v>0.21</v>
      </c>
      <c r="J35" s="164">
        <f>ROUND(((SUM(BE125:BE165))*I35),2)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ROUND((SUM(BF125:BF165)),2)</f>
        <v>0</v>
      </c>
      <c r="G36" s="39"/>
      <c r="H36" s="39"/>
      <c r="I36" s="165">
        <v>0.15</v>
      </c>
      <c r="J36" s="164">
        <f>ROUND(((SUM(BF125:BF165))*I36),2)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ROUND((SUM(BG125:BG165)),2)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ROUND((SUM(BH125:BH165)),2)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ROUND((SUM(BI125:BI165)),2)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2707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VRN_b - Vedlejší rozpočtové náklady (investor Kralupy n. Vl.)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2707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2709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2710</v>
      </c>
      <c r="E101" s="197"/>
      <c r="F101" s="197"/>
      <c r="G101" s="197"/>
      <c r="H101" s="197"/>
      <c r="I101" s="197"/>
      <c r="J101" s="198">
        <f>J144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2711</v>
      </c>
      <c r="E102" s="197"/>
      <c r="F102" s="197"/>
      <c r="G102" s="197"/>
      <c r="H102" s="197"/>
      <c r="I102" s="197"/>
      <c r="J102" s="198">
        <f>J150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2712</v>
      </c>
      <c r="E103" s="197"/>
      <c r="F103" s="197"/>
      <c r="G103" s="197"/>
      <c r="H103" s="197"/>
      <c r="I103" s="197"/>
      <c r="J103" s="198">
        <f>J160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161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Okružní křižovatka sil. II/101 ulic Mostní s Třídou Legií a ulicí Třebízského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144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2707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1773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VRN_b - Vedlejší rozpočtové náklady (investor Kralupy n. Vl.)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F14</f>
        <v>Kralupy nad Vltavou</v>
      </c>
      <c r="G119" s="41"/>
      <c r="H119" s="41"/>
      <c r="I119" s="33" t="s">
        <v>24</v>
      </c>
      <c r="J119" s="80" t="str">
        <f>IF(J14="","",J14)</f>
        <v>24. 10. 2023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26</v>
      </c>
      <c r="D121" s="41"/>
      <c r="E121" s="41"/>
      <c r="F121" s="28" t="str">
        <f>E17</f>
        <v xml:space="preserve"> </v>
      </c>
      <c r="G121" s="41"/>
      <c r="H121" s="41"/>
      <c r="I121" s="33" t="s">
        <v>32</v>
      </c>
      <c r="J121" s="37" t="str">
        <f>E23</f>
        <v>Ing. Petr Novotný, Ph.D.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30</v>
      </c>
      <c r="D122" s="41"/>
      <c r="E122" s="41"/>
      <c r="F122" s="28" t="str">
        <f>IF(E20="","",E20)</f>
        <v>Vyplň údaj</v>
      </c>
      <c r="G122" s="41"/>
      <c r="H122" s="41"/>
      <c r="I122" s="33" t="s">
        <v>35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162</v>
      </c>
      <c r="D124" s="203" t="s">
        <v>63</v>
      </c>
      <c r="E124" s="203" t="s">
        <v>59</v>
      </c>
      <c r="F124" s="203" t="s">
        <v>60</v>
      </c>
      <c r="G124" s="203" t="s">
        <v>163</v>
      </c>
      <c r="H124" s="203" t="s">
        <v>164</v>
      </c>
      <c r="I124" s="203" t="s">
        <v>165</v>
      </c>
      <c r="J124" s="203" t="s">
        <v>148</v>
      </c>
      <c r="K124" s="204" t="s">
        <v>166</v>
      </c>
      <c r="L124" s="205"/>
      <c r="M124" s="101" t="s">
        <v>1</v>
      </c>
      <c r="N124" s="102" t="s">
        <v>42</v>
      </c>
      <c r="O124" s="102" t="s">
        <v>167</v>
      </c>
      <c r="P124" s="102" t="s">
        <v>168</v>
      </c>
      <c r="Q124" s="102" t="s">
        <v>169</v>
      </c>
      <c r="R124" s="102" t="s">
        <v>170</v>
      </c>
      <c r="S124" s="102" t="s">
        <v>171</v>
      </c>
      <c r="T124" s="103" t="s">
        <v>172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173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</f>
        <v>0</v>
      </c>
      <c r="Q125" s="105"/>
      <c r="R125" s="208">
        <f>R126</f>
        <v>0</v>
      </c>
      <c r="S125" s="105"/>
      <c r="T125" s="209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77</v>
      </c>
      <c r="AU125" s="18" t="s">
        <v>150</v>
      </c>
      <c r="BK125" s="210">
        <f>BK126</f>
        <v>0</v>
      </c>
    </row>
    <row r="126" spans="1:63" s="12" customFormat="1" ht="25.9" customHeight="1">
      <c r="A126" s="12"/>
      <c r="B126" s="211"/>
      <c r="C126" s="212"/>
      <c r="D126" s="213" t="s">
        <v>77</v>
      </c>
      <c r="E126" s="214" t="s">
        <v>133</v>
      </c>
      <c r="F126" s="214" t="s">
        <v>134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P127+P144+P150+P160</f>
        <v>0</v>
      </c>
      <c r="Q126" s="219"/>
      <c r="R126" s="220">
        <f>R127+R144+R150+R160</f>
        <v>0</v>
      </c>
      <c r="S126" s="219"/>
      <c r="T126" s="221">
        <f>T127+T144+T150+T160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209</v>
      </c>
      <c r="AT126" s="223" t="s">
        <v>77</v>
      </c>
      <c r="AU126" s="223" t="s">
        <v>78</v>
      </c>
      <c r="AY126" s="222" t="s">
        <v>176</v>
      </c>
      <c r="BK126" s="224">
        <f>BK127+BK144+BK150+BK160</f>
        <v>0</v>
      </c>
    </row>
    <row r="127" spans="1:63" s="12" customFormat="1" ht="22.8" customHeight="1">
      <c r="A127" s="12"/>
      <c r="B127" s="211"/>
      <c r="C127" s="212"/>
      <c r="D127" s="213" t="s">
        <v>77</v>
      </c>
      <c r="E127" s="225" t="s">
        <v>2713</v>
      </c>
      <c r="F127" s="225" t="s">
        <v>2714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SUM(P128:P143)</f>
        <v>0</v>
      </c>
      <c r="Q127" s="219"/>
      <c r="R127" s="220">
        <f>SUM(R128:R143)</f>
        <v>0</v>
      </c>
      <c r="S127" s="219"/>
      <c r="T127" s="221">
        <f>SUM(T128:T143)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209</v>
      </c>
      <c r="AT127" s="223" t="s">
        <v>77</v>
      </c>
      <c r="AU127" s="223" t="s">
        <v>86</v>
      </c>
      <c r="AY127" s="222" t="s">
        <v>176</v>
      </c>
      <c r="BK127" s="224">
        <f>SUM(BK128:BK143)</f>
        <v>0</v>
      </c>
    </row>
    <row r="128" spans="1:65" s="2" customFormat="1" ht="16.5" customHeight="1">
      <c r="A128" s="39"/>
      <c r="B128" s="40"/>
      <c r="C128" s="227" t="s">
        <v>86</v>
      </c>
      <c r="D128" s="227" t="s">
        <v>178</v>
      </c>
      <c r="E128" s="228" t="s">
        <v>2715</v>
      </c>
      <c r="F128" s="229" t="s">
        <v>2716</v>
      </c>
      <c r="G128" s="230" t="s">
        <v>2020</v>
      </c>
      <c r="H128" s="231">
        <v>1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43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2717</v>
      </c>
      <c r="AT128" s="238" t="s">
        <v>178</v>
      </c>
      <c r="AU128" s="238" t="s">
        <v>88</v>
      </c>
      <c r="AY128" s="18" t="s">
        <v>176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86</v>
      </c>
      <c r="BK128" s="239">
        <f>ROUND(I128*H128,2)</f>
        <v>0</v>
      </c>
      <c r="BL128" s="18" t="s">
        <v>2717</v>
      </c>
      <c r="BM128" s="238" t="s">
        <v>2718</v>
      </c>
    </row>
    <row r="129" spans="1:47" s="2" customFormat="1" ht="12">
      <c r="A129" s="39"/>
      <c r="B129" s="40"/>
      <c r="C129" s="41"/>
      <c r="D129" s="240" t="s">
        <v>185</v>
      </c>
      <c r="E129" s="41"/>
      <c r="F129" s="241" t="s">
        <v>2716</v>
      </c>
      <c r="G129" s="41"/>
      <c r="H129" s="41"/>
      <c r="I129" s="242"/>
      <c r="J129" s="41"/>
      <c r="K129" s="41"/>
      <c r="L129" s="45"/>
      <c r="M129" s="243"/>
      <c r="N129" s="244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185</v>
      </c>
      <c r="AU129" s="18" t="s">
        <v>88</v>
      </c>
    </row>
    <row r="130" spans="1:65" s="2" customFormat="1" ht="16.5" customHeight="1">
      <c r="A130" s="39"/>
      <c r="B130" s="40"/>
      <c r="C130" s="227" t="s">
        <v>88</v>
      </c>
      <c r="D130" s="227" t="s">
        <v>178</v>
      </c>
      <c r="E130" s="228" t="s">
        <v>2719</v>
      </c>
      <c r="F130" s="229" t="s">
        <v>2720</v>
      </c>
      <c r="G130" s="230" t="s">
        <v>2020</v>
      </c>
      <c r="H130" s="231">
        <v>1</v>
      </c>
      <c r="I130" s="232"/>
      <c r="J130" s="233">
        <f>ROUND(I130*H130,2)</f>
        <v>0</v>
      </c>
      <c r="K130" s="229" t="s">
        <v>182</v>
      </c>
      <c r="L130" s="45"/>
      <c r="M130" s="234" t="s">
        <v>1</v>
      </c>
      <c r="N130" s="235" t="s">
        <v>43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2717</v>
      </c>
      <c r="AT130" s="238" t="s">
        <v>178</v>
      </c>
      <c r="AU130" s="238" t="s">
        <v>88</v>
      </c>
      <c r="AY130" s="18" t="s">
        <v>176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86</v>
      </c>
      <c r="BK130" s="239">
        <f>ROUND(I130*H130,2)</f>
        <v>0</v>
      </c>
      <c r="BL130" s="18" t="s">
        <v>2717</v>
      </c>
      <c r="BM130" s="238" t="s">
        <v>2721</v>
      </c>
    </row>
    <row r="131" spans="1:47" s="2" customFormat="1" ht="12">
      <c r="A131" s="39"/>
      <c r="B131" s="40"/>
      <c r="C131" s="41"/>
      <c r="D131" s="240" t="s">
        <v>185</v>
      </c>
      <c r="E131" s="41"/>
      <c r="F131" s="241" t="s">
        <v>2720</v>
      </c>
      <c r="G131" s="41"/>
      <c r="H131" s="41"/>
      <c r="I131" s="242"/>
      <c r="J131" s="41"/>
      <c r="K131" s="41"/>
      <c r="L131" s="45"/>
      <c r="M131" s="243"/>
      <c r="N131" s="244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185</v>
      </c>
      <c r="AU131" s="18" t="s">
        <v>88</v>
      </c>
    </row>
    <row r="132" spans="1:65" s="2" customFormat="1" ht="16.5" customHeight="1">
      <c r="A132" s="39"/>
      <c r="B132" s="40"/>
      <c r="C132" s="227" t="s">
        <v>198</v>
      </c>
      <c r="D132" s="227" t="s">
        <v>178</v>
      </c>
      <c r="E132" s="228" t="s">
        <v>2722</v>
      </c>
      <c r="F132" s="229" t="s">
        <v>2723</v>
      </c>
      <c r="G132" s="230" t="s">
        <v>2020</v>
      </c>
      <c r="H132" s="231">
        <v>1</v>
      </c>
      <c r="I132" s="232"/>
      <c r="J132" s="233">
        <f>ROUND(I132*H132,2)</f>
        <v>0</v>
      </c>
      <c r="K132" s="229" t="s">
        <v>182</v>
      </c>
      <c r="L132" s="45"/>
      <c r="M132" s="234" t="s">
        <v>1</v>
      </c>
      <c r="N132" s="235" t="s">
        <v>43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2717</v>
      </c>
      <c r="AT132" s="238" t="s">
        <v>178</v>
      </c>
      <c r="AU132" s="238" t="s">
        <v>88</v>
      </c>
      <c r="AY132" s="18" t="s">
        <v>176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86</v>
      </c>
      <c r="BK132" s="239">
        <f>ROUND(I132*H132,2)</f>
        <v>0</v>
      </c>
      <c r="BL132" s="18" t="s">
        <v>2717</v>
      </c>
      <c r="BM132" s="238" t="s">
        <v>2724</v>
      </c>
    </row>
    <row r="133" spans="1:47" s="2" customFormat="1" ht="12">
      <c r="A133" s="39"/>
      <c r="B133" s="40"/>
      <c r="C133" s="41"/>
      <c r="D133" s="240" t="s">
        <v>185</v>
      </c>
      <c r="E133" s="41"/>
      <c r="F133" s="241" t="s">
        <v>2725</v>
      </c>
      <c r="G133" s="41"/>
      <c r="H133" s="41"/>
      <c r="I133" s="242"/>
      <c r="J133" s="41"/>
      <c r="K133" s="41"/>
      <c r="L133" s="45"/>
      <c r="M133" s="243"/>
      <c r="N133" s="24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185</v>
      </c>
      <c r="AU133" s="18" t="s">
        <v>88</v>
      </c>
    </row>
    <row r="134" spans="1:65" s="2" customFormat="1" ht="16.5" customHeight="1">
      <c r="A134" s="39"/>
      <c r="B134" s="40"/>
      <c r="C134" s="227" t="s">
        <v>183</v>
      </c>
      <c r="D134" s="227" t="s">
        <v>178</v>
      </c>
      <c r="E134" s="228" t="s">
        <v>2726</v>
      </c>
      <c r="F134" s="229" t="s">
        <v>2727</v>
      </c>
      <c r="G134" s="230" t="s">
        <v>2020</v>
      </c>
      <c r="H134" s="231">
        <v>1</v>
      </c>
      <c r="I134" s="232"/>
      <c r="J134" s="233">
        <f>ROUND(I134*H134,2)</f>
        <v>0</v>
      </c>
      <c r="K134" s="229" t="s">
        <v>182</v>
      </c>
      <c r="L134" s="45"/>
      <c r="M134" s="234" t="s">
        <v>1</v>
      </c>
      <c r="N134" s="235" t="s">
        <v>43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2717</v>
      </c>
      <c r="AT134" s="238" t="s">
        <v>178</v>
      </c>
      <c r="AU134" s="238" t="s">
        <v>88</v>
      </c>
      <c r="AY134" s="18" t="s">
        <v>176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86</v>
      </c>
      <c r="BK134" s="239">
        <f>ROUND(I134*H134,2)</f>
        <v>0</v>
      </c>
      <c r="BL134" s="18" t="s">
        <v>2717</v>
      </c>
      <c r="BM134" s="238" t="s">
        <v>2728</v>
      </c>
    </row>
    <row r="135" spans="1:47" s="2" customFormat="1" ht="12">
      <c r="A135" s="39"/>
      <c r="B135" s="40"/>
      <c r="C135" s="41"/>
      <c r="D135" s="240" t="s">
        <v>185</v>
      </c>
      <c r="E135" s="41"/>
      <c r="F135" s="241" t="s">
        <v>2729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185</v>
      </c>
      <c r="AU135" s="18" t="s">
        <v>88</v>
      </c>
    </row>
    <row r="136" spans="1:65" s="2" customFormat="1" ht="16.5" customHeight="1">
      <c r="A136" s="39"/>
      <c r="B136" s="40"/>
      <c r="C136" s="227" t="s">
        <v>209</v>
      </c>
      <c r="D136" s="227" t="s">
        <v>178</v>
      </c>
      <c r="E136" s="228" t="s">
        <v>2730</v>
      </c>
      <c r="F136" s="229" t="s">
        <v>2731</v>
      </c>
      <c r="G136" s="230" t="s">
        <v>2020</v>
      </c>
      <c r="H136" s="231">
        <v>1</v>
      </c>
      <c r="I136" s="232"/>
      <c r="J136" s="233">
        <f>ROUND(I136*H136,2)</f>
        <v>0</v>
      </c>
      <c r="K136" s="229" t="s">
        <v>182</v>
      </c>
      <c r="L136" s="45"/>
      <c r="M136" s="234" t="s">
        <v>1</v>
      </c>
      <c r="N136" s="235" t="s">
        <v>43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2717</v>
      </c>
      <c r="AT136" s="238" t="s">
        <v>178</v>
      </c>
      <c r="AU136" s="238" t="s">
        <v>88</v>
      </c>
      <c r="AY136" s="18" t="s">
        <v>176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86</v>
      </c>
      <c r="BK136" s="239">
        <f>ROUND(I136*H136,2)</f>
        <v>0</v>
      </c>
      <c r="BL136" s="18" t="s">
        <v>2717</v>
      </c>
      <c r="BM136" s="238" t="s">
        <v>2732</v>
      </c>
    </row>
    <row r="137" spans="1:47" s="2" customFormat="1" ht="12">
      <c r="A137" s="39"/>
      <c r="B137" s="40"/>
      <c r="C137" s="41"/>
      <c r="D137" s="240" t="s">
        <v>185</v>
      </c>
      <c r="E137" s="41"/>
      <c r="F137" s="241" t="s">
        <v>2731</v>
      </c>
      <c r="G137" s="41"/>
      <c r="H137" s="41"/>
      <c r="I137" s="242"/>
      <c r="J137" s="41"/>
      <c r="K137" s="41"/>
      <c r="L137" s="45"/>
      <c r="M137" s="243"/>
      <c r="N137" s="244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185</v>
      </c>
      <c r="AU137" s="18" t="s">
        <v>88</v>
      </c>
    </row>
    <row r="138" spans="1:65" s="2" customFormat="1" ht="16.5" customHeight="1">
      <c r="A138" s="39"/>
      <c r="B138" s="40"/>
      <c r="C138" s="227" t="s">
        <v>215</v>
      </c>
      <c r="D138" s="227" t="s">
        <v>178</v>
      </c>
      <c r="E138" s="228" t="s">
        <v>2733</v>
      </c>
      <c r="F138" s="229" t="s">
        <v>2734</v>
      </c>
      <c r="G138" s="230" t="s">
        <v>2020</v>
      </c>
      <c r="H138" s="231">
        <v>1</v>
      </c>
      <c r="I138" s="232"/>
      <c r="J138" s="233">
        <f>ROUND(I138*H138,2)</f>
        <v>0</v>
      </c>
      <c r="K138" s="229" t="s">
        <v>182</v>
      </c>
      <c r="L138" s="45"/>
      <c r="M138" s="234" t="s">
        <v>1</v>
      </c>
      <c r="N138" s="235" t="s">
        <v>43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2717</v>
      </c>
      <c r="AT138" s="238" t="s">
        <v>178</v>
      </c>
      <c r="AU138" s="238" t="s">
        <v>88</v>
      </c>
      <c r="AY138" s="18" t="s">
        <v>176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86</v>
      </c>
      <c r="BK138" s="239">
        <f>ROUND(I138*H138,2)</f>
        <v>0</v>
      </c>
      <c r="BL138" s="18" t="s">
        <v>2717</v>
      </c>
      <c r="BM138" s="238" t="s">
        <v>2735</v>
      </c>
    </row>
    <row r="139" spans="1:47" s="2" customFormat="1" ht="12">
      <c r="A139" s="39"/>
      <c r="B139" s="40"/>
      <c r="C139" s="41"/>
      <c r="D139" s="240" t="s">
        <v>185</v>
      </c>
      <c r="E139" s="41"/>
      <c r="F139" s="241" t="s">
        <v>2734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185</v>
      </c>
      <c r="AU139" s="18" t="s">
        <v>88</v>
      </c>
    </row>
    <row r="140" spans="1:47" s="2" customFormat="1" ht="12">
      <c r="A140" s="39"/>
      <c r="B140" s="40"/>
      <c r="C140" s="41"/>
      <c r="D140" s="240" t="s">
        <v>232</v>
      </c>
      <c r="E140" s="41"/>
      <c r="F140" s="277" t="s">
        <v>2736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232</v>
      </c>
      <c r="AU140" s="18" t="s">
        <v>88</v>
      </c>
    </row>
    <row r="141" spans="1:65" s="2" customFormat="1" ht="16.5" customHeight="1">
      <c r="A141" s="39"/>
      <c r="B141" s="40"/>
      <c r="C141" s="227" t="s">
        <v>221</v>
      </c>
      <c r="D141" s="227" t="s">
        <v>178</v>
      </c>
      <c r="E141" s="228" t="s">
        <v>2737</v>
      </c>
      <c r="F141" s="229" t="s">
        <v>2738</v>
      </c>
      <c r="G141" s="230" t="s">
        <v>2020</v>
      </c>
      <c r="H141" s="231">
        <v>1</v>
      </c>
      <c r="I141" s="232"/>
      <c r="J141" s="233">
        <f>ROUND(I141*H141,2)</f>
        <v>0</v>
      </c>
      <c r="K141" s="229" t="s">
        <v>182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2717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2717</v>
      </c>
      <c r="BM141" s="238" t="s">
        <v>2739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2738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47" s="2" customFormat="1" ht="12">
      <c r="A143" s="39"/>
      <c r="B143" s="40"/>
      <c r="C143" s="41"/>
      <c r="D143" s="240" t="s">
        <v>232</v>
      </c>
      <c r="E143" s="41"/>
      <c r="F143" s="277" t="s">
        <v>2740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232</v>
      </c>
      <c r="AU143" s="18" t="s">
        <v>88</v>
      </c>
    </row>
    <row r="144" spans="1:63" s="12" customFormat="1" ht="22.8" customHeight="1">
      <c r="A144" s="12"/>
      <c r="B144" s="211"/>
      <c r="C144" s="212"/>
      <c r="D144" s="213" t="s">
        <v>77</v>
      </c>
      <c r="E144" s="225" t="s">
        <v>2741</v>
      </c>
      <c r="F144" s="225" t="s">
        <v>2742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SUM(P145:P149)</f>
        <v>0</v>
      </c>
      <c r="Q144" s="219"/>
      <c r="R144" s="220">
        <f>SUM(R145:R149)</f>
        <v>0</v>
      </c>
      <c r="S144" s="219"/>
      <c r="T144" s="221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209</v>
      </c>
      <c r="AT144" s="223" t="s">
        <v>77</v>
      </c>
      <c r="AU144" s="223" t="s">
        <v>86</v>
      </c>
      <c r="AY144" s="222" t="s">
        <v>176</v>
      </c>
      <c r="BK144" s="224">
        <f>SUM(BK145:BK149)</f>
        <v>0</v>
      </c>
    </row>
    <row r="145" spans="1:65" s="2" customFormat="1" ht="16.5" customHeight="1">
      <c r="A145" s="39"/>
      <c r="B145" s="40"/>
      <c r="C145" s="227" t="s">
        <v>227</v>
      </c>
      <c r="D145" s="227" t="s">
        <v>178</v>
      </c>
      <c r="E145" s="228" t="s">
        <v>2743</v>
      </c>
      <c r="F145" s="229" t="s">
        <v>2742</v>
      </c>
      <c r="G145" s="230" t="s">
        <v>2020</v>
      </c>
      <c r="H145" s="231">
        <v>1</v>
      </c>
      <c r="I145" s="232"/>
      <c r="J145" s="233">
        <f>ROUND(I145*H145,2)</f>
        <v>0</v>
      </c>
      <c r="K145" s="229" t="s">
        <v>182</v>
      </c>
      <c r="L145" s="45"/>
      <c r="M145" s="234" t="s">
        <v>1</v>
      </c>
      <c r="N145" s="235" t="s">
        <v>43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2717</v>
      </c>
      <c r="AT145" s="238" t="s">
        <v>178</v>
      </c>
      <c r="AU145" s="238" t="s">
        <v>88</v>
      </c>
      <c r="AY145" s="18" t="s">
        <v>176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86</v>
      </c>
      <c r="BK145" s="239">
        <f>ROUND(I145*H145,2)</f>
        <v>0</v>
      </c>
      <c r="BL145" s="18" t="s">
        <v>2717</v>
      </c>
      <c r="BM145" s="238" t="s">
        <v>2744</v>
      </c>
    </row>
    <row r="146" spans="1:47" s="2" customFormat="1" ht="12">
      <c r="A146" s="39"/>
      <c r="B146" s="40"/>
      <c r="C146" s="41"/>
      <c r="D146" s="240" t="s">
        <v>185</v>
      </c>
      <c r="E146" s="41"/>
      <c r="F146" s="241" t="s">
        <v>2742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185</v>
      </c>
      <c r="AU146" s="18" t="s">
        <v>88</v>
      </c>
    </row>
    <row r="147" spans="1:47" s="2" customFormat="1" ht="12">
      <c r="A147" s="39"/>
      <c r="B147" s="40"/>
      <c r="C147" s="41"/>
      <c r="D147" s="240" t="s">
        <v>232</v>
      </c>
      <c r="E147" s="41"/>
      <c r="F147" s="277" t="s">
        <v>2745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232</v>
      </c>
      <c r="AU147" s="18" t="s">
        <v>88</v>
      </c>
    </row>
    <row r="148" spans="1:65" s="2" customFormat="1" ht="16.5" customHeight="1">
      <c r="A148" s="39"/>
      <c r="B148" s="40"/>
      <c r="C148" s="227" t="s">
        <v>235</v>
      </c>
      <c r="D148" s="227" t="s">
        <v>178</v>
      </c>
      <c r="E148" s="228" t="s">
        <v>2755</v>
      </c>
      <c r="F148" s="229" t="s">
        <v>2756</v>
      </c>
      <c r="G148" s="230" t="s">
        <v>476</v>
      </c>
      <c r="H148" s="231">
        <v>2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43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2717</v>
      </c>
      <c r="AT148" s="238" t="s">
        <v>178</v>
      </c>
      <c r="AU148" s="238" t="s">
        <v>88</v>
      </c>
      <c r="AY148" s="18" t="s">
        <v>176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86</v>
      </c>
      <c r="BK148" s="239">
        <f>ROUND(I148*H148,2)</f>
        <v>0</v>
      </c>
      <c r="BL148" s="18" t="s">
        <v>2717</v>
      </c>
      <c r="BM148" s="238" t="s">
        <v>2789</v>
      </c>
    </row>
    <row r="149" spans="1:47" s="2" customFormat="1" ht="12">
      <c r="A149" s="39"/>
      <c r="B149" s="40"/>
      <c r="C149" s="41"/>
      <c r="D149" s="240" t="s">
        <v>185</v>
      </c>
      <c r="E149" s="41"/>
      <c r="F149" s="241" t="s">
        <v>2756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185</v>
      </c>
      <c r="AU149" s="18" t="s">
        <v>88</v>
      </c>
    </row>
    <row r="150" spans="1:63" s="12" customFormat="1" ht="22.8" customHeight="1">
      <c r="A150" s="12"/>
      <c r="B150" s="211"/>
      <c r="C150" s="212"/>
      <c r="D150" s="213" t="s">
        <v>77</v>
      </c>
      <c r="E150" s="225" t="s">
        <v>2758</v>
      </c>
      <c r="F150" s="225" t="s">
        <v>2759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SUM(P151:P159)</f>
        <v>0</v>
      </c>
      <c r="Q150" s="219"/>
      <c r="R150" s="220">
        <f>SUM(R151:R159)</f>
        <v>0</v>
      </c>
      <c r="S150" s="219"/>
      <c r="T150" s="221">
        <f>SUM(T151:T159)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209</v>
      </c>
      <c r="AT150" s="223" t="s">
        <v>77</v>
      </c>
      <c r="AU150" s="223" t="s">
        <v>86</v>
      </c>
      <c r="AY150" s="222" t="s">
        <v>176</v>
      </c>
      <c r="BK150" s="224">
        <f>SUM(BK151:BK159)</f>
        <v>0</v>
      </c>
    </row>
    <row r="151" spans="1:65" s="2" customFormat="1" ht="16.5" customHeight="1">
      <c r="A151" s="39"/>
      <c r="B151" s="40"/>
      <c r="C151" s="227" t="s">
        <v>241</v>
      </c>
      <c r="D151" s="227" t="s">
        <v>178</v>
      </c>
      <c r="E151" s="228" t="s">
        <v>2790</v>
      </c>
      <c r="F151" s="229" t="s">
        <v>2791</v>
      </c>
      <c r="G151" s="230" t="s">
        <v>1800</v>
      </c>
      <c r="H151" s="231">
        <v>25</v>
      </c>
      <c r="I151" s="232"/>
      <c r="J151" s="233">
        <f>ROUND(I151*H151,2)</f>
        <v>0</v>
      </c>
      <c r="K151" s="229" t="s">
        <v>182</v>
      </c>
      <c r="L151" s="45"/>
      <c r="M151" s="234" t="s">
        <v>1</v>
      </c>
      <c r="N151" s="235" t="s">
        <v>43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2717</v>
      </c>
      <c r="AT151" s="238" t="s">
        <v>178</v>
      </c>
      <c r="AU151" s="238" t="s">
        <v>88</v>
      </c>
      <c r="AY151" s="18" t="s">
        <v>176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86</v>
      </c>
      <c r="BK151" s="239">
        <f>ROUND(I151*H151,2)</f>
        <v>0</v>
      </c>
      <c r="BL151" s="18" t="s">
        <v>2717</v>
      </c>
      <c r="BM151" s="238" t="s">
        <v>2792</v>
      </c>
    </row>
    <row r="152" spans="1:47" s="2" customFormat="1" ht="12">
      <c r="A152" s="39"/>
      <c r="B152" s="40"/>
      <c r="C152" s="41"/>
      <c r="D152" s="240" t="s">
        <v>185</v>
      </c>
      <c r="E152" s="41"/>
      <c r="F152" s="241" t="s">
        <v>2793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185</v>
      </c>
      <c r="AU152" s="18" t="s">
        <v>88</v>
      </c>
    </row>
    <row r="153" spans="1:65" s="2" customFormat="1" ht="16.5" customHeight="1">
      <c r="A153" s="39"/>
      <c r="B153" s="40"/>
      <c r="C153" s="227" t="s">
        <v>246</v>
      </c>
      <c r="D153" s="227" t="s">
        <v>178</v>
      </c>
      <c r="E153" s="228" t="s">
        <v>2760</v>
      </c>
      <c r="F153" s="229" t="s">
        <v>2761</v>
      </c>
      <c r="G153" s="230" t="s">
        <v>2020</v>
      </c>
      <c r="H153" s="231">
        <v>1</v>
      </c>
      <c r="I153" s="232"/>
      <c r="J153" s="233">
        <f>ROUND(I153*H153,2)</f>
        <v>0</v>
      </c>
      <c r="K153" s="229" t="s">
        <v>182</v>
      </c>
      <c r="L153" s="45"/>
      <c r="M153" s="234" t="s">
        <v>1</v>
      </c>
      <c r="N153" s="235" t="s">
        <v>43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2717</v>
      </c>
      <c r="AT153" s="238" t="s">
        <v>178</v>
      </c>
      <c r="AU153" s="238" t="s">
        <v>88</v>
      </c>
      <c r="AY153" s="18" t="s">
        <v>176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86</v>
      </c>
      <c r="BK153" s="239">
        <f>ROUND(I153*H153,2)</f>
        <v>0</v>
      </c>
      <c r="BL153" s="18" t="s">
        <v>2717</v>
      </c>
      <c r="BM153" s="238" t="s">
        <v>2762</v>
      </c>
    </row>
    <row r="154" spans="1:47" s="2" customFormat="1" ht="12">
      <c r="A154" s="39"/>
      <c r="B154" s="40"/>
      <c r="C154" s="41"/>
      <c r="D154" s="240" t="s">
        <v>185</v>
      </c>
      <c r="E154" s="41"/>
      <c r="F154" s="241" t="s">
        <v>2761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185</v>
      </c>
      <c r="AU154" s="18" t="s">
        <v>88</v>
      </c>
    </row>
    <row r="155" spans="1:65" s="2" customFormat="1" ht="16.5" customHeight="1">
      <c r="A155" s="39"/>
      <c r="B155" s="40"/>
      <c r="C155" s="227" t="s">
        <v>254</v>
      </c>
      <c r="D155" s="227" t="s">
        <v>178</v>
      </c>
      <c r="E155" s="228" t="s">
        <v>2763</v>
      </c>
      <c r="F155" s="229" t="s">
        <v>2764</v>
      </c>
      <c r="G155" s="230" t="s">
        <v>2020</v>
      </c>
      <c r="H155" s="231">
        <v>1</v>
      </c>
      <c r="I155" s="232"/>
      <c r="J155" s="233">
        <f>ROUND(I155*H155,2)</f>
        <v>0</v>
      </c>
      <c r="K155" s="229" t="s">
        <v>182</v>
      </c>
      <c r="L155" s="45"/>
      <c r="M155" s="234" t="s">
        <v>1</v>
      </c>
      <c r="N155" s="235" t="s">
        <v>43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2717</v>
      </c>
      <c r="AT155" s="238" t="s">
        <v>178</v>
      </c>
      <c r="AU155" s="238" t="s">
        <v>88</v>
      </c>
      <c r="AY155" s="18" t="s">
        <v>176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86</v>
      </c>
      <c r="BK155" s="239">
        <f>ROUND(I155*H155,2)</f>
        <v>0</v>
      </c>
      <c r="BL155" s="18" t="s">
        <v>2717</v>
      </c>
      <c r="BM155" s="238" t="s">
        <v>2765</v>
      </c>
    </row>
    <row r="156" spans="1:47" s="2" customFormat="1" ht="12">
      <c r="A156" s="39"/>
      <c r="B156" s="40"/>
      <c r="C156" s="41"/>
      <c r="D156" s="240" t="s">
        <v>185</v>
      </c>
      <c r="E156" s="41"/>
      <c r="F156" s="241" t="s">
        <v>2764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185</v>
      </c>
      <c r="AU156" s="18" t="s">
        <v>88</v>
      </c>
    </row>
    <row r="157" spans="1:47" s="2" customFormat="1" ht="12">
      <c r="A157" s="39"/>
      <c r="B157" s="40"/>
      <c r="C157" s="41"/>
      <c r="D157" s="240" t="s">
        <v>232</v>
      </c>
      <c r="E157" s="41"/>
      <c r="F157" s="277" t="s">
        <v>2766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232</v>
      </c>
      <c r="AU157" s="18" t="s">
        <v>88</v>
      </c>
    </row>
    <row r="158" spans="1:65" s="2" customFormat="1" ht="16.5" customHeight="1">
      <c r="A158" s="39"/>
      <c r="B158" s="40"/>
      <c r="C158" s="227" t="s">
        <v>261</v>
      </c>
      <c r="D158" s="227" t="s">
        <v>178</v>
      </c>
      <c r="E158" s="228" t="s">
        <v>2767</v>
      </c>
      <c r="F158" s="229" t="s">
        <v>2768</v>
      </c>
      <c r="G158" s="230" t="s">
        <v>2020</v>
      </c>
      <c r="H158" s="231">
        <v>1</v>
      </c>
      <c r="I158" s="232"/>
      <c r="J158" s="233">
        <f>ROUND(I158*H158,2)</f>
        <v>0</v>
      </c>
      <c r="K158" s="229" t="s">
        <v>182</v>
      </c>
      <c r="L158" s="45"/>
      <c r="M158" s="234" t="s">
        <v>1</v>
      </c>
      <c r="N158" s="235" t="s">
        <v>43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2717</v>
      </c>
      <c r="AT158" s="238" t="s">
        <v>178</v>
      </c>
      <c r="AU158" s="238" t="s">
        <v>88</v>
      </c>
      <c r="AY158" s="18" t="s">
        <v>176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86</v>
      </c>
      <c r="BK158" s="239">
        <f>ROUND(I158*H158,2)</f>
        <v>0</v>
      </c>
      <c r="BL158" s="18" t="s">
        <v>2717</v>
      </c>
      <c r="BM158" s="238" t="s">
        <v>2769</v>
      </c>
    </row>
    <row r="159" spans="1:47" s="2" customFormat="1" ht="12">
      <c r="A159" s="39"/>
      <c r="B159" s="40"/>
      <c r="C159" s="41"/>
      <c r="D159" s="240" t="s">
        <v>185</v>
      </c>
      <c r="E159" s="41"/>
      <c r="F159" s="241" t="s">
        <v>2768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88</v>
      </c>
    </row>
    <row r="160" spans="1:63" s="12" customFormat="1" ht="22.8" customHeight="1">
      <c r="A160" s="12"/>
      <c r="B160" s="211"/>
      <c r="C160" s="212"/>
      <c r="D160" s="213" t="s">
        <v>77</v>
      </c>
      <c r="E160" s="225" t="s">
        <v>2774</v>
      </c>
      <c r="F160" s="225" t="s">
        <v>2775</v>
      </c>
      <c r="G160" s="212"/>
      <c r="H160" s="212"/>
      <c r="I160" s="215"/>
      <c r="J160" s="226">
        <f>BK160</f>
        <v>0</v>
      </c>
      <c r="K160" s="212"/>
      <c r="L160" s="217"/>
      <c r="M160" s="218"/>
      <c r="N160" s="219"/>
      <c r="O160" s="219"/>
      <c r="P160" s="220">
        <f>SUM(P161:P165)</f>
        <v>0</v>
      </c>
      <c r="Q160" s="219"/>
      <c r="R160" s="220">
        <f>SUM(R161:R165)</f>
        <v>0</v>
      </c>
      <c r="S160" s="219"/>
      <c r="T160" s="221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2" t="s">
        <v>209</v>
      </c>
      <c r="AT160" s="223" t="s">
        <v>77</v>
      </c>
      <c r="AU160" s="223" t="s">
        <v>86</v>
      </c>
      <c r="AY160" s="222" t="s">
        <v>176</v>
      </c>
      <c r="BK160" s="224">
        <f>SUM(BK161:BK165)</f>
        <v>0</v>
      </c>
    </row>
    <row r="161" spans="1:65" s="2" customFormat="1" ht="16.5" customHeight="1">
      <c r="A161" s="39"/>
      <c r="B161" s="40"/>
      <c r="C161" s="227" t="s">
        <v>270</v>
      </c>
      <c r="D161" s="227" t="s">
        <v>178</v>
      </c>
      <c r="E161" s="228" t="s">
        <v>2776</v>
      </c>
      <c r="F161" s="229" t="s">
        <v>2777</v>
      </c>
      <c r="G161" s="230" t="s">
        <v>2020</v>
      </c>
      <c r="H161" s="231">
        <v>1</v>
      </c>
      <c r="I161" s="232"/>
      <c r="J161" s="233">
        <f>ROUND(I161*H161,2)</f>
        <v>0</v>
      </c>
      <c r="K161" s="229" t="s">
        <v>182</v>
      </c>
      <c r="L161" s="45"/>
      <c r="M161" s="234" t="s">
        <v>1</v>
      </c>
      <c r="N161" s="235" t="s">
        <v>43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2717</v>
      </c>
      <c r="AT161" s="238" t="s">
        <v>178</v>
      </c>
      <c r="AU161" s="238" t="s">
        <v>88</v>
      </c>
      <c r="AY161" s="18" t="s">
        <v>176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86</v>
      </c>
      <c r="BK161" s="239">
        <f>ROUND(I161*H161,2)</f>
        <v>0</v>
      </c>
      <c r="BL161" s="18" t="s">
        <v>2717</v>
      </c>
      <c r="BM161" s="238" t="s">
        <v>2794</v>
      </c>
    </row>
    <row r="162" spans="1:47" s="2" customFormat="1" ht="12">
      <c r="A162" s="39"/>
      <c r="B162" s="40"/>
      <c r="C162" s="41"/>
      <c r="D162" s="240" t="s">
        <v>185</v>
      </c>
      <c r="E162" s="41"/>
      <c r="F162" s="241" t="s">
        <v>2777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185</v>
      </c>
      <c r="AU162" s="18" t="s">
        <v>88</v>
      </c>
    </row>
    <row r="163" spans="1:65" s="2" customFormat="1" ht="16.5" customHeight="1">
      <c r="A163" s="39"/>
      <c r="B163" s="40"/>
      <c r="C163" s="227" t="s">
        <v>8</v>
      </c>
      <c r="D163" s="227" t="s">
        <v>178</v>
      </c>
      <c r="E163" s="228" t="s">
        <v>2779</v>
      </c>
      <c r="F163" s="229" t="s">
        <v>2780</v>
      </c>
      <c r="G163" s="230" t="s">
        <v>2020</v>
      </c>
      <c r="H163" s="231">
        <v>1</v>
      </c>
      <c r="I163" s="232"/>
      <c r="J163" s="233">
        <f>ROUND(I163*H163,2)</f>
        <v>0</v>
      </c>
      <c r="K163" s="229" t="s">
        <v>182</v>
      </c>
      <c r="L163" s="45"/>
      <c r="M163" s="234" t="s">
        <v>1</v>
      </c>
      <c r="N163" s="235" t="s">
        <v>43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2717</v>
      </c>
      <c r="AT163" s="238" t="s">
        <v>178</v>
      </c>
      <c r="AU163" s="238" t="s">
        <v>88</v>
      </c>
      <c r="AY163" s="18" t="s">
        <v>176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86</v>
      </c>
      <c r="BK163" s="239">
        <f>ROUND(I163*H163,2)</f>
        <v>0</v>
      </c>
      <c r="BL163" s="18" t="s">
        <v>2717</v>
      </c>
      <c r="BM163" s="238" t="s">
        <v>2795</v>
      </c>
    </row>
    <row r="164" spans="1:47" s="2" customFormat="1" ht="12">
      <c r="A164" s="39"/>
      <c r="B164" s="40"/>
      <c r="C164" s="41"/>
      <c r="D164" s="240" t="s">
        <v>185</v>
      </c>
      <c r="E164" s="41"/>
      <c r="F164" s="241" t="s">
        <v>2780</v>
      </c>
      <c r="G164" s="41"/>
      <c r="H164" s="41"/>
      <c r="I164" s="242"/>
      <c r="J164" s="41"/>
      <c r="K164" s="41"/>
      <c r="L164" s="45"/>
      <c r="M164" s="243"/>
      <c r="N164" s="24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185</v>
      </c>
      <c r="AU164" s="18" t="s">
        <v>88</v>
      </c>
    </row>
    <row r="165" spans="1:47" s="2" customFormat="1" ht="12">
      <c r="A165" s="39"/>
      <c r="B165" s="40"/>
      <c r="C165" s="41"/>
      <c r="D165" s="240" t="s">
        <v>232</v>
      </c>
      <c r="E165" s="41"/>
      <c r="F165" s="277" t="s">
        <v>2782</v>
      </c>
      <c r="G165" s="41"/>
      <c r="H165" s="41"/>
      <c r="I165" s="242"/>
      <c r="J165" s="41"/>
      <c r="K165" s="41"/>
      <c r="L165" s="45"/>
      <c r="M165" s="299"/>
      <c r="N165" s="300"/>
      <c r="O165" s="301"/>
      <c r="P165" s="301"/>
      <c r="Q165" s="301"/>
      <c r="R165" s="301"/>
      <c r="S165" s="301"/>
      <c r="T165" s="302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232</v>
      </c>
      <c r="AU165" s="18" t="s">
        <v>88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68"/>
      <c r="J166" s="68"/>
      <c r="K166" s="68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24:K16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145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19</v>
      </c>
      <c r="G11" s="39"/>
      <c r="H11" s="39"/>
      <c r="I11" s="151" t="s">
        <v>20</v>
      </c>
      <c r="J11" s="142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24. 10. 2023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26</v>
      </c>
      <c r="E14" s="39"/>
      <c r="F14" s="39"/>
      <c r="G14" s="39"/>
      <c r="H14" s="39"/>
      <c r="I14" s="151" t="s">
        <v>27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29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27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33</v>
      </c>
      <c r="F21" s="39"/>
      <c r="G21" s="39"/>
      <c r="H21" s="39"/>
      <c r="I21" s="151" t="s">
        <v>29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35</v>
      </c>
      <c r="E23" s="39"/>
      <c r="F23" s="39"/>
      <c r="G23" s="39"/>
      <c r="H23" s="39"/>
      <c r="I23" s="151" t="s">
        <v>27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29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42</v>
      </c>
      <c r="E33" s="151" t="s">
        <v>43</v>
      </c>
      <c r="F33" s="164">
        <f>ROUND((SUM(BE126:BE793)),2)</f>
        <v>0</v>
      </c>
      <c r="G33" s="39"/>
      <c r="H33" s="39"/>
      <c r="I33" s="165">
        <v>0.21</v>
      </c>
      <c r="J33" s="164">
        <f>ROUND(((SUM(BE126:BE793))*I33),2)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44</v>
      </c>
      <c r="F34" s="164">
        <f>ROUND((SUM(BF126:BF793)),2)</f>
        <v>0</v>
      </c>
      <c r="G34" s="39"/>
      <c r="H34" s="39"/>
      <c r="I34" s="165">
        <v>0.15</v>
      </c>
      <c r="J34" s="164">
        <f>ROUND(((SUM(BF126:BF793))*I34),2)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ROUND((SUM(BG126:BG793)),2)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ROUND((SUM(BH126:BH793)),2)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ROUND((SUM(BI126:BI793)),2)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101 - Ia. ETAPA - Opatření na silnici II/101, včetně OK (investor SÚS Sk)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Kralupy nad Vltavou</v>
      </c>
      <c r="G89" s="41"/>
      <c r="H89" s="41"/>
      <c r="I89" s="33" t="s">
        <v>24</v>
      </c>
      <c r="J89" s="80" t="str">
        <f>IF(J12="","",J12)</f>
        <v>24. 10. 2023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Ing. Petr Novotný, Ph.D.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147</v>
      </c>
      <c r="D94" s="186"/>
      <c r="E94" s="186"/>
      <c r="F94" s="186"/>
      <c r="G94" s="186"/>
      <c r="H94" s="186"/>
      <c r="I94" s="186"/>
      <c r="J94" s="187" t="s">
        <v>148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149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9"/>
      <c r="C97" s="190"/>
      <c r="D97" s="191" t="s">
        <v>151</v>
      </c>
      <c r="E97" s="192"/>
      <c r="F97" s="192"/>
      <c r="G97" s="192"/>
      <c r="H97" s="192"/>
      <c r="I97" s="192"/>
      <c r="J97" s="193">
        <f>J127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152</v>
      </c>
      <c r="E98" s="197"/>
      <c r="F98" s="197"/>
      <c r="G98" s="197"/>
      <c r="H98" s="197"/>
      <c r="I98" s="197"/>
      <c r="J98" s="198">
        <f>J128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153</v>
      </c>
      <c r="E99" s="197"/>
      <c r="F99" s="197"/>
      <c r="G99" s="197"/>
      <c r="H99" s="197"/>
      <c r="I99" s="197"/>
      <c r="J99" s="198">
        <f>J218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154</v>
      </c>
      <c r="E100" s="197"/>
      <c r="F100" s="197"/>
      <c r="G100" s="197"/>
      <c r="H100" s="197"/>
      <c r="I100" s="197"/>
      <c r="J100" s="198">
        <f>J231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155</v>
      </c>
      <c r="E101" s="197"/>
      <c r="F101" s="197"/>
      <c r="G101" s="197"/>
      <c r="H101" s="197"/>
      <c r="I101" s="197"/>
      <c r="J101" s="198">
        <f>J240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156</v>
      </c>
      <c r="E102" s="197"/>
      <c r="F102" s="197"/>
      <c r="G102" s="197"/>
      <c r="H102" s="197"/>
      <c r="I102" s="197"/>
      <c r="J102" s="198">
        <f>J361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157</v>
      </c>
      <c r="E103" s="197"/>
      <c r="F103" s="197"/>
      <c r="G103" s="197"/>
      <c r="H103" s="197"/>
      <c r="I103" s="197"/>
      <c r="J103" s="198">
        <f>J475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4"/>
      <c r="D104" s="196" t="s">
        <v>158</v>
      </c>
      <c r="E104" s="197"/>
      <c r="F104" s="197"/>
      <c r="G104" s="197"/>
      <c r="H104" s="197"/>
      <c r="I104" s="197"/>
      <c r="J104" s="198">
        <f>J704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159</v>
      </c>
      <c r="E105" s="197"/>
      <c r="F105" s="197"/>
      <c r="G105" s="197"/>
      <c r="H105" s="197"/>
      <c r="I105" s="197"/>
      <c r="J105" s="198">
        <f>J757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160</v>
      </c>
      <c r="E106" s="197"/>
      <c r="F106" s="197"/>
      <c r="G106" s="197"/>
      <c r="H106" s="197"/>
      <c r="I106" s="197"/>
      <c r="J106" s="198">
        <f>J791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161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>Okružní křižovatka sil. II/101 ulic Mostní s Třídou Legií a ulicí Třebízského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144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SO 101 - Ia. ETAPA - Opatření na silnici II/101, včetně OK (investor SÚS Sk)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22</v>
      </c>
      <c r="D120" s="41"/>
      <c r="E120" s="41"/>
      <c r="F120" s="28" t="str">
        <f>F12</f>
        <v>Kralupy nad Vltavou</v>
      </c>
      <c r="G120" s="41"/>
      <c r="H120" s="41"/>
      <c r="I120" s="33" t="s">
        <v>24</v>
      </c>
      <c r="J120" s="80" t="str">
        <f>IF(J12="","",J12)</f>
        <v>24. 10. 2023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26</v>
      </c>
      <c r="D122" s="41"/>
      <c r="E122" s="41"/>
      <c r="F122" s="28" t="str">
        <f>E15</f>
        <v xml:space="preserve"> </v>
      </c>
      <c r="G122" s="41"/>
      <c r="H122" s="41"/>
      <c r="I122" s="33" t="s">
        <v>32</v>
      </c>
      <c r="J122" s="37" t="str">
        <f>E21</f>
        <v>Ing. Petr Novotný, Ph.D.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30</v>
      </c>
      <c r="D123" s="41"/>
      <c r="E123" s="41"/>
      <c r="F123" s="28" t="str">
        <f>IF(E18="","",E18)</f>
        <v>Vyplň údaj</v>
      </c>
      <c r="G123" s="41"/>
      <c r="H123" s="41"/>
      <c r="I123" s="33" t="s">
        <v>35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162</v>
      </c>
      <c r="D125" s="203" t="s">
        <v>63</v>
      </c>
      <c r="E125" s="203" t="s">
        <v>59</v>
      </c>
      <c r="F125" s="203" t="s">
        <v>60</v>
      </c>
      <c r="G125" s="203" t="s">
        <v>163</v>
      </c>
      <c r="H125" s="203" t="s">
        <v>164</v>
      </c>
      <c r="I125" s="203" t="s">
        <v>165</v>
      </c>
      <c r="J125" s="203" t="s">
        <v>148</v>
      </c>
      <c r="K125" s="204" t="s">
        <v>166</v>
      </c>
      <c r="L125" s="205"/>
      <c r="M125" s="101" t="s">
        <v>1</v>
      </c>
      <c r="N125" s="102" t="s">
        <v>42</v>
      </c>
      <c r="O125" s="102" t="s">
        <v>167</v>
      </c>
      <c r="P125" s="102" t="s">
        <v>168</v>
      </c>
      <c r="Q125" s="102" t="s">
        <v>169</v>
      </c>
      <c r="R125" s="102" t="s">
        <v>170</v>
      </c>
      <c r="S125" s="102" t="s">
        <v>171</v>
      </c>
      <c r="T125" s="103" t="s">
        <v>172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173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</f>
        <v>0</v>
      </c>
      <c r="Q126" s="105"/>
      <c r="R126" s="208">
        <f>R127</f>
        <v>1377.5612465400002</v>
      </c>
      <c r="S126" s="105"/>
      <c r="T126" s="209">
        <f>T127</f>
        <v>1166.3471900000002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150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77</v>
      </c>
      <c r="E127" s="214" t="s">
        <v>174</v>
      </c>
      <c r="F127" s="214" t="s">
        <v>175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P128+P218+P231+P240+P361+P475+P757+P791</f>
        <v>0</v>
      </c>
      <c r="Q127" s="219"/>
      <c r="R127" s="220">
        <f>R128+R218+R231+R240+R361+R475+R757+R791</f>
        <v>1377.5612465400002</v>
      </c>
      <c r="S127" s="219"/>
      <c r="T127" s="221">
        <f>T128+T218+T231+T240+T361+T475+T757+T791</f>
        <v>1166.3471900000002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86</v>
      </c>
      <c r="AT127" s="223" t="s">
        <v>77</v>
      </c>
      <c r="AU127" s="223" t="s">
        <v>78</v>
      </c>
      <c r="AY127" s="222" t="s">
        <v>176</v>
      </c>
      <c r="BK127" s="224">
        <f>BK128+BK218+BK231+BK240+BK361+BK475+BK757+BK791</f>
        <v>0</v>
      </c>
    </row>
    <row r="128" spans="1:63" s="12" customFormat="1" ht="22.8" customHeight="1">
      <c r="A128" s="12"/>
      <c r="B128" s="211"/>
      <c r="C128" s="212"/>
      <c r="D128" s="213" t="s">
        <v>77</v>
      </c>
      <c r="E128" s="225" t="s">
        <v>86</v>
      </c>
      <c r="F128" s="225" t="s">
        <v>177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SUM(P129:P217)</f>
        <v>0</v>
      </c>
      <c r="Q128" s="219"/>
      <c r="R128" s="220">
        <f>SUM(R129:R217)</f>
        <v>347.27599999999995</v>
      </c>
      <c r="S128" s="219"/>
      <c r="T128" s="221">
        <f>SUM(T129:T217)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86</v>
      </c>
      <c r="AT128" s="223" t="s">
        <v>77</v>
      </c>
      <c r="AU128" s="223" t="s">
        <v>86</v>
      </c>
      <c r="AY128" s="222" t="s">
        <v>176</v>
      </c>
      <c r="BK128" s="224">
        <f>SUM(BK129:BK217)</f>
        <v>0</v>
      </c>
    </row>
    <row r="129" spans="1:65" s="2" customFormat="1" ht="21.75" customHeight="1">
      <c r="A129" s="39"/>
      <c r="B129" s="40"/>
      <c r="C129" s="227" t="s">
        <v>86</v>
      </c>
      <c r="D129" s="227" t="s">
        <v>178</v>
      </c>
      <c r="E129" s="228" t="s">
        <v>179</v>
      </c>
      <c r="F129" s="229" t="s">
        <v>180</v>
      </c>
      <c r="G129" s="230" t="s">
        <v>181</v>
      </c>
      <c r="H129" s="231">
        <v>9.131</v>
      </c>
      <c r="I129" s="232"/>
      <c r="J129" s="233">
        <f>ROUND(I129*H129,2)</f>
        <v>0</v>
      </c>
      <c r="K129" s="229" t="s">
        <v>182</v>
      </c>
      <c r="L129" s="45"/>
      <c r="M129" s="234" t="s">
        <v>1</v>
      </c>
      <c r="N129" s="235" t="s">
        <v>43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183</v>
      </c>
      <c r="AT129" s="238" t="s">
        <v>178</v>
      </c>
      <c r="AU129" s="238" t="s">
        <v>88</v>
      </c>
      <c r="AY129" s="18" t="s">
        <v>176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86</v>
      </c>
      <c r="BK129" s="239">
        <f>ROUND(I129*H129,2)</f>
        <v>0</v>
      </c>
      <c r="BL129" s="18" t="s">
        <v>183</v>
      </c>
      <c r="BM129" s="238" t="s">
        <v>184</v>
      </c>
    </row>
    <row r="130" spans="1:47" s="2" customFormat="1" ht="12">
      <c r="A130" s="39"/>
      <c r="B130" s="40"/>
      <c r="C130" s="41"/>
      <c r="D130" s="240" t="s">
        <v>185</v>
      </c>
      <c r="E130" s="41"/>
      <c r="F130" s="241" t="s">
        <v>186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185</v>
      </c>
      <c r="AU130" s="18" t="s">
        <v>88</v>
      </c>
    </row>
    <row r="131" spans="1:51" s="13" customFormat="1" ht="12">
      <c r="A131" s="13"/>
      <c r="B131" s="245"/>
      <c r="C131" s="246"/>
      <c r="D131" s="240" t="s">
        <v>187</v>
      </c>
      <c r="E131" s="247" t="s">
        <v>1</v>
      </c>
      <c r="F131" s="248" t="s">
        <v>188</v>
      </c>
      <c r="G131" s="246"/>
      <c r="H131" s="249">
        <v>9.131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187</v>
      </c>
      <c r="AU131" s="255" t="s">
        <v>88</v>
      </c>
      <c r="AV131" s="13" t="s">
        <v>88</v>
      </c>
      <c r="AW131" s="13" t="s">
        <v>34</v>
      </c>
      <c r="AX131" s="13" t="s">
        <v>78</v>
      </c>
      <c r="AY131" s="255" t="s">
        <v>176</v>
      </c>
    </row>
    <row r="132" spans="1:51" s="14" customFormat="1" ht="12">
      <c r="A132" s="14"/>
      <c r="B132" s="256"/>
      <c r="C132" s="257"/>
      <c r="D132" s="240" t="s">
        <v>187</v>
      </c>
      <c r="E132" s="258" t="s">
        <v>1</v>
      </c>
      <c r="F132" s="259" t="s">
        <v>189</v>
      </c>
      <c r="G132" s="257"/>
      <c r="H132" s="260">
        <v>9.131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6" t="s">
        <v>187</v>
      </c>
      <c r="AU132" s="266" t="s">
        <v>88</v>
      </c>
      <c r="AV132" s="14" t="s">
        <v>183</v>
      </c>
      <c r="AW132" s="14" t="s">
        <v>34</v>
      </c>
      <c r="AX132" s="14" t="s">
        <v>86</v>
      </c>
      <c r="AY132" s="266" t="s">
        <v>176</v>
      </c>
    </row>
    <row r="133" spans="1:65" s="2" customFormat="1" ht="21.75" customHeight="1">
      <c r="A133" s="39"/>
      <c r="B133" s="40"/>
      <c r="C133" s="227" t="s">
        <v>88</v>
      </c>
      <c r="D133" s="227" t="s">
        <v>178</v>
      </c>
      <c r="E133" s="228" t="s">
        <v>190</v>
      </c>
      <c r="F133" s="229" t="s">
        <v>191</v>
      </c>
      <c r="G133" s="230" t="s">
        <v>181</v>
      </c>
      <c r="H133" s="231">
        <v>155.452</v>
      </c>
      <c r="I133" s="232"/>
      <c r="J133" s="233">
        <f>ROUND(I133*H133,2)</f>
        <v>0</v>
      </c>
      <c r="K133" s="229" t="s">
        <v>182</v>
      </c>
      <c r="L133" s="45"/>
      <c r="M133" s="234" t="s">
        <v>1</v>
      </c>
      <c r="N133" s="235" t="s">
        <v>43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183</v>
      </c>
      <c r="AT133" s="238" t="s">
        <v>178</v>
      </c>
      <c r="AU133" s="238" t="s">
        <v>88</v>
      </c>
      <c r="AY133" s="18" t="s">
        <v>176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86</v>
      </c>
      <c r="BK133" s="239">
        <f>ROUND(I133*H133,2)</f>
        <v>0</v>
      </c>
      <c r="BL133" s="18" t="s">
        <v>183</v>
      </c>
      <c r="BM133" s="238" t="s">
        <v>192</v>
      </c>
    </row>
    <row r="134" spans="1:47" s="2" customFormat="1" ht="12">
      <c r="A134" s="39"/>
      <c r="B134" s="40"/>
      <c r="C134" s="41"/>
      <c r="D134" s="240" t="s">
        <v>185</v>
      </c>
      <c r="E134" s="41"/>
      <c r="F134" s="241" t="s">
        <v>193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185</v>
      </c>
      <c r="AU134" s="18" t="s">
        <v>88</v>
      </c>
    </row>
    <row r="135" spans="1:51" s="15" customFormat="1" ht="12">
      <c r="A135" s="15"/>
      <c r="B135" s="267"/>
      <c r="C135" s="268"/>
      <c r="D135" s="240" t="s">
        <v>187</v>
      </c>
      <c r="E135" s="269" t="s">
        <v>1</v>
      </c>
      <c r="F135" s="270" t="s">
        <v>194</v>
      </c>
      <c r="G135" s="268"/>
      <c r="H135" s="269" t="s">
        <v>1</v>
      </c>
      <c r="I135" s="271"/>
      <c r="J135" s="268"/>
      <c r="K135" s="268"/>
      <c r="L135" s="272"/>
      <c r="M135" s="273"/>
      <c r="N135" s="274"/>
      <c r="O135" s="274"/>
      <c r="P135" s="274"/>
      <c r="Q135" s="274"/>
      <c r="R135" s="274"/>
      <c r="S135" s="274"/>
      <c r="T135" s="27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6" t="s">
        <v>187</v>
      </c>
      <c r="AU135" s="276" t="s">
        <v>88</v>
      </c>
      <c r="AV135" s="15" t="s">
        <v>86</v>
      </c>
      <c r="AW135" s="15" t="s">
        <v>34</v>
      </c>
      <c r="AX135" s="15" t="s">
        <v>78</v>
      </c>
      <c r="AY135" s="276" t="s">
        <v>176</v>
      </c>
    </row>
    <row r="136" spans="1:51" s="13" customFormat="1" ht="12">
      <c r="A136" s="13"/>
      <c r="B136" s="245"/>
      <c r="C136" s="246"/>
      <c r="D136" s="240" t="s">
        <v>187</v>
      </c>
      <c r="E136" s="247" t="s">
        <v>1</v>
      </c>
      <c r="F136" s="248" t="s">
        <v>195</v>
      </c>
      <c r="G136" s="246"/>
      <c r="H136" s="249">
        <v>88.32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187</v>
      </c>
      <c r="AU136" s="255" t="s">
        <v>88</v>
      </c>
      <c r="AV136" s="13" t="s">
        <v>88</v>
      </c>
      <c r="AW136" s="13" t="s">
        <v>34</v>
      </c>
      <c r="AX136" s="13" t="s">
        <v>78</v>
      </c>
      <c r="AY136" s="255" t="s">
        <v>176</v>
      </c>
    </row>
    <row r="137" spans="1:51" s="15" customFormat="1" ht="12">
      <c r="A137" s="15"/>
      <c r="B137" s="267"/>
      <c r="C137" s="268"/>
      <c r="D137" s="240" t="s">
        <v>187</v>
      </c>
      <c r="E137" s="269" t="s">
        <v>1</v>
      </c>
      <c r="F137" s="270" t="s">
        <v>196</v>
      </c>
      <c r="G137" s="268"/>
      <c r="H137" s="269" t="s">
        <v>1</v>
      </c>
      <c r="I137" s="271"/>
      <c r="J137" s="268"/>
      <c r="K137" s="268"/>
      <c r="L137" s="272"/>
      <c r="M137" s="273"/>
      <c r="N137" s="274"/>
      <c r="O137" s="274"/>
      <c r="P137" s="274"/>
      <c r="Q137" s="274"/>
      <c r="R137" s="274"/>
      <c r="S137" s="274"/>
      <c r="T137" s="27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6" t="s">
        <v>187</v>
      </c>
      <c r="AU137" s="276" t="s">
        <v>88</v>
      </c>
      <c r="AV137" s="15" t="s">
        <v>86</v>
      </c>
      <c r="AW137" s="15" t="s">
        <v>34</v>
      </c>
      <c r="AX137" s="15" t="s">
        <v>78</v>
      </c>
      <c r="AY137" s="276" t="s">
        <v>176</v>
      </c>
    </row>
    <row r="138" spans="1:51" s="13" customFormat="1" ht="12">
      <c r="A138" s="13"/>
      <c r="B138" s="245"/>
      <c r="C138" s="246"/>
      <c r="D138" s="240" t="s">
        <v>187</v>
      </c>
      <c r="E138" s="247" t="s">
        <v>1</v>
      </c>
      <c r="F138" s="248" t="s">
        <v>197</v>
      </c>
      <c r="G138" s="246"/>
      <c r="H138" s="249">
        <v>67.132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187</v>
      </c>
      <c r="AU138" s="255" t="s">
        <v>88</v>
      </c>
      <c r="AV138" s="13" t="s">
        <v>88</v>
      </c>
      <c r="AW138" s="13" t="s">
        <v>34</v>
      </c>
      <c r="AX138" s="13" t="s">
        <v>78</v>
      </c>
      <c r="AY138" s="255" t="s">
        <v>176</v>
      </c>
    </row>
    <row r="139" spans="1:51" s="14" customFormat="1" ht="12">
      <c r="A139" s="14"/>
      <c r="B139" s="256"/>
      <c r="C139" s="257"/>
      <c r="D139" s="240" t="s">
        <v>187</v>
      </c>
      <c r="E139" s="258" t="s">
        <v>1</v>
      </c>
      <c r="F139" s="259" t="s">
        <v>189</v>
      </c>
      <c r="G139" s="257"/>
      <c r="H139" s="260">
        <v>155.452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6" t="s">
        <v>187</v>
      </c>
      <c r="AU139" s="266" t="s">
        <v>88</v>
      </c>
      <c r="AV139" s="14" t="s">
        <v>183</v>
      </c>
      <c r="AW139" s="14" t="s">
        <v>34</v>
      </c>
      <c r="AX139" s="14" t="s">
        <v>86</v>
      </c>
      <c r="AY139" s="266" t="s">
        <v>176</v>
      </c>
    </row>
    <row r="140" spans="1:65" s="2" customFormat="1" ht="16.5" customHeight="1">
      <c r="A140" s="39"/>
      <c r="B140" s="40"/>
      <c r="C140" s="227" t="s">
        <v>198</v>
      </c>
      <c r="D140" s="227" t="s">
        <v>178</v>
      </c>
      <c r="E140" s="228" t="s">
        <v>199</v>
      </c>
      <c r="F140" s="229" t="s">
        <v>200</v>
      </c>
      <c r="G140" s="230" t="s">
        <v>181</v>
      </c>
      <c r="H140" s="231">
        <v>20.14</v>
      </c>
      <c r="I140" s="232"/>
      <c r="J140" s="233">
        <f>ROUND(I140*H140,2)</f>
        <v>0</v>
      </c>
      <c r="K140" s="229" t="s">
        <v>182</v>
      </c>
      <c r="L140" s="45"/>
      <c r="M140" s="234" t="s">
        <v>1</v>
      </c>
      <c r="N140" s="235" t="s">
        <v>43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183</v>
      </c>
      <c r="AT140" s="238" t="s">
        <v>178</v>
      </c>
      <c r="AU140" s="238" t="s">
        <v>88</v>
      </c>
      <c r="AY140" s="18" t="s">
        <v>176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86</v>
      </c>
      <c r="BK140" s="239">
        <f>ROUND(I140*H140,2)</f>
        <v>0</v>
      </c>
      <c r="BL140" s="18" t="s">
        <v>183</v>
      </c>
      <c r="BM140" s="238" t="s">
        <v>201</v>
      </c>
    </row>
    <row r="141" spans="1:47" s="2" customFormat="1" ht="12">
      <c r="A141" s="39"/>
      <c r="B141" s="40"/>
      <c r="C141" s="41"/>
      <c r="D141" s="240" t="s">
        <v>185</v>
      </c>
      <c r="E141" s="41"/>
      <c r="F141" s="241" t="s">
        <v>202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185</v>
      </c>
      <c r="AU141" s="18" t="s">
        <v>88</v>
      </c>
    </row>
    <row r="142" spans="1:51" s="13" customFormat="1" ht="12">
      <c r="A142" s="13"/>
      <c r="B142" s="245"/>
      <c r="C142" s="246"/>
      <c r="D142" s="240" t="s">
        <v>187</v>
      </c>
      <c r="E142" s="247" t="s">
        <v>1</v>
      </c>
      <c r="F142" s="248" t="s">
        <v>203</v>
      </c>
      <c r="G142" s="246"/>
      <c r="H142" s="249">
        <v>20.14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187</v>
      </c>
      <c r="AU142" s="255" t="s">
        <v>88</v>
      </c>
      <c r="AV142" s="13" t="s">
        <v>88</v>
      </c>
      <c r="AW142" s="13" t="s">
        <v>34</v>
      </c>
      <c r="AX142" s="13" t="s">
        <v>78</v>
      </c>
      <c r="AY142" s="255" t="s">
        <v>176</v>
      </c>
    </row>
    <row r="143" spans="1:51" s="14" customFormat="1" ht="12">
      <c r="A143" s="14"/>
      <c r="B143" s="256"/>
      <c r="C143" s="257"/>
      <c r="D143" s="240" t="s">
        <v>187</v>
      </c>
      <c r="E143" s="258" t="s">
        <v>1</v>
      </c>
      <c r="F143" s="259" t="s">
        <v>189</v>
      </c>
      <c r="G143" s="257"/>
      <c r="H143" s="260">
        <v>20.14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187</v>
      </c>
      <c r="AU143" s="266" t="s">
        <v>88</v>
      </c>
      <c r="AV143" s="14" t="s">
        <v>183</v>
      </c>
      <c r="AW143" s="14" t="s">
        <v>34</v>
      </c>
      <c r="AX143" s="14" t="s">
        <v>86</v>
      </c>
      <c r="AY143" s="266" t="s">
        <v>176</v>
      </c>
    </row>
    <row r="144" spans="1:65" s="2" customFormat="1" ht="21.75" customHeight="1">
      <c r="A144" s="39"/>
      <c r="B144" s="40"/>
      <c r="C144" s="227" t="s">
        <v>183</v>
      </c>
      <c r="D144" s="227" t="s">
        <v>178</v>
      </c>
      <c r="E144" s="228" t="s">
        <v>204</v>
      </c>
      <c r="F144" s="229" t="s">
        <v>205</v>
      </c>
      <c r="G144" s="230" t="s">
        <v>181</v>
      </c>
      <c r="H144" s="231">
        <v>47.06</v>
      </c>
      <c r="I144" s="232"/>
      <c r="J144" s="233">
        <f>ROUND(I144*H144,2)</f>
        <v>0</v>
      </c>
      <c r="K144" s="229" t="s">
        <v>182</v>
      </c>
      <c r="L144" s="45"/>
      <c r="M144" s="234" t="s">
        <v>1</v>
      </c>
      <c r="N144" s="235" t="s">
        <v>43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183</v>
      </c>
      <c r="AT144" s="238" t="s">
        <v>178</v>
      </c>
      <c r="AU144" s="238" t="s">
        <v>88</v>
      </c>
      <c r="AY144" s="18" t="s">
        <v>176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86</v>
      </c>
      <c r="BK144" s="239">
        <f>ROUND(I144*H144,2)</f>
        <v>0</v>
      </c>
      <c r="BL144" s="18" t="s">
        <v>183</v>
      </c>
      <c r="BM144" s="238" t="s">
        <v>206</v>
      </c>
    </row>
    <row r="145" spans="1:47" s="2" customFormat="1" ht="12">
      <c r="A145" s="39"/>
      <c r="B145" s="40"/>
      <c r="C145" s="41"/>
      <c r="D145" s="240" t="s">
        <v>185</v>
      </c>
      <c r="E145" s="41"/>
      <c r="F145" s="241" t="s">
        <v>207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185</v>
      </c>
      <c r="AU145" s="18" t="s">
        <v>88</v>
      </c>
    </row>
    <row r="146" spans="1:51" s="13" customFormat="1" ht="12">
      <c r="A146" s="13"/>
      <c r="B146" s="245"/>
      <c r="C146" s="246"/>
      <c r="D146" s="240" t="s">
        <v>187</v>
      </c>
      <c r="E146" s="247" t="s">
        <v>1</v>
      </c>
      <c r="F146" s="248" t="s">
        <v>208</v>
      </c>
      <c r="G146" s="246"/>
      <c r="H146" s="249">
        <v>47.06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187</v>
      </c>
      <c r="AU146" s="255" t="s">
        <v>88</v>
      </c>
      <c r="AV146" s="13" t="s">
        <v>88</v>
      </c>
      <c r="AW146" s="13" t="s">
        <v>34</v>
      </c>
      <c r="AX146" s="13" t="s">
        <v>78</v>
      </c>
      <c r="AY146" s="255" t="s">
        <v>176</v>
      </c>
    </row>
    <row r="147" spans="1:51" s="14" customFormat="1" ht="12">
      <c r="A147" s="14"/>
      <c r="B147" s="256"/>
      <c r="C147" s="257"/>
      <c r="D147" s="240" t="s">
        <v>187</v>
      </c>
      <c r="E147" s="258" t="s">
        <v>1</v>
      </c>
      <c r="F147" s="259" t="s">
        <v>189</v>
      </c>
      <c r="G147" s="257"/>
      <c r="H147" s="260">
        <v>47.06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6" t="s">
        <v>187</v>
      </c>
      <c r="AU147" s="266" t="s">
        <v>88</v>
      </c>
      <c r="AV147" s="14" t="s">
        <v>183</v>
      </c>
      <c r="AW147" s="14" t="s">
        <v>34</v>
      </c>
      <c r="AX147" s="14" t="s">
        <v>86</v>
      </c>
      <c r="AY147" s="266" t="s">
        <v>176</v>
      </c>
    </row>
    <row r="148" spans="1:65" s="2" customFormat="1" ht="21.75" customHeight="1">
      <c r="A148" s="39"/>
      <c r="B148" s="40"/>
      <c r="C148" s="227" t="s">
        <v>209</v>
      </c>
      <c r="D148" s="227" t="s">
        <v>178</v>
      </c>
      <c r="E148" s="228" t="s">
        <v>210</v>
      </c>
      <c r="F148" s="229" t="s">
        <v>211</v>
      </c>
      <c r="G148" s="230" t="s">
        <v>181</v>
      </c>
      <c r="H148" s="231">
        <v>27.486</v>
      </c>
      <c r="I148" s="232"/>
      <c r="J148" s="233">
        <f>ROUND(I148*H148,2)</f>
        <v>0</v>
      </c>
      <c r="K148" s="229" t="s">
        <v>182</v>
      </c>
      <c r="L148" s="45"/>
      <c r="M148" s="234" t="s">
        <v>1</v>
      </c>
      <c r="N148" s="235" t="s">
        <v>43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183</v>
      </c>
      <c r="AT148" s="238" t="s">
        <v>178</v>
      </c>
      <c r="AU148" s="238" t="s">
        <v>88</v>
      </c>
      <c r="AY148" s="18" t="s">
        <v>176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86</v>
      </c>
      <c r="BK148" s="239">
        <f>ROUND(I148*H148,2)</f>
        <v>0</v>
      </c>
      <c r="BL148" s="18" t="s">
        <v>183</v>
      </c>
      <c r="BM148" s="238" t="s">
        <v>212</v>
      </c>
    </row>
    <row r="149" spans="1:47" s="2" customFormat="1" ht="12">
      <c r="A149" s="39"/>
      <c r="B149" s="40"/>
      <c r="C149" s="41"/>
      <c r="D149" s="240" t="s">
        <v>185</v>
      </c>
      <c r="E149" s="41"/>
      <c r="F149" s="241" t="s">
        <v>213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185</v>
      </c>
      <c r="AU149" s="18" t="s">
        <v>88</v>
      </c>
    </row>
    <row r="150" spans="1:51" s="13" customFormat="1" ht="12">
      <c r="A150" s="13"/>
      <c r="B150" s="245"/>
      <c r="C150" s="246"/>
      <c r="D150" s="240" t="s">
        <v>187</v>
      </c>
      <c r="E150" s="247" t="s">
        <v>1</v>
      </c>
      <c r="F150" s="248" t="s">
        <v>214</v>
      </c>
      <c r="G150" s="246"/>
      <c r="H150" s="249">
        <v>27.486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187</v>
      </c>
      <c r="AU150" s="255" t="s">
        <v>88</v>
      </c>
      <c r="AV150" s="13" t="s">
        <v>88</v>
      </c>
      <c r="AW150" s="13" t="s">
        <v>34</v>
      </c>
      <c r="AX150" s="13" t="s">
        <v>78</v>
      </c>
      <c r="AY150" s="255" t="s">
        <v>176</v>
      </c>
    </row>
    <row r="151" spans="1:51" s="14" customFormat="1" ht="12">
      <c r="A151" s="14"/>
      <c r="B151" s="256"/>
      <c r="C151" s="257"/>
      <c r="D151" s="240" t="s">
        <v>187</v>
      </c>
      <c r="E151" s="258" t="s">
        <v>1</v>
      </c>
      <c r="F151" s="259" t="s">
        <v>189</v>
      </c>
      <c r="G151" s="257"/>
      <c r="H151" s="260">
        <v>27.486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187</v>
      </c>
      <c r="AU151" s="266" t="s">
        <v>88</v>
      </c>
      <c r="AV151" s="14" t="s">
        <v>183</v>
      </c>
      <c r="AW151" s="14" t="s">
        <v>34</v>
      </c>
      <c r="AX151" s="14" t="s">
        <v>86</v>
      </c>
      <c r="AY151" s="266" t="s">
        <v>176</v>
      </c>
    </row>
    <row r="152" spans="1:65" s="2" customFormat="1" ht="16.5" customHeight="1">
      <c r="A152" s="39"/>
      <c r="B152" s="40"/>
      <c r="C152" s="227" t="s">
        <v>215</v>
      </c>
      <c r="D152" s="227" t="s">
        <v>178</v>
      </c>
      <c r="E152" s="228" t="s">
        <v>216</v>
      </c>
      <c r="F152" s="229" t="s">
        <v>217</v>
      </c>
      <c r="G152" s="230" t="s">
        <v>181</v>
      </c>
      <c r="H152" s="231">
        <v>10.8</v>
      </c>
      <c r="I152" s="232"/>
      <c r="J152" s="233">
        <f>ROUND(I152*H152,2)</f>
        <v>0</v>
      </c>
      <c r="K152" s="229" t="s">
        <v>182</v>
      </c>
      <c r="L152" s="45"/>
      <c r="M152" s="234" t="s">
        <v>1</v>
      </c>
      <c r="N152" s="235" t="s">
        <v>43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183</v>
      </c>
      <c r="AT152" s="238" t="s">
        <v>178</v>
      </c>
      <c r="AU152" s="238" t="s">
        <v>88</v>
      </c>
      <c r="AY152" s="18" t="s">
        <v>176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86</v>
      </c>
      <c r="BK152" s="239">
        <f>ROUND(I152*H152,2)</f>
        <v>0</v>
      </c>
      <c r="BL152" s="18" t="s">
        <v>183</v>
      </c>
      <c r="BM152" s="238" t="s">
        <v>218</v>
      </c>
    </row>
    <row r="153" spans="1:47" s="2" customFormat="1" ht="12">
      <c r="A153" s="39"/>
      <c r="B153" s="40"/>
      <c r="C153" s="41"/>
      <c r="D153" s="240" t="s">
        <v>185</v>
      </c>
      <c r="E153" s="41"/>
      <c r="F153" s="241" t="s">
        <v>219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185</v>
      </c>
      <c r="AU153" s="18" t="s">
        <v>88</v>
      </c>
    </row>
    <row r="154" spans="1:51" s="13" customFormat="1" ht="12">
      <c r="A154" s="13"/>
      <c r="B154" s="245"/>
      <c r="C154" s="246"/>
      <c r="D154" s="240" t="s">
        <v>187</v>
      </c>
      <c r="E154" s="247" t="s">
        <v>1</v>
      </c>
      <c r="F154" s="248" t="s">
        <v>220</v>
      </c>
      <c r="G154" s="246"/>
      <c r="H154" s="249">
        <v>10.8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187</v>
      </c>
      <c r="AU154" s="255" t="s">
        <v>88</v>
      </c>
      <c r="AV154" s="13" t="s">
        <v>88</v>
      </c>
      <c r="AW154" s="13" t="s">
        <v>34</v>
      </c>
      <c r="AX154" s="13" t="s">
        <v>78</v>
      </c>
      <c r="AY154" s="255" t="s">
        <v>176</v>
      </c>
    </row>
    <row r="155" spans="1:51" s="14" customFormat="1" ht="12">
      <c r="A155" s="14"/>
      <c r="B155" s="256"/>
      <c r="C155" s="257"/>
      <c r="D155" s="240" t="s">
        <v>187</v>
      </c>
      <c r="E155" s="258" t="s">
        <v>1</v>
      </c>
      <c r="F155" s="259" t="s">
        <v>189</v>
      </c>
      <c r="G155" s="257"/>
      <c r="H155" s="260">
        <v>10.8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187</v>
      </c>
      <c r="AU155" s="266" t="s">
        <v>88</v>
      </c>
      <c r="AV155" s="14" t="s">
        <v>183</v>
      </c>
      <c r="AW155" s="14" t="s">
        <v>34</v>
      </c>
      <c r="AX155" s="14" t="s">
        <v>86</v>
      </c>
      <c r="AY155" s="266" t="s">
        <v>176</v>
      </c>
    </row>
    <row r="156" spans="1:65" s="2" customFormat="1" ht="21.75" customHeight="1">
      <c r="A156" s="39"/>
      <c r="B156" s="40"/>
      <c r="C156" s="227" t="s">
        <v>221</v>
      </c>
      <c r="D156" s="227" t="s">
        <v>178</v>
      </c>
      <c r="E156" s="228" t="s">
        <v>222</v>
      </c>
      <c r="F156" s="229" t="s">
        <v>223</v>
      </c>
      <c r="G156" s="230" t="s">
        <v>181</v>
      </c>
      <c r="H156" s="231">
        <v>2.613</v>
      </c>
      <c r="I156" s="232"/>
      <c r="J156" s="233">
        <f>ROUND(I156*H156,2)</f>
        <v>0</v>
      </c>
      <c r="K156" s="229" t="s">
        <v>182</v>
      </c>
      <c r="L156" s="45"/>
      <c r="M156" s="234" t="s">
        <v>1</v>
      </c>
      <c r="N156" s="235" t="s">
        <v>43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183</v>
      </c>
      <c r="AT156" s="238" t="s">
        <v>178</v>
      </c>
      <c r="AU156" s="238" t="s">
        <v>88</v>
      </c>
      <c r="AY156" s="18" t="s">
        <v>176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86</v>
      </c>
      <c r="BK156" s="239">
        <f>ROUND(I156*H156,2)</f>
        <v>0</v>
      </c>
      <c r="BL156" s="18" t="s">
        <v>183</v>
      </c>
      <c r="BM156" s="238" t="s">
        <v>224</v>
      </c>
    </row>
    <row r="157" spans="1:47" s="2" customFormat="1" ht="12">
      <c r="A157" s="39"/>
      <c r="B157" s="40"/>
      <c r="C157" s="41"/>
      <c r="D157" s="240" t="s">
        <v>185</v>
      </c>
      <c r="E157" s="41"/>
      <c r="F157" s="241" t="s">
        <v>225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185</v>
      </c>
      <c r="AU157" s="18" t="s">
        <v>88</v>
      </c>
    </row>
    <row r="158" spans="1:51" s="13" customFormat="1" ht="12">
      <c r="A158" s="13"/>
      <c r="B158" s="245"/>
      <c r="C158" s="246"/>
      <c r="D158" s="240" t="s">
        <v>187</v>
      </c>
      <c r="E158" s="247" t="s">
        <v>1</v>
      </c>
      <c r="F158" s="248" t="s">
        <v>226</v>
      </c>
      <c r="G158" s="246"/>
      <c r="H158" s="249">
        <v>2.613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187</v>
      </c>
      <c r="AU158" s="255" t="s">
        <v>88</v>
      </c>
      <c r="AV158" s="13" t="s">
        <v>88</v>
      </c>
      <c r="AW158" s="13" t="s">
        <v>34</v>
      </c>
      <c r="AX158" s="13" t="s">
        <v>78</v>
      </c>
      <c r="AY158" s="255" t="s">
        <v>176</v>
      </c>
    </row>
    <row r="159" spans="1:51" s="14" customFormat="1" ht="12">
      <c r="A159" s="14"/>
      <c r="B159" s="256"/>
      <c r="C159" s="257"/>
      <c r="D159" s="240" t="s">
        <v>187</v>
      </c>
      <c r="E159" s="258" t="s">
        <v>1</v>
      </c>
      <c r="F159" s="259" t="s">
        <v>189</v>
      </c>
      <c r="G159" s="257"/>
      <c r="H159" s="260">
        <v>2.613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6" t="s">
        <v>187</v>
      </c>
      <c r="AU159" s="266" t="s">
        <v>88</v>
      </c>
      <c r="AV159" s="14" t="s">
        <v>183</v>
      </c>
      <c r="AW159" s="14" t="s">
        <v>34</v>
      </c>
      <c r="AX159" s="14" t="s">
        <v>86</v>
      </c>
      <c r="AY159" s="266" t="s">
        <v>176</v>
      </c>
    </row>
    <row r="160" spans="1:65" s="2" customFormat="1" ht="21.75" customHeight="1">
      <c r="A160" s="39"/>
      <c r="B160" s="40"/>
      <c r="C160" s="227" t="s">
        <v>227</v>
      </c>
      <c r="D160" s="227" t="s">
        <v>178</v>
      </c>
      <c r="E160" s="228" t="s">
        <v>228</v>
      </c>
      <c r="F160" s="229" t="s">
        <v>229</v>
      </c>
      <c r="G160" s="230" t="s">
        <v>181</v>
      </c>
      <c r="H160" s="231">
        <v>236.627</v>
      </c>
      <c r="I160" s="232"/>
      <c r="J160" s="233">
        <f>ROUND(I160*H160,2)</f>
        <v>0</v>
      </c>
      <c r="K160" s="229" t="s">
        <v>182</v>
      </c>
      <c r="L160" s="45"/>
      <c r="M160" s="234" t="s">
        <v>1</v>
      </c>
      <c r="N160" s="235" t="s">
        <v>43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183</v>
      </c>
      <c r="AT160" s="238" t="s">
        <v>178</v>
      </c>
      <c r="AU160" s="238" t="s">
        <v>88</v>
      </c>
      <c r="AY160" s="18" t="s">
        <v>176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86</v>
      </c>
      <c r="BK160" s="239">
        <f>ROUND(I160*H160,2)</f>
        <v>0</v>
      </c>
      <c r="BL160" s="18" t="s">
        <v>183</v>
      </c>
      <c r="BM160" s="238" t="s">
        <v>230</v>
      </c>
    </row>
    <row r="161" spans="1:47" s="2" customFormat="1" ht="12">
      <c r="A161" s="39"/>
      <c r="B161" s="40"/>
      <c r="C161" s="41"/>
      <c r="D161" s="240" t="s">
        <v>185</v>
      </c>
      <c r="E161" s="41"/>
      <c r="F161" s="241" t="s">
        <v>231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185</v>
      </c>
      <c r="AU161" s="18" t="s">
        <v>88</v>
      </c>
    </row>
    <row r="162" spans="1:47" s="2" customFormat="1" ht="12">
      <c r="A162" s="39"/>
      <c r="B162" s="40"/>
      <c r="C162" s="41"/>
      <c r="D162" s="240" t="s">
        <v>232</v>
      </c>
      <c r="E162" s="41"/>
      <c r="F162" s="277" t="s">
        <v>233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232</v>
      </c>
      <c r="AU162" s="18" t="s">
        <v>88</v>
      </c>
    </row>
    <row r="163" spans="1:51" s="13" customFormat="1" ht="12">
      <c r="A163" s="13"/>
      <c r="B163" s="245"/>
      <c r="C163" s="246"/>
      <c r="D163" s="240" t="s">
        <v>187</v>
      </c>
      <c r="E163" s="247" t="s">
        <v>1</v>
      </c>
      <c r="F163" s="248" t="s">
        <v>234</v>
      </c>
      <c r="G163" s="246"/>
      <c r="H163" s="249">
        <v>169.495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187</v>
      </c>
      <c r="AU163" s="255" t="s">
        <v>88</v>
      </c>
      <c r="AV163" s="13" t="s">
        <v>88</v>
      </c>
      <c r="AW163" s="13" t="s">
        <v>34</v>
      </c>
      <c r="AX163" s="13" t="s">
        <v>78</v>
      </c>
      <c r="AY163" s="255" t="s">
        <v>176</v>
      </c>
    </row>
    <row r="164" spans="1:51" s="13" customFormat="1" ht="12">
      <c r="A164" s="13"/>
      <c r="B164" s="245"/>
      <c r="C164" s="246"/>
      <c r="D164" s="240" t="s">
        <v>187</v>
      </c>
      <c r="E164" s="247" t="s">
        <v>1</v>
      </c>
      <c r="F164" s="248" t="s">
        <v>197</v>
      </c>
      <c r="G164" s="246"/>
      <c r="H164" s="249">
        <v>67.132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187</v>
      </c>
      <c r="AU164" s="255" t="s">
        <v>88</v>
      </c>
      <c r="AV164" s="13" t="s">
        <v>88</v>
      </c>
      <c r="AW164" s="13" t="s">
        <v>34</v>
      </c>
      <c r="AX164" s="13" t="s">
        <v>78</v>
      </c>
      <c r="AY164" s="255" t="s">
        <v>176</v>
      </c>
    </row>
    <row r="165" spans="1:51" s="14" customFormat="1" ht="12">
      <c r="A165" s="14"/>
      <c r="B165" s="256"/>
      <c r="C165" s="257"/>
      <c r="D165" s="240" t="s">
        <v>187</v>
      </c>
      <c r="E165" s="258" t="s">
        <v>1</v>
      </c>
      <c r="F165" s="259" t="s">
        <v>189</v>
      </c>
      <c r="G165" s="257"/>
      <c r="H165" s="260">
        <v>236.627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6" t="s">
        <v>187</v>
      </c>
      <c r="AU165" s="266" t="s">
        <v>88</v>
      </c>
      <c r="AV165" s="14" t="s">
        <v>183</v>
      </c>
      <c r="AW165" s="14" t="s">
        <v>34</v>
      </c>
      <c r="AX165" s="14" t="s">
        <v>86</v>
      </c>
      <c r="AY165" s="266" t="s">
        <v>176</v>
      </c>
    </row>
    <row r="166" spans="1:65" s="2" customFormat="1" ht="16.5" customHeight="1">
      <c r="A166" s="39"/>
      <c r="B166" s="40"/>
      <c r="C166" s="227" t="s">
        <v>235</v>
      </c>
      <c r="D166" s="227" t="s">
        <v>178</v>
      </c>
      <c r="E166" s="228" t="s">
        <v>236</v>
      </c>
      <c r="F166" s="229" t="s">
        <v>237</v>
      </c>
      <c r="G166" s="230" t="s">
        <v>181</v>
      </c>
      <c r="H166" s="231">
        <v>2.613</v>
      </c>
      <c r="I166" s="232"/>
      <c r="J166" s="233">
        <f>ROUND(I166*H166,2)</f>
        <v>0</v>
      </c>
      <c r="K166" s="229" t="s">
        <v>182</v>
      </c>
      <c r="L166" s="45"/>
      <c r="M166" s="234" t="s">
        <v>1</v>
      </c>
      <c r="N166" s="235" t="s">
        <v>43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183</v>
      </c>
      <c r="AT166" s="238" t="s">
        <v>178</v>
      </c>
      <c r="AU166" s="238" t="s">
        <v>88</v>
      </c>
      <c r="AY166" s="18" t="s">
        <v>176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86</v>
      </c>
      <c r="BK166" s="239">
        <f>ROUND(I166*H166,2)</f>
        <v>0</v>
      </c>
      <c r="BL166" s="18" t="s">
        <v>183</v>
      </c>
      <c r="BM166" s="238" t="s">
        <v>238</v>
      </c>
    </row>
    <row r="167" spans="1:47" s="2" customFormat="1" ht="12">
      <c r="A167" s="39"/>
      <c r="B167" s="40"/>
      <c r="C167" s="41"/>
      <c r="D167" s="240" t="s">
        <v>185</v>
      </c>
      <c r="E167" s="41"/>
      <c r="F167" s="241" t="s">
        <v>239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185</v>
      </c>
      <c r="AU167" s="18" t="s">
        <v>88</v>
      </c>
    </row>
    <row r="168" spans="1:51" s="13" customFormat="1" ht="12">
      <c r="A168" s="13"/>
      <c r="B168" s="245"/>
      <c r="C168" s="246"/>
      <c r="D168" s="240" t="s">
        <v>187</v>
      </c>
      <c r="E168" s="247" t="s">
        <v>1</v>
      </c>
      <c r="F168" s="248" t="s">
        <v>240</v>
      </c>
      <c r="G168" s="246"/>
      <c r="H168" s="249">
        <v>2.613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187</v>
      </c>
      <c r="AU168" s="255" t="s">
        <v>88</v>
      </c>
      <c r="AV168" s="13" t="s">
        <v>88</v>
      </c>
      <c r="AW168" s="13" t="s">
        <v>34</v>
      </c>
      <c r="AX168" s="13" t="s">
        <v>78</v>
      </c>
      <c r="AY168" s="255" t="s">
        <v>176</v>
      </c>
    </row>
    <row r="169" spans="1:51" s="14" customFormat="1" ht="12">
      <c r="A169" s="14"/>
      <c r="B169" s="256"/>
      <c r="C169" s="257"/>
      <c r="D169" s="240" t="s">
        <v>187</v>
      </c>
      <c r="E169" s="258" t="s">
        <v>1</v>
      </c>
      <c r="F169" s="259" t="s">
        <v>189</v>
      </c>
      <c r="G169" s="257"/>
      <c r="H169" s="260">
        <v>2.613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187</v>
      </c>
      <c r="AU169" s="266" t="s">
        <v>88</v>
      </c>
      <c r="AV169" s="14" t="s">
        <v>183</v>
      </c>
      <c r="AW169" s="14" t="s">
        <v>34</v>
      </c>
      <c r="AX169" s="14" t="s">
        <v>86</v>
      </c>
      <c r="AY169" s="266" t="s">
        <v>176</v>
      </c>
    </row>
    <row r="170" spans="1:65" s="2" customFormat="1" ht="16.5" customHeight="1">
      <c r="A170" s="39"/>
      <c r="B170" s="40"/>
      <c r="C170" s="227" t="s">
        <v>241</v>
      </c>
      <c r="D170" s="227" t="s">
        <v>178</v>
      </c>
      <c r="E170" s="228" t="s">
        <v>242</v>
      </c>
      <c r="F170" s="229" t="s">
        <v>243</v>
      </c>
      <c r="G170" s="230" t="s">
        <v>181</v>
      </c>
      <c r="H170" s="231">
        <v>67.132</v>
      </c>
      <c r="I170" s="232"/>
      <c r="J170" s="233">
        <f>ROUND(I170*H170,2)</f>
        <v>0</v>
      </c>
      <c r="K170" s="229" t="s">
        <v>182</v>
      </c>
      <c r="L170" s="45"/>
      <c r="M170" s="234" t="s">
        <v>1</v>
      </c>
      <c r="N170" s="235" t="s">
        <v>43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183</v>
      </c>
      <c r="AT170" s="238" t="s">
        <v>178</v>
      </c>
      <c r="AU170" s="238" t="s">
        <v>88</v>
      </c>
      <c r="AY170" s="18" t="s">
        <v>176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86</v>
      </c>
      <c r="BK170" s="239">
        <f>ROUND(I170*H170,2)</f>
        <v>0</v>
      </c>
      <c r="BL170" s="18" t="s">
        <v>183</v>
      </c>
      <c r="BM170" s="238" t="s">
        <v>244</v>
      </c>
    </row>
    <row r="171" spans="1:47" s="2" customFormat="1" ht="12">
      <c r="A171" s="39"/>
      <c r="B171" s="40"/>
      <c r="C171" s="41"/>
      <c r="D171" s="240" t="s">
        <v>185</v>
      </c>
      <c r="E171" s="41"/>
      <c r="F171" s="241" t="s">
        <v>245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185</v>
      </c>
      <c r="AU171" s="18" t="s">
        <v>88</v>
      </c>
    </row>
    <row r="172" spans="1:51" s="15" customFormat="1" ht="12">
      <c r="A172" s="15"/>
      <c r="B172" s="267"/>
      <c r="C172" s="268"/>
      <c r="D172" s="240" t="s">
        <v>187</v>
      </c>
      <c r="E172" s="269" t="s">
        <v>1</v>
      </c>
      <c r="F172" s="270" t="s">
        <v>196</v>
      </c>
      <c r="G172" s="268"/>
      <c r="H172" s="269" t="s">
        <v>1</v>
      </c>
      <c r="I172" s="271"/>
      <c r="J172" s="268"/>
      <c r="K172" s="268"/>
      <c r="L172" s="272"/>
      <c r="M172" s="273"/>
      <c r="N172" s="274"/>
      <c r="O172" s="274"/>
      <c r="P172" s="274"/>
      <c r="Q172" s="274"/>
      <c r="R172" s="274"/>
      <c r="S172" s="274"/>
      <c r="T172" s="27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6" t="s">
        <v>187</v>
      </c>
      <c r="AU172" s="276" t="s">
        <v>88</v>
      </c>
      <c r="AV172" s="15" t="s">
        <v>86</v>
      </c>
      <c r="AW172" s="15" t="s">
        <v>34</v>
      </c>
      <c r="AX172" s="15" t="s">
        <v>78</v>
      </c>
      <c r="AY172" s="276" t="s">
        <v>176</v>
      </c>
    </row>
    <row r="173" spans="1:51" s="13" customFormat="1" ht="12">
      <c r="A173" s="13"/>
      <c r="B173" s="245"/>
      <c r="C173" s="246"/>
      <c r="D173" s="240" t="s">
        <v>187</v>
      </c>
      <c r="E173" s="247" t="s">
        <v>1</v>
      </c>
      <c r="F173" s="248" t="s">
        <v>197</v>
      </c>
      <c r="G173" s="246"/>
      <c r="H173" s="249">
        <v>67.132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187</v>
      </c>
      <c r="AU173" s="255" t="s">
        <v>88</v>
      </c>
      <c r="AV173" s="13" t="s">
        <v>88</v>
      </c>
      <c r="AW173" s="13" t="s">
        <v>34</v>
      </c>
      <c r="AX173" s="13" t="s">
        <v>78</v>
      </c>
      <c r="AY173" s="255" t="s">
        <v>176</v>
      </c>
    </row>
    <row r="174" spans="1:51" s="14" customFormat="1" ht="12">
      <c r="A174" s="14"/>
      <c r="B174" s="256"/>
      <c r="C174" s="257"/>
      <c r="D174" s="240" t="s">
        <v>187</v>
      </c>
      <c r="E174" s="258" t="s">
        <v>1</v>
      </c>
      <c r="F174" s="259" t="s">
        <v>189</v>
      </c>
      <c r="G174" s="257"/>
      <c r="H174" s="260">
        <v>67.132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187</v>
      </c>
      <c r="AU174" s="266" t="s">
        <v>88</v>
      </c>
      <c r="AV174" s="14" t="s">
        <v>183</v>
      </c>
      <c r="AW174" s="14" t="s">
        <v>34</v>
      </c>
      <c r="AX174" s="14" t="s">
        <v>86</v>
      </c>
      <c r="AY174" s="266" t="s">
        <v>176</v>
      </c>
    </row>
    <row r="175" spans="1:65" s="2" customFormat="1" ht="16.5" customHeight="1">
      <c r="A175" s="39"/>
      <c r="B175" s="40"/>
      <c r="C175" s="278" t="s">
        <v>246</v>
      </c>
      <c r="D175" s="278" t="s">
        <v>247</v>
      </c>
      <c r="E175" s="279" t="s">
        <v>248</v>
      </c>
      <c r="F175" s="280" t="s">
        <v>249</v>
      </c>
      <c r="G175" s="281" t="s">
        <v>250</v>
      </c>
      <c r="H175" s="282">
        <v>134.264</v>
      </c>
      <c r="I175" s="283"/>
      <c r="J175" s="284">
        <f>ROUND(I175*H175,2)</f>
        <v>0</v>
      </c>
      <c r="K175" s="280" t="s">
        <v>1</v>
      </c>
      <c r="L175" s="285"/>
      <c r="M175" s="286" t="s">
        <v>1</v>
      </c>
      <c r="N175" s="287" t="s">
        <v>43</v>
      </c>
      <c r="O175" s="92"/>
      <c r="P175" s="236">
        <f>O175*H175</f>
        <v>0</v>
      </c>
      <c r="Q175" s="236">
        <v>1</v>
      </c>
      <c r="R175" s="236">
        <f>Q175*H175</f>
        <v>134.264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227</v>
      </c>
      <c r="AT175" s="238" t="s">
        <v>247</v>
      </c>
      <c r="AU175" s="238" t="s">
        <v>88</v>
      </c>
      <c r="AY175" s="18" t="s">
        <v>176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86</v>
      </c>
      <c r="BK175" s="239">
        <f>ROUND(I175*H175,2)</f>
        <v>0</v>
      </c>
      <c r="BL175" s="18" t="s">
        <v>183</v>
      </c>
      <c r="BM175" s="238" t="s">
        <v>251</v>
      </c>
    </row>
    <row r="176" spans="1:47" s="2" customFormat="1" ht="12">
      <c r="A176" s="39"/>
      <c r="B176" s="40"/>
      <c r="C176" s="41"/>
      <c r="D176" s="240" t="s">
        <v>185</v>
      </c>
      <c r="E176" s="41"/>
      <c r="F176" s="241" t="s">
        <v>249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185</v>
      </c>
      <c r="AU176" s="18" t="s">
        <v>88</v>
      </c>
    </row>
    <row r="177" spans="1:47" s="2" customFormat="1" ht="12">
      <c r="A177" s="39"/>
      <c r="B177" s="40"/>
      <c r="C177" s="41"/>
      <c r="D177" s="240" t="s">
        <v>232</v>
      </c>
      <c r="E177" s="41"/>
      <c r="F177" s="277" t="s">
        <v>252</v>
      </c>
      <c r="G177" s="41"/>
      <c r="H177" s="41"/>
      <c r="I177" s="242"/>
      <c r="J177" s="41"/>
      <c r="K177" s="41"/>
      <c r="L177" s="45"/>
      <c r="M177" s="243"/>
      <c r="N177" s="24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232</v>
      </c>
      <c r="AU177" s="18" t="s">
        <v>88</v>
      </c>
    </row>
    <row r="178" spans="1:51" s="15" customFormat="1" ht="12">
      <c r="A178" s="15"/>
      <c r="B178" s="267"/>
      <c r="C178" s="268"/>
      <c r="D178" s="240" t="s">
        <v>187</v>
      </c>
      <c r="E178" s="269" t="s">
        <v>1</v>
      </c>
      <c r="F178" s="270" t="s">
        <v>196</v>
      </c>
      <c r="G178" s="268"/>
      <c r="H178" s="269" t="s">
        <v>1</v>
      </c>
      <c r="I178" s="271"/>
      <c r="J178" s="268"/>
      <c r="K178" s="268"/>
      <c r="L178" s="272"/>
      <c r="M178" s="273"/>
      <c r="N178" s="274"/>
      <c r="O178" s="274"/>
      <c r="P178" s="274"/>
      <c r="Q178" s="274"/>
      <c r="R178" s="274"/>
      <c r="S178" s="274"/>
      <c r="T178" s="27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6" t="s">
        <v>187</v>
      </c>
      <c r="AU178" s="276" t="s">
        <v>88</v>
      </c>
      <c r="AV178" s="15" t="s">
        <v>86</v>
      </c>
      <c r="AW178" s="15" t="s">
        <v>34</v>
      </c>
      <c r="AX178" s="15" t="s">
        <v>78</v>
      </c>
      <c r="AY178" s="276" t="s">
        <v>176</v>
      </c>
    </row>
    <row r="179" spans="1:51" s="13" customFormat="1" ht="12">
      <c r="A179" s="13"/>
      <c r="B179" s="245"/>
      <c r="C179" s="246"/>
      <c r="D179" s="240" t="s">
        <v>187</v>
      </c>
      <c r="E179" s="247" t="s">
        <v>1</v>
      </c>
      <c r="F179" s="248" t="s">
        <v>197</v>
      </c>
      <c r="G179" s="246"/>
      <c r="H179" s="249">
        <v>67.132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187</v>
      </c>
      <c r="AU179" s="255" t="s">
        <v>88</v>
      </c>
      <c r="AV179" s="13" t="s">
        <v>88</v>
      </c>
      <c r="AW179" s="13" t="s">
        <v>34</v>
      </c>
      <c r="AX179" s="13" t="s">
        <v>78</v>
      </c>
      <c r="AY179" s="255" t="s">
        <v>176</v>
      </c>
    </row>
    <row r="180" spans="1:51" s="14" customFormat="1" ht="12">
      <c r="A180" s="14"/>
      <c r="B180" s="256"/>
      <c r="C180" s="257"/>
      <c r="D180" s="240" t="s">
        <v>187</v>
      </c>
      <c r="E180" s="258" t="s">
        <v>1</v>
      </c>
      <c r="F180" s="259" t="s">
        <v>189</v>
      </c>
      <c r="G180" s="257"/>
      <c r="H180" s="260">
        <v>67.132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6" t="s">
        <v>187</v>
      </c>
      <c r="AU180" s="266" t="s">
        <v>88</v>
      </c>
      <c r="AV180" s="14" t="s">
        <v>183</v>
      </c>
      <c r="AW180" s="14" t="s">
        <v>34</v>
      </c>
      <c r="AX180" s="14" t="s">
        <v>86</v>
      </c>
      <c r="AY180" s="266" t="s">
        <v>176</v>
      </c>
    </row>
    <row r="181" spans="1:51" s="13" customFormat="1" ht="12">
      <c r="A181" s="13"/>
      <c r="B181" s="245"/>
      <c r="C181" s="246"/>
      <c r="D181" s="240" t="s">
        <v>187</v>
      </c>
      <c r="E181" s="246"/>
      <c r="F181" s="248" t="s">
        <v>253</v>
      </c>
      <c r="G181" s="246"/>
      <c r="H181" s="249">
        <v>134.264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187</v>
      </c>
      <c r="AU181" s="255" t="s">
        <v>88</v>
      </c>
      <c r="AV181" s="13" t="s">
        <v>88</v>
      </c>
      <c r="AW181" s="13" t="s">
        <v>4</v>
      </c>
      <c r="AX181" s="13" t="s">
        <v>86</v>
      </c>
      <c r="AY181" s="255" t="s">
        <v>176</v>
      </c>
    </row>
    <row r="182" spans="1:65" s="2" customFormat="1" ht="16.5" customHeight="1">
      <c r="A182" s="39"/>
      <c r="B182" s="40"/>
      <c r="C182" s="227" t="s">
        <v>254</v>
      </c>
      <c r="D182" s="227" t="s">
        <v>178</v>
      </c>
      <c r="E182" s="228" t="s">
        <v>255</v>
      </c>
      <c r="F182" s="229" t="s">
        <v>256</v>
      </c>
      <c r="G182" s="230" t="s">
        <v>250</v>
      </c>
      <c r="H182" s="231">
        <v>425.929</v>
      </c>
      <c r="I182" s="232"/>
      <c r="J182" s="233">
        <f>ROUND(I182*H182,2)</f>
        <v>0</v>
      </c>
      <c r="K182" s="229" t="s">
        <v>182</v>
      </c>
      <c r="L182" s="45"/>
      <c r="M182" s="234" t="s">
        <v>1</v>
      </c>
      <c r="N182" s="235" t="s">
        <v>43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183</v>
      </c>
      <c r="AT182" s="238" t="s">
        <v>178</v>
      </c>
      <c r="AU182" s="238" t="s">
        <v>88</v>
      </c>
      <c r="AY182" s="18" t="s">
        <v>176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86</v>
      </c>
      <c r="BK182" s="239">
        <f>ROUND(I182*H182,2)</f>
        <v>0</v>
      </c>
      <c r="BL182" s="18" t="s">
        <v>183</v>
      </c>
      <c r="BM182" s="238" t="s">
        <v>257</v>
      </c>
    </row>
    <row r="183" spans="1:47" s="2" customFormat="1" ht="12">
      <c r="A183" s="39"/>
      <c r="B183" s="40"/>
      <c r="C183" s="41"/>
      <c r="D183" s="240" t="s">
        <v>185</v>
      </c>
      <c r="E183" s="41"/>
      <c r="F183" s="241" t="s">
        <v>258</v>
      </c>
      <c r="G183" s="41"/>
      <c r="H183" s="41"/>
      <c r="I183" s="242"/>
      <c r="J183" s="41"/>
      <c r="K183" s="41"/>
      <c r="L183" s="45"/>
      <c r="M183" s="243"/>
      <c r="N183" s="24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185</v>
      </c>
      <c r="AU183" s="18" t="s">
        <v>88</v>
      </c>
    </row>
    <row r="184" spans="1:51" s="13" customFormat="1" ht="12">
      <c r="A184" s="13"/>
      <c r="B184" s="245"/>
      <c r="C184" s="246"/>
      <c r="D184" s="240" t="s">
        <v>187</v>
      </c>
      <c r="E184" s="247" t="s">
        <v>1</v>
      </c>
      <c r="F184" s="248" t="s">
        <v>259</v>
      </c>
      <c r="G184" s="246"/>
      <c r="H184" s="249">
        <v>169.495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187</v>
      </c>
      <c r="AU184" s="255" t="s">
        <v>88</v>
      </c>
      <c r="AV184" s="13" t="s">
        <v>88</v>
      </c>
      <c r="AW184" s="13" t="s">
        <v>34</v>
      </c>
      <c r="AX184" s="13" t="s">
        <v>78</v>
      </c>
      <c r="AY184" s="255" t="s">
        <v>176</v>
      </c>
    </row>
    <row r="185" spans="1:51" s="13" customFormat="1" ht="12">
      <c r="A185" s="13"/>
      <c r="B185" s="245"/>
      <c r="C185" s="246"/>
      <c r="D185" s="240" t="s">
        <v>187</v>
      </c>
      <c r="E185" s="247" t="s">
        <v>1</v>
      </c>
      <c r="F185" s="248" t="s">
        <v>197</v>
      </c>
      <c r="G185" s="246"/>
      <c r="H185" s="249">
        <v>67.132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187</v>
      </c>
      <c r="AU185" s="255" t="s">
        <v>88</v>
      </c>
      <c r="AV185" s="13" t="s">
        <v>88</v>
      </c>
      <c r="AW185" s="13" t="s">
        <v>34</v>
      </c>
      <c r="AX185" s="13" t="s">
        <v>78</v>
      </c>
      <c r="AY185" s="255" t="s">
        <v>176</v>
      </c>
    </row>
    <row r="186" spans="1:51" s="14" customFormat="1" ht="12">
      <c r="A186" s="14"/>
      <c r="B186" s="256"/>
      <c r="C186" s="257"/>
      <c r="D186" s="240" t="s">
        <v>187</v>
      </c>
      <c r="E186" s="258" t="s">
        <v>1</v>
      </c>
      <c r="F186" s="259" t="s">
        <v>189</v>
      </c>
      <c r="G186" s="257"/>
      <c r="H186" s="260">
        <v>236.627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6" t="s">
        <v>187</v>
      </c>
      <c r="AU186" s="266" t="s">
        <v>88</v>
      </c>
      <c r="AV186" s="14" t="s">
        <v>183</v>
      </c>
      <c r="AW186" s="14" t="s">
        <v>34</v>
      </c>
      <c r="AX186" s="14" t="s">
        <v>86</v>
      </c>
      <c r="AY186" s="266" t="s">
        <v>176</v>
      </c>
    </row>
    <row r="187" spans="1:51" s="13" customFormat="1" ht="12">
      <c r="A187" s="13"/>
      <c r="B187" s="245"/>
      <c r="C187" s="246"/>
      <c r="D187" s="240" t="s">
        <v>187</v>
      </c>
      <c r="E187" s="246"/>
      <c r="F187" s="248" t="s">
        <v>260</v>
      </c>
      <c r="G187" s="246"/>
      <c r="H187" s="249">
        <v>425.929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187</v>
      </c>
      <c r="AU187" s="255" t="s">
        <v>88</v>
      </c>
      <c r="AV187" s="13" t="s">
        <v>88</v>
      </c>
      <c r="AW187" s="13" t="s">
        <v>4</v>
      </c>
      <c r="AX187" s="13" t="s">
        <v>86</v>
      </c>
      <c r="AY187" s="255" t="s">
        <v>176</v>
      </c>
    </row>
    <row r="188" spans="1:65" s="2" customFormat="1" ht="16.5" customHeight="1">
      <c r="A188" s="39"/>
      <c r="B188" s="40"/>
      <c r="C188" s="227" t="s">
        <v>261</v>
      </c>
      <c r="D188" s="227" t="s">
        <v>178</v>
      </c>
      <c r="E188" s="228" t="s">
        <v>262</v>
      </c>
      <c r="F188" s="229" t="s">
        <v>263</v>
      </c>
      <c r="G188" s="230" t="s">
        <v>181</v>
      </c>
      <c r="H188" s="231">
        <v>21.536</v>
      </c>
      <c r="I188" s="232"/>
      <c r="J188" s="233">
        <f>ROUND(I188*H188,2)</f>
        <v>0</v>
      </c>
      <c r="K188" s="229" t="s">
        <v>182</v>
      </c>
      <c r="L188" s="45"/>
      <c r="M188" s="234" t="s">
        <v>1</v>
      </c>
      <c r="N188" s="235" t="s">
        <v>43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183</v>
      </c>
      <c r="AT188" s="238" t="s">
        <v>178</v>
      </c>
      <c r="AU188" s="238" t="s">
        <v>88</v>
      </c>
      <c r="AY188" s="18" t="s">
        <v>176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86</v>
      </c>
      <c r="BK188" s="239">
        <f>ROUND(I188*H188,2)</f>
        <v>0</v>
      </c>
      <c r="BL188" s="18" t="s">
        <v>183</v>
      </c>
      <c r="BM188" s="238" t="s">
        <v>264</v>
      </c>
    </row>
    <row r="189" spans="1:47" s="2" customFormat="1" ht="12">
      <c r="A189" s="39"/>
      <c r="B189" s="40"/>
      <c r="C189" s="41"/>
      <c r="D189" s="240" t="s">
        <v>185</v>
      </c>
      <c r="E189" s="41"/>
      <c r="F189" s="241" t="s">
        <v>265</v>
      </c>
      <c r="G189" s="41"/>
      <c r="H189" s="41"/>
      <c r="I189" s="242"/>
      <c r="J189" s="41"/>
      <c r="K189" s="41"/>
      <c r="L189" s="45"/>
      <c r="M189" s="243"/>
      <c r="N189" s="244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185</v>
      </c>
      <c r="AU189" s="18" t="s">
        <v>88</v>
      </c>
    </row>
    <row r="190" spans="1:51" s="13" customFormat="1" ht="12">
      <c r="A190" s="13"/>
      <c r="B190" s="245"/>
      <c r="C190" s="246"/>
      <c r="D190" s="240" t="s">
        <v>187</v>
      </c>
      <c r="E190" s="247" t="s">
        <v>1</v>
      </c>
      <c r="F190" s="248" t="s">
        <v>266</v>
      </c>
      <c r="G190" s="246"/>
      <c r="H190" s="249">
        <v>10.689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5" t="s">
        <v>187</v>
      </c>
      <c r="AU190" s="255" t="s">
        <v>88</v>
      </c>
      <c r="AV190" s="13" t="s">
        <v>88</v>
      </c>
      <c r="AW190" s="13" t="s">
        <v>34</v>
      </c>
      <c r="AX190" s="13" t="s">
        <v>78</v>
      </c>
      <c r="AY190" s="255" t="s">
        <v>176</v>
      </c>
    </row>
    <row r="191" spans="1:51" s="13" customFormat="1" ht="12">
      <c r="A191" s="13"/>
      <c r="B191" s="245"/>
      <c r="C191" s="246"/>
      <c r="D191" s="240" t="s">
        <v>187</v>
      </c>
      <c r="E191" s="247" t="s">
        <v>1</v>
      </c>
      <c r="F191" s="248" t="s">
        <v>267</v>
      </c>
      <c r="G191" s="246"/>
      <c r="H191" s="249">
        <v>2.613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187</v>
      </c>
      <c r="AU191" s="255" t="s">
        <v>88</v>
      </c>
      <c r="AV191" s="13" t="s">
        <v>88</v>
      </c>
      <c r="AW191" s="13" t="s">
        <v>34</v>
      </c>
      <c r="AX191" s="13" t="s">
        <v>78</v>
      </c>
      <c r="AY191" s="255" t="s">
        <v>176</v>
      </c>
    </row>
    <row r="192" spans="1:51" s="16" customFormat="1" ht="12">
      <c r="A192" s="16"/>
      <c r="B192" s="288"/>
      <c r="C192" s="289"/>
      <c r="D192" s="240" t="s">
        <v>187</v>
      </c>
      <c r="E192" s="290" t="s">
        <v>1</v>
      </c>
      <c r="F192" s="291" t="s">
        <v>268</v>
      </c>
      <c r="G192" s="289"/>
      <c r="H192" s="292">
        <v>13.302</v>
      </c>
      <c r="I192" s="293"/>
      <c r="J192" s="289"/>
      <c r="K192" s="289"/>
      <c r="L192" s="294"/>
      <c r="M192" s="295"/>
      <c r="N192" s="296"/>
      <c r="O192" s="296"/>
      <c r="P192" s="296"/>
      <c r="Q192" s="296"/>
      <c r="R192" s="296"/>
      <c r="S192" s="296"/>
      <c r="T192" s="297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98" t="s">
        <v>187</v>
      </c>
      <c r="AU192" s="298" t="s">
        <v>88</v>
      </c>
      <c r="AV192" s="16" t="s">
        <v>198</v>
      </c>
      <c r="AW192" s="16" t="s">
        <v>34</v>
      </c>
      <c r="AX192" s="16" t="s">
        <v>78</v>
      </c>
      <c r="AY192" s="298" t="s">
        <v>176</v>
      </c>
    </row>
    <row r="193" spans="1:51" s="13" customFormat="1" ht="12">
      <c r="A193" s="13"/>
      <c r="B193" s="245"/>
      <c r="C193" s="246"/>
      <c r="D193" s="240" t="s">
        <v>187</v>
      </c>
      <c r="E193" s="247" t="s">
        <v>1</v>
      </c>
      <c r="F193" s="248" t="s">
        <v>269</v>
      </c>
      <c r="G193" s="246"/>
      <c r="H193" s="249">
        <v>8.234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187</v>
      </c>
      <c r="AU193" s="255" t="s">
        <v>88</v>
      </c>
      <c r="AV193" s="13" t="s">
        <v>88</v>
      </c>
      <c r="AW193" s="13" t="s">
        <v>34</v>
      </c>
      <c r="AX193" s="13" t="s">
        <v>78</v>
      </c>
      <c r="AY193" s="255" t="s">
        <v>176</v>
      </c>
    </row>
    <row r="194" spans="1:51" s="14" customFormat="1" ht="12">
      <c r="A194" s="14"/>
      <c r="B194" s="256"/>
      <c r="C194" s="257"/>
      <c r="D194" s="240" t="s">
        <v>187</v>
      </c>
      <c r="E194" s="258" t="s">
        <v>1</v>
      </c>
      <c r="F194" s="259" t="s">
        <v>189</v>
      </c>
      <c r="G194" s="257"/>
      <c r="H194" s="260">
        <v>21.536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6" t="s">
        <v>187</v>
      </c>
      <c r="AU194" s="266" t="s">
        <v>88</v>
      </c>
      <c r="AV194" s="14" t="s">
        <v>183</v>
      </c>
      <c r="AW194" s="14" t="s">
        <v>34</v>
      </c>
      <c r="AX194" s="14" t="s">
        <v>86</v>
      </c>
      <c r="AY194" s="266" t="s">
        <v>176</v>
      </c>
    </row>
    <row r="195" spans="1:65" s="2" customFormat="1" ht="16.5" customHeight="1">
      <c r="A195" s="39"/>
      <c r="B195" s="40"/>
      <c r="C195" s="227" t="s">
        <v>270</v>
      </c>
      <c r="D195" s="227" t="s">
        <v>178</v>
      </c>
      <c r="E195" s="228" t="s">
        <v>271</v>
      </c>
      <c r="F195" s="229" t="s">
        <v>272</v>
      </c>
      <c r="G195" s="230" t="s">
        <v>181</v>
      </c>
      <c r="H195" s="231">
        <v>94.52</v>
      </c>
      <c r="I195" s="232"/>
      <c r="J195" s="233">
        <f>ROUND(I195*H195,2)</f>
        <v>0</v>
      </c>
      <c r="K195" s="229" t="s">
        <v>182</v>
      </c>
      <c r="L195" s="45"/>
      <c r="M195" s="234" t="s">
        <v>1</v>
      </c>
      <c r="N195" s="235" t="s">
        <v>43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183</v>
      </c>
      <c r="AT195" s="238" t="s">
        <v>178</v>
      </c>
      <c r="AU195" s="238" t="s">
        <v>88</v>
      </c>
      <c r="AY195" s="18" t="s">
        <v>176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86</v>
      </c>
      <c r="BK195" s="239">
        <f>ROUND(I195*H195,2)</f>
        <v>0</v>
      </c>
      <c r="BL195" s="18" t="s">
        <v>183</v>
      </c>
      <c r="BM195" s="238" t="s">
        <v>273</v>
      </c>
    </row>
    <row r="196" spans="1:47" s="2" customFormat="1" ht="12">
      <c r="A196" s="39"/>
      <c r="B196" s="40"/>
      <c r="C196" s="41"/>
      <c r="D196" s="240" t="s">
        <v>185</v>
      </c>
      <c r="E196" s="41"/>
      <c r="F196" s="241" t="s">
        <v>274</v>
      </c>
      <c r="G196" s="41"/>
      <c r="H196" s="41"/>
      <c r="I196" s="242"/>
      <c r="J196" s="41"/>
      <c r="K196" s="41"/>
      <c r="L196" s="45"/>
      <c r="M196" s="243"/>
      <c r="N196" s="244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185</v>
      </c>
      <c r="AU196" s="18" t="s">
        <v>88</v>
      </c>
    </row>
    <row r="197" spans="1:51" s="15" customFormat="1" ht="12">
      <c r="A197" s="15"/>
      <c r="B197" s="267"/>
      <c r="C197" s="268"/>
      <c r="D197" s="240" t="s">
        <v>187</v>
      </c>
      <c r="E197" s="269" t="s">
        <v>1</v>
      </c>
      <c r="F197" s="270" t="s">
        <v>275</v>
      </c>
      <c r="G197" s="268"/>
      <c r="H197" s="269" t="s">
        <v>1</v>
      </c>
      <c r="I197" s="271"/>
      <c r="J197" s="268"/>
      <c r="K197" s="268"/>
      <c r="L197" s="272"/>
      <c r="M197" s="273"/>
      <c r="N197" s="274"/>
      <c r="O197" s="274"/>
      <c r="P197" s="274"/>
      <c r="Q197" s="274"/>
      <c r="R197" s="274"/>
      <c r="S197" s="274"/>
      <c r="T197" s="27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6" t="s">
        <v>187</v>
      </c>
      <c r="AU197" s="276" t="s">
        <v>88</v>
      </c>
      <c r="AV197" s="15" t="s">
        <v>86</v>
      </c>
      <c r="AW197" s="15" t="s">
        <v>34</v>
      </c>
      <c r="AX197" s="15" t="s">
        <v>78</v>
      </c>
      <c r="AY197" s="276" t="s">
        <v>176</v>
      </c>
    </row>
    <row r="198" spans="1:51" s="13" customFormat="1" ht="12">
      <c r="A198" s="13"/>
      <c r="B198" s="245"/>
      <c r="C198" s="246"/>
      <c r="D198" s="240" t="s">
        <v>187</v>
      </c>
      <c r="E198" s="247" t="s">
        <v>1</v>
      </c>
      <c r="F198" s="248" t="s">
        <v>276</v>
      </c>
      <c r="G198" s="246"/>
      <c r="H198" s="249">
        <v>94.52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5" t="s">
        <v>187</v>
      </c>
      <c r="AU198" s="255" t="s">
        <v>88</v>
      </c>
      <c r="AV198" s="13" t="s">
        <v>88</v>
      </c>
      <c r="AW198" s="13" t="s">
        <v>34</v>
      </c>
      <c r="AX198" s="13" t="s">
        <v>78</v>
      </c>
      <c r="AY198" s="255" t="s">
        <v>176</v>
      </c>
    </row>
    <row r="199" spans="1:51" s="14" customFormat="1" ht="12">
      <c r="A199" s="14"/>
      <c r="B199" s="256"/>
      <c r="C199" s="257"/>
      <c r="D199" s="240" t="s">
        <v>187</v>
      </c>
      <c r="E199" s="258" t="s">
        <v>1</v>
      </c>
      <c r="F199" s="259" t="s">
        <v>189</v>
      </c>
      <c r="G199" s="257"/>
      <c r="H199" s="260">
        <v>94.52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187</v>
      </c>
      <c r="AU199" s="266" t="s">
        <v>88</v>
      </c>
      <c r="AV199" s="14" t="s">
        <v>183</v>
      </c>
      <c r="AW199" s="14" t="s">
        <v>34</v>
      </c>
      <c r="AX199" s="14" t="s">
        <v>86</v>
      </c>
      <c r="AY199" s="266" t="s">
        <v>176</v>
      </c>
    </row>
    <row r="200" spans="1:65" s="2" customFormat="1" ht="16.5" customHeight="1">
      <c r="A200" s="39"/>
      <c r="B200" s="40"/>
      <c r="C200" s="278" t="s">
        <v>8</v>
      </c>
      <c r="D200" s="278" t="s">
        <v>247</v>
      </c>
      <c r="E200" s="279" t="s">
        <v>277</v>
      </c>
      <c r="F200" s="280" t="s">
        <v>278</v>
      </c>
      <c r="G200" s="281" t="s">
        <v>250</v>
      </c>
      <c r="H200" s="282">
        <v>170.136</v>
      </c>
      <c r="I200" s="283"/>
      <c r="J200" s="284">
        <f>ROUND(I200*H200,2)</f>
        <v>0</v>
      </c>
      <c r="K200" s="280" t="s">
        <v>1</v>
      </c>
      <c r="L200" s="285"/>
      <c r="M200" s="286" t="s">
        <v>1</v>
      </c>
      <c r="N200" s="287" t="s">
        <v>43</v>
      </c>
      <c r="O200" s="92"/>
      <c r="P200" s="236">
        <f>O200*H200</f>
        <v>0</v>
      </c>
      <c r="Q200" s="236">
        <v>1</v>
      </c>
      <c r="R200" s="236">
        <f>Q200*H200</f>
        <v>170.136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227</v>
      </c>
      <c r="AT200" s="238" t="s">
        <v>247</v>
      </c>
      <c r="AU200" s="238" t="s">
        <v>88</v>
      </c>
      <c r="AY200" s="18" t="s">
        <v>176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86</v>
      </c>
      <c r="BK200" s="239">
        <f>ROUND(I200*H200,2)</f>
        <v>0</v>
      </c>
      <c r="BL200" s="18" t="s">
        <v>183</v>
      </c>
      <c r="BM200" s="238" t="s">
        <v>279</v>
      </c>
    </row>
    <row r="201" spans="1:47" s="2" customFormat="1" ht="12">
      <c r="A201" s="39"/>
      <c r="B201" s="40"/>
      <c r="C201" s="41"/>
      <c r="D201" s="240" t="s">
        <v>185</v>
      </c>
      <c r="E201" s="41"/>
      <c r="F201" s="241" t="s">
        <v>278</v>
      </c>
      <c r="G201" s="41"/>
      <c r="H201" s="41"/>
      <c r="I201" s="242"/>
      <c r="J201" s="41"/>
      <c r="K201" s="41"/>
      <c r="L201" s="45"/>
      <c r="M201" s="243"/>
      <c r="N201" s="244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185</v>
      </c>
      <c r="AU201" s="18" t="s">
        <v>88</v>
      </c>
    </row>
    <row r="202" spans="1:51" s="13" customFormat="1" ht="12">
      <c r="A202" s="13"/>
      <c r="B202" s="245"/>
      <c r="C202" s="246"/>
      <c r="D202" s="240" t="s">
        <v>187</v>
      </c>
      <c r="E202" s="247" t="s">
        <v>1</v>
      </c>
      <c r="F202" s="248" t="s">
        <v>276</v>
      </c>
      <c r="G202" s="246"/>
      <c r="H202" s="249">
        <v>94.52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187</v>
      </c>
      <c r="AU202" s="255" t="s">
        <v>88</v>
      </c>
      <c r="AV202" s="13" t="s">
        <v>88</v>
      </c>
      <c r="AW202" s="13" t="s">
        <v>34</v>
      </c>
      <c r="AX202" s="13" t="s">
        <v>78</v>
      </c>
      <c r="AY202" s="255" t="s">
        <v>176</v>
      </c>
    </row>
    <row r="203" spans="1:51" s="14" customFormat="1" ht="12">
      <c r="A203" s="14"/>
      <c r="B203" s="256"/>
      <c r="C203" s="257"/>
      <c r="D203" s="240" t="s">
        <v>187</v>
      </c>
      <c r="E203" s="258" t="s">
        <v>1</v>
      </c>
      <c r="F203" s="259" t="s">
        <v>189</v>
      </c>
      <c r="G203" s="257"/>
      <c r="H203" s="260">
        <v>94.52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187</v>
      </c>
      <c r="AU203" s="266" t="s">
        <v>88</v>
      </c>
      <c r="AV203" s="14" t="s">
        <v>183</v>
      </c>
      <c r="AW203" s="14" t="s">
        <v>34</v>
      </c>
      <c r="AX203" s="14" t="s">
        <v>86</v>
      </c>
      <c r="AY203" s="266" t="s">
        <v>176</v>
      </c>
    </row>
    <row r="204" spans="1:51" s="13" customFormat="1" ht="12">
      <c r="A204" s="13"/>
      <c r="B204" s="245"/>
      <c r="C204" s="246"/>
      <c r="D204" s="240" t="s">
        <v>187</v>
      </c>
      <c r="E204" s="246"/>
      <c r="F204" s="248" t="s">
        <v>280</v>
      </c>
      <c r="G204" s="246"/>
      <c r="H204" s="249">
        <v>170.136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187</v>
      </c>
      <c r="AU204" s="255" t="s">
        <v>88</v>
      </c>
      <c r="AV204" s="13" t="s">
        <v>88</v>
      </c>
      <c r="AW204" s="13" t="s">
        <v>4</v>
      </c>
      <c r="AX204" s="13" t="s">
        <v>86</v>
      </c>
      <c r="AY204" s="255" t="s">
        <v>176</v>
      </c>
    </row>
    <row r="205" spans="1:65" s="2" customFormat="1" ht="16.5" customHeight="1">
      <c r="A205" s="39"/>
      <c r="B205" s="40"/>
      <c r="C205" s="227" t="s">
        <v>281</v>
      </c>
      <c r="D205" s="227" t="s">
        <v>178</v>
      </c>
      <c r="E205" s="228" t="s">
        <v>282</v>
      </c>
      <c r="F205" s="229" t="s">
        <v>283</v>
      </c>
      <c r="G205" s="230" t="s">
        <v>181</v>
      </c>
      <c r="H205" s="231">
        <v>13.203</v>
      </c>
      <c r="I205" s="232"/>
      <c r="J205" s="233">
        <f>ROUND(I205*H205,2)</f>
        <v>0</v>
      </c>
      <c r="K205" s="229" t="s">
        <v>182</v>
      </c>
      <c r="L205" s="45"/>
      <c r="M205" s="234" t="s">
        <v>1</v>
      </c>
      <c r="N205" s="235" t="s">
        <v>43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183</v>
      </c>
      <c r="AT205" s="238" t="s">
        <v>178</v>
      </c>
      <c r="AU205" s="238" t="s">
        <v>88</v>
      </c>
      <c r="AY205" s="18" t="s">
        <v>176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86</v>
      </c>
      <c r="BK205" s="239">
        <f>ROUND(I205*H205,2)</f>
        <v>0</v>
      </c>
      <c r="BL205" s="18" t="s">
        <v>183</v>
      </c>
      <c r="BM205" s="238" t="s">
        <v>284</v>
      </c>
    </row>
    <row r="206" spans="1:47" s="2" customFormat="1" ht="12">
      <c r="A206" s="39"/>
      <c r="B206" s="40"/>
      <c r="C206" s="41"/>
      <c r="D206" s="240" t="s">
        <v>185</v>
      </c>
      <c r="E206" s="41"/>
      <c r="F206" s="241" t="s">
        <v>285</v>
      </c>
      <c r="G206" s="41"/>
      <c r="H206" s="41"/>
      <c r="I206" s="242"/>
      <c r="J206" s="41"/>
      <c r="K206" s="41"/>
      <c r="L206" s="45"/>
      <c r="M206" s="243"/>
      <c r="N206" s="244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185</v>
      </c>
      <c r="AU206" s="18" t="s">
        <v>88</v>
      </c>
    </row>
    <row r="207" spans="1:51" s="13" customFormat="1" ht="12">
      <c r="A207" s="13"/>
      <c r="B207" s="245"/>
      <c r="C207" s="246"/>
      <c r="D207" s="240" t="s">
        <v>187</v>
      </c>
      <c r="E207" s="247" t="s">
        <v>1</v>
      </c>
      <c r="F207" s="248" t="s">
        <v>286</v>
      </c>
      <c r="G207" s="246"/>
      <c r="H207" s="249">
        <v>13.203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5" t="s">
        <v>187</v>
      </c>
      <c r="AU207" s="255" t="s">
        <v>88</v>
      </c>
      <c r="AV207" s="13" t="s">
        <v>88</v>
      </c>
      <c r="AW207" s="13" t="s">
        <v>34</v>
      </c>
      <c r="AX207" s="13" t="s">
        <v>78</v>
      </c>
      <c r="AY207" s="255" t="s">
        <v>176</v>
      </c>
    </row>
    <row r="208" spans="1:51" s="14" customFormat="1" ht="12">
      <c r="A208" s="14"/>
      <c r="B208" s="256"/>
      <c r="C208" s="257"/>
      <c r="D208" s="240" t="s">
        <v>187</v>
      </c>
      <c r="E208" s="258" t="s">
        <v>1</v>
      </c>
      <c r="F208" s="259" t="s">
        <v>189</v>
      </c>
      <c r="G208" s="257"/>
      <c r="H208" s="260">
        <v>13.203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6" t="s">
        <v>187</v>
      </c>
      <c r="AU208" s="266" t="s">
        <v>88</v>
      </c>
      <c r="AV208" s="14" t="s">
        <v>183</v>
      </c>
      <c r="AW208" s="14" t="s">
        <v>34</v>
      </c>
      <c r="AX208" s="14" t="s">
        <v>86</v>
      </c>
      <c r="AY208" s="266" t="s">
        <v>176</v>
      </c>
    </row>
    <row r="209" spans="1:65" s="2" customFormat="1" ht="16.5" customHeight="1">
      <c r="A209" s="39"/>
      <c r="B209" s="40"/>
      <c r="C209" s="278" t="s">
        <v>287</v>
      </c>
      <c r="D209" s="278" t="s">
        <v>247</v>
      </c>
      <c r="E209" s="279" t="s">
        <v>288</v>
      </c>
      <c r="F209" s="280" t="s">
        <v>289</v>
      </c>
      <c r="G209" s="281" t="s">
        <v>250</v>
      </c>
      <c r="H209" s="282">
        <v>42.876</v>
      </c>
      <c r="I209" s="283"/>
      <c r="J209" s="284">
        <f>ROUND(I209*H209,2)</f>
        <v>0</v>
      </c>
      <c r="K209" s="280" t="s">
        <v>182</v>
      </c>
      <c r="L209" s="285"/>
      <c r="M209" s="286" t="s">
        <v>1</v>
      </c>
      <c r="N209" s="287" t="s">
        <v>43</v>
      </c>
      <c r="O209" s="92"/>
      <c r="P209" s="236">
        <f>O209*H209</f>
        <v>0</v>
      </c>
      <c r="Q209" s="236">
        <v>1</v>
      </c>
      <c r="R209" s="236">
        <f>Q209*H209</f>
        <v>42.876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227</v>
      </c>
      <c r="AT209" s="238" t="s">
        <v>247</v>
      </c>
      <c r="AU209" s="238" t="s">
        <v>88</v>
      </c>
      <c r="AY209" s="18" t="s">
        <v>176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86</v>
      </c>
      <c r="BK209" s="239">
        <f>ROUND(I209*H209,2)</f>
        <v>0</v>
      </c>
      <c r="BL209" s="18" t="s">
        <v>183</v>
      </c>
      <c r="BM209" s="238" t="s">
        <v>290</v>
      </c>
    </row>
    <row r="210" spans="1:47" s="2" customFormat="1" ht="12">
      <c r="A210" s="39"/>
      <c r="B210" s="40"/>
      <c r="C210" s="41"/>
      <c r="D210" s="240" t="s">
        <v>185</v>
      </c>
      <c r="E210" s="41"/>
      <c r="F210" s="241" t="s">
        <v>289</v>
      </c>
      <c r="G210" s="41"/>
      <c r="H210" s="41"/>
      <c r="I210" s="242"/>
      <c r="J210" s="41"/>
      <c r="K210" s="41"/>
      <c r="L210" s="45"/>
      <c r="M210" s="243"/>
      <c r="N210" s="244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185</v>
      </c>
      <c r="AU210" s="18" t="s">
        <v>88</v>
      </c>
    </row>
    <row r="211" spans="1:51" s="13" customFormat="1" ht="12">
      <c r="A211" s="13"/>
      <c r="B211" s="245"/>
      <c r="C211" s="246"/>
      <c r="D211" s="240" t="s">
        <v>187</v>
      </c>
      <c r="E211" s="247" t="s">
        <v>1</v>
      </c>
      <c r="F211" s="248" t="s">
        <v>291</v>
      </c>
      <c r="G211" s="246"/>
      <c r="H211" s="249">
        <v>21.438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187</v>
      </c>
      <c r="AU211" s="255" t="s">
        <v>88</v>
      </c>
      <c r="AV211" s="13" t="s">
        <v>88</v>
      </c>
      <c r="AW211" s="13" t="s">
        <v>34</v>
      </c>
      <c r="AX211" s="13" t="s">
        <v>78</v>
      </c>
      <c r="AY211" s="255" t="s">
        <v>176</v>
      </c>
    </row>
    <row r="212" spans="1:51" s="14" customFormat="1" ht="12">
      <c r="A212" s="14"/>
      <c r="B212" s="256"/>
      <c r="C212" s="257"/>
      <c r="D212" s="240" t="s">
        <v>187</v>
      </c>
      <c r="E212" s="258" t="s">
        <v>1</v>
      </c>
      <c r="F212" s="259" t="s">
        <v>189</v>
      </c>
      <c r="G212" s="257"/>
      <c r="H212" s="260">
        <v>21.438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6" t="s">
        <v>187</v>
      </c>
      <c r="AU212" s="266" t="s">
        <v>88</v>
      </c>
      <c r="AV212" s="14" t="s">
        <v>183</v>
      </c>
      <c r="AW212" s="14" t="s">
        <v>34</v>
      </c>
      <c r="AX212" s="14" t="s">
        <v>86</v>
      </c>
      <c r="AY212" s="266" t="s">
        <v>176</v>
      </c>
    </row>
    <row r="213" spans="1:51" s="13" customFormat="1" ht="12">
      <c r="A213" s="13"/>
      <c r="B213" s="245"/>
      <c r="C213" s="246"/>
      <c r="D213" s="240" t="s">
        <v>187</v>
      </c>
      <c r="E213" s="246"/>
      <c r="F213" s="248" t="s">
        <v>292</v>
      </c>
      <c r="G213" s="246"/>
      <c r="H213" s="249">
        <v>42.876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187</v>
      </c>
      <c r="AU213" s="255" t="s">
        <v>88</v>
      </c>
      <c r="AV213" s="13" t="s">
        <v>88</v>
      </c>
      <c r="AW213" s="13" t="s">
        <v>4</v>
      </c>
      <c r="AX213" s="13" t="s">
        <v>86</v>
      </c>
      <c r="AY213" s="255" t="s">
        <v>176</v>
      </c>
    </row>
    <row r="214" spans="1:65" s="2" customFormat="1" ht="16.5" customHeight="1">
      <c r="A214" s="39"/>
      <c r="B214" s="40"/>
      <c r="C214" s="227" t="s">
        <v>293</v>
      </c>
      <c r="D214" s="227" t="s">
        <v>178</v>
      </c>
      <c r="E214" s="228" t="s">
        <v>294</v>
      </c>
      <c r="F214" s="229" t="s">
        <v>295</v>
      </c>
      <c r="G214" s="230" t="s">
        <v>296</v>
      </c>
      <c r="H214" s="231">
        <v>786.89</v>
      </c>
      <c r="I214" s="232"/>
      <c r="J214" s="233">
        <f>ROUND(I214*H214,2)</f>
        <v>0</v>
      </c>
      <c r="K214" s="229" t="s">
        <v>182</v>
      </c>
      <c r="L214" s="45"/>
      <c r="M214" s="234" t="s">
        <v>1</v>
      </c>
      <c r="N214" s="235" t="s">
        <v>43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183</v>
      </c>
      <c r="AT214" s="238" t="s">
        <v>178</v>
      </c>
      <c r="AU214" s="238" t="s">
        <v>88</v>
      </c>
      <c r="AY214" s="18" t="s">
        <v>176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86</v>
      </c>
      <c r="BK214" s="239">
        <f>ROUND(I214*H214,2)</f>
        <v>0</v>
      </c>
      <c r="BL214" s="18" t="s">
        <v>183</v>
      </c>
      <c r="BM214" s="238" t="s">
        <v>297</v>
      </c>
    </row>
    <row r="215" spans="1:47" s="2" customFormat="1" ht="12">
      <c r="A215" s="39"/>
      <c r="B215" s="40"/>
      <c r="C215" s="41"/>
      <c r="D215" s="240" t="s">
        <v>185</v>
      </c>
      <c r="E215" s="41"/>
      <c r="F215" s="241" t="s">
        <v>298</v>
      </c>
      <c r="G215" s="41"/>
      <c r="H215" s="41"/>
      <c r="I215" s="242"/>
      <c r="J215" s="41"/>
      <c r="K215" s="41"/>
      <c r="L215" s="45"/>
      <c r="M215" s="243"/>
      <c r="N215" s="24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185</v>
      </c>
      <c r="AU215" s="18" t="s">
        <v>88</v>
      </c>
    </row>
    <row r="216" spans="1:51" s="13" customFormat="1" ht="12">
      <c r="A216" s="13"/>
      <c r="B216" s="245"/>
      <c r="C216" s="246"/>
      <c r="D216" s="240" t="s">
        <v>187</v>
      </c>
      <c r="E216" s="247" t="s">
        <v>1</v>
      </c>
      <c r="F216" s="248" t="s">
        <v>299</v>
      </c>
      <c r="G216" s="246"/>
      <c r="H216" s="249">
        <v>786.89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187</v>
      </c>
      <c r="AU216" s="255" t="s">
        <v>88</v>
      </c>
      <c r="AV216" s="13" t="s">
        <v>88</v>
      </c>
      <c r="AW216" s="13" t="s">
        <v>34</v>
      </c>
      <c r="AX216" s="13" t="s">
        <v>78</v>
      </c>
      <c r="AY216" s="255" t="s">
        <v>176</v>
      </c>
    </row>
    <row r="217" spans="1:51" s="14" customFormat="1" ht="12">
      <c r="A217" s="14"/>
      <c r="B217" s="256"/>
      <c r="C217" s="257"/>
      <c r="D217" s="240" t="s">
        <v>187</v>
      </c>
      <c r="E217" s="258" t="s">
        <v>1</v>
      </c>
      <c r="F217" s="259" t="s">
        <v>189</v>
      </c>
      <c r="G217" s="257"/>
      <c r="H217" s="260">
        <v>786.89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6" t="s">
        <v>187</v>
      </c>
      <c r="AU217" s="266" t="s">
        <v>88</v>
      </c>
      <c r="AV217" s="14" t="s">
        <v>183</v>
      </c>
      <c r="AW217" s="14" t="s">
        <v>34</v>
      </c>
      <c r="AX217" s="14" t="s">
        <v>86</v>
      </c>
      <c r="AY217" s="266" t="s">
        <v>176</v>
      </c>
    </row>
    <row r="218" spans="1:63" s="12" customFormat="1" ht="22.8" customHeight="1">
      <c r="A218" s="12"/>
      <c r="B218" s="211"/>
      <c r="C218" s="212"/>
      <c r="D218" s="213" t="s">
        <v>77</v>
      </c>
      <c r="E218" s="225" t="s">
        <v>88</v>
      </c>
      <c r="F218" s="225" t="s">
        <v>300</v>
      </c>
      <c r="G218" s="212"/>
      <c r="H218" s="212"/>
      <c r="I218" s="215"/>
      <c r="J218" s="226">
        <f>BK218</f>
        <v>0</v>
      </c>
      <c r="K218" s="212"/>
      <c r="L218" s="217"/>
      <c r="M218" s="218"/>
      <c r="N218" s="219"/>
      <c r="O218" s="219"/>
      <c r="P218" s="220">
        <f>SUM(P219:P230)</f>
        <v>0</v>
      </c>
      <c r="Q218" s="219"/>
      <c r="R218" s="220">
        <f>SUM(R219:R230)</f>
        <v>172.96428057999998</v>
      </c>
      <c r="S218" s="219"/>
      <c r="T218" s="221">
        <f>SUM(T219:T230)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2" t="s">
        <v>86</v>
      </c>
      <c r="AT218" s="223" t="s">
        <v>77</v>
      </c>
      <c r="AU218" s="223" t="s">
        <v>86</v>
      </c>
      <c r="AY218" s="222" t="s">
        <v>176</v>
      </c>
      <c r="BK218" s="224">
        <f>SUM(BK219:BK230)</f>
        <v>0</v>
      </c>
    </row>
    <row r="219" spans="1:65" s="2" customFormat="1" ht="16.5" customHeight="1">
      <c r="A219" s="39"/>
      <c r="B219" s="40"/>
      <c r="C219" s="227" t="s">
        <v>301</v>
      </c>
      <c r="D219" s="227" t="s">
        <v>178</v>
      </c>
      <c r="E219" s="228" t="s">
        <v>302</v>
      </c>
      <c r="F219" s="229" t="s">
        <v>303</v>
      </c>
      <c r="G219" s="230" t="s">
        <v>181</v>
      </c>
      <c r="H219" s="231">
        <v>69.134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43</v>
      </c>
      <c r="O219" s="92"/>
      <c r="P219" s="236">
        <f>O219*H219</f>
        <v>0</v>
      </c>
      <c r="Q219" s="236">
        <v>2.50187</v>
      </c>
      <c r="R219" s="236">
        <f>Q219*H219</f>
        <v>172.96428057999998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183</v>
      </c>
      <c r="AT219" s="238" t="s">
        <v>178</v>
      </c>
      <c r="AU219" s="238" t="s">
        <v>88</v>
      </c>
      <c r="AY219" s="18" t="s">
        <v>176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86</v>
      </c>
      <c r="BK219" s="239">
        <f>ROUND(I219*H219,2)</f>
        <v>0</v>
      </c>
      <c r="BL219" s="18" t="s">
        <v>183</v>
      </c>
      <c r="BM219" s="238" t="s">
        <v>304</v>
      </c>
    </row>
    <row r="220" spans="1:47" s="2" customFormat="1" ht="12">
      <c r="A220" s="39"/>
      <c r="B220" s="40"/>
      <c r="C220" s="41"/>
      <c r="D220" s="240" t="s">
        <v>185</v>
      </c>
      <c r="E220" s="41"/>
      <c r="F220" s="241" t="s">
        <v>305</v>
      </c>
      <c r="G220" s="41"/>
      <c r="H220" s="41"/>
      <c r="I220" s="242"/>
      <c r="J220" s="41"/>
      <c r="K220" s="41"/>
      <c r="L220" s="45"/>
      <c r="M220" s="243"/>
      <c r="N220" s="24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185</v>
      </c>
      <c r="AU220" s="18" t="s">
        <v>88</v>
      </c>
    </row>
    <row r="221" spans="1:51" s="15" customFormat="1" ht="12">
      <c r="A221" s="15"/>
      <c r="B221" s="267"/>
      <c r="C221" s="268"/>
      <c r="D221" s="240" t="s">
        <v>187</v>
      </c>
      <c r="E221" s="269" t="s">
        <v>1</v>
      </c>
      <c r="F221" s="270" t="s">
        <v>306</v>
      </c>
      <c r="G221" s="268"/>
      <c r="H221" s="269" t="s">
        <v>1</v>
      </c>
      <c r="I221" s="271"/>
      <c r="J221" s="268"/>
      <c r="K221" s="268"/>
      <c r="L221" s="272"/>
      <c r="M221" s="273"/>
      <c r="N221" s="274"/>
      <c r="O221" s="274"/>
      <c r="P221" s="274"/>
      <c r="Q221" s="274"/>
      <c r="R221" s="274"/>
      <c r="S221" s="274"/>
      <c r="T221" s="27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6" t="s">
        <v>187</v>
      </c>
      <c r="AU221" s="276" t="s">
        <v>88</v>
      </c>
      <c r="AV221" s="15" t="s">
        <v>86</v>
      </c>
      <c r="AW221" s="15" t="s">
        <v>34</v>
      </c>
      <c r="AX221" s="15" t="s">
        <v>78</v>
      </c>
      <c r="AY221" s="276" t="s">
        <v>176</v>
      </c>
    </row>
    <row r="222" spans="1:51" s="15" customFormat="1" ht="12">
      <c r="A222" s="15"/>
      <c r="B222" s="267"/>
      <c r="C222" s="268"/>
      <c r="D222" s="240" t="s">
        <v>187</v>
      </c>
      <c r="E222" s="269" t="s">
        <v>1</v>
      </c>
      <c r="F222" s="270" t="s">
        <v>307</v>
      </c>
      <c r="G222" s="268"/>
      <c r="H222" s="269" t="s">
        <v>1</v>
      </c>
      <c r="I222" s="271"/>
      <c r="J222" s="268"/>
      <c r="K222" s="268"/>
      <c r="L222" s="272"/>
      <c r="M222" s="273"/>
      <c r="N222" s="274"/>
      <c r="O222" s="274"/>
      <c r="P222" s="274"/>
      <c r="Q222" s="274"/>
      <c r="R222" s="274"/>
      <c r="S222" s="274"/>
      <c r="T222" s="27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6" t="s">
        <v>187</v>
      </c>
      <c r="AU222" s="276" t="s">
        <v>88</v>
      </c>
      <c r="AV222" s="15" t="s">
        <v>86</v>
      </c>
      <c r="AW222" s="15" t="s">
        <v>34</v>
      </c>
      <c r="AX222" s="15" t="s">
        <v>78</v>
      </c>
      <c r="AY222" s="276" t="s">
        <v>176</v>
      </c>
    </row>
    <row r="223" spans="1:51" s="13" customFormat="1" ht="12">
      <c r="A223" s="13"/>
      <c r="B223" s="245"/>
      <c r="C223" s="246"/>
      <c r="D223" s="240" t="s">
        <v>187</v>
      </c>
      <c r="E223" s="247" t="s">
        <v>1</v>
      </c>
      <c r="F223" s="248" t="s">
        <v>308</v>
      </c>
      <c r="G223" s="246"/>
      <c r="H223" s="249">
        <v>18.063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5" t="s">
        <v>187</v>
      </c>
      <c r="AU223" s="255" t="s">
        <v>88</v>
      </c>
      <c r="AV223" s="13" t="s">
        <v>88</v>
      </c>
      <c r="AW223" s="13" t="s">
        <v>34</v>
      </c>
      <c r="AX223" s="13" t="s">
        <v>78</v>
      </c>
      <c r="AY223" s="255" t="s">
        <v>176</v>
      </c>
    </row>
    <row r="224" spans="1:51" s="15" customFormat="1" ht="12">
      <c r="A224" s="15"/>
      <c r="B224" s="267"/>
      <c r="C224" s="268"/>
      <c r="D224" s="240" t="s">
        <v>187</v>
      </c>
      <c r="E224" s="269" t="s">
        <v>1</v>
      </c>
      <c r="F224" s="270" t="s">
        <v>309</v>
      </c>
      <c r="G224" s="268"/>
      <c r="H224" s="269" t="s">
        <v>1</v>
      </c>
      <c r="I224" s="271"/>
      <c r="J224" s="268"/>
      <c r="K224" s="268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187</v>
      </c>
      <c r="AU224" s="276" t="s">
        <v>88</v>
      </c>
      <c r="AV224" s="15" t="s">
        <v>86</v>
      </c>
      <c r="AW224" s="15" t="s">
        <v>34</v>
      </c>
      <c r="AX224" s="15" t="s">
        <v>78</v>
      </c>
      <c r="AY224" s="276" t="s">
        <v>176</v>
      </c>
    </row>
    <row r="225" spans="1:51" s="13" customFormat="1" ht="12">
      <c r="A225" s="13"/>
      <c r="B225" s="245"/>
      <c r="C225" s="246"/>
      <c r="D225" s="240" t="s">
        <v>187</v>
      </c>
      <c r="E225" s="247" t="s">
        <v>1</v>
      </c>
      <c r="F225" s="248" t="s">
        <v>310</v>
      </c>
      <c r="G225" s="246"/>
      <c r="H225" s="249">
        <v>26.758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5" t="s">
        <v>187</v>
      </c>
      <c r="AU225" s="255" t="s">
        <v>88</v>
      </c>
      <c r="AV225" s="13" t="s">
        <v>88</v>
      </c>
      <c r="AW225" s="13" t="s">
        <v>34</v>
      </c>
      <c r="AX225" s="13" t="s">
        <v>78</v>
      </c>
      <c r="AY225" s="255" t="s">
        <v>176</v>
      </c>
    </row>
    <row r="226" spans="1:51" s="15" customFormat="1" ht="12">
      <c r="A226" s="15"/>
      <c r="B226" s="267"/>
      <c r="C226" s="268"/>
      <c r="D226" s="240" t="s">
        <v>187</v>
      </c>
      <c r="E226" s="269" t="s">
        <v>1</v>
      </c>
      <c r="F226" s="270" t="s">
        <v>311</v>
      </c>
      <c r="G226" s="268"/>
      <c r="H226" s="269" t="s">
        <v>1</v>
      </c>
      <c r="I226" s="271"/>
      <c r="J226" s="268"/>
      <c r="K226" s="268"/>
      <c r="L226" s="272"/>
      <c r="M226" s="273"/>
      <c r="N226" s="274"/>
      <c r="O226" s="274"/>
      <c r="P226" s="274"/>
      <c r="Q226" s="274"/>
      <c r="R226" s="274"/>
      <c r="S226" s="274"/>
      <c r="T226" s="27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6" t="s">
        <v>187</v>
      </c>
      <c r="AU226" s="276" t="s">
        <v>88</v>
      </c>
      <c r="AV226" s="15" t="s">
        <v>86</v>
      </c>
      <c r="AW226" s="15" t="s">
        <v>34</v>
      </c>
      <c r="AX226" s="15" t="s">
        <v>78</v>
      </c>
      <c r="AY226" s="276" t="s">
        <v>176</v>
      </c>
    </row>
    <row r="227" spans="1:51" s="13" customFormat="1" ht="12">
      <c r="A227" s="13"/>
      <c r="B227" s="245"/>
      <c r="C227" s="246"/>
      <c r="D227" s="240" t="s">
        <v>187</v>
      </c>
      <c r="E227" s="247" t="s">
        <v>1</v>
      </c>
      <c r="F227" s="248" t="s">
        <v>312</v>
      </c>
      <c r="G227" s="246"/>
      <c r="H227" s="249">
        <v>14.008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5" t="s">
        <v>187</v>
      </c>
      <c r="AU227" s="255" t="s">
        <v>88</v>
      </c>
      <c r="AV227" s="13" t="s">
        <v>88</v>
      </c>
      <c r="AW227" s="13" t="s">
        <v>34</v>
      </c>
      <c r="AX227" s="13" t="s">
        <v>78</v>
      </c>
      <c r="AY227" s="255" t="s">
        <v>176</v>
      </c>
    </row>
    <row r="228" spans="1:51" s="15" customFormat="1" ht="12">
      <c r="A228" s="15"/>
      <c r="B228" s="267"/>
      <c r="C228" s="268"/>
      <c r="D228" s="240" t="s">
        <v>187</v>
      </c>
      <c r="E228" s="269" t="s">
        <v>1</v>
      </c>
      <c r="F228" s="270" t="s">
        <v>313</v>
      </c>
      <c r="G228" s="268"/>
      <c r="H228" s="269" t="s">
        <v>1</v>
      </c>
      <c r="I228" s="271"/>
      <c r="J228" s="268"/>
      <c r="K228" s="268"/>
      <c r="L228" s="272"/>
      <c r="M228" s="273"/>
      <c r="N228" s="274"/>
      <c r="O228" s="274"/>
      <c r="P228" s="274"/>
      <c r="Q228" s="274"/>
      <c r="R228" s="274"/>
      <c r="S228" s="274"/>
      <c r="T228" s="27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6" t="s">
        <v>187</v>
      </c>
      <c r="AU228" s="276" t="s">
        <v>88</v>
      </c>
      <c r="AV228" s="15" t="s">
        <v>86</v>
      </c>
      <c r="AW228" s="15" t="s">
        <v>34</v>
      </c>
      <c r="AX228" s="15" t="s">
        <v>78</v>
      </c>
      <c r="AY228" s="276" t="s">
        <v>176</v>
      </c>
    </row>
    <row r="229" spans="1:51" s="13" customFormat="1" ht="12">
      <c r="A229" s="13"/>
      <c r="B229" s="245"/>
      <c r="C229" s="246"/>
      <c r="D229" s="240" t="s">
        <v>187</v>
      </c>
      <c r="E229" s="247" t="s">
        <v>1</v>
      </c>
      <c r="F229" s="248" t="s">
        <v>314</v>
      </c>
      <c r="G229" s="246"/>
      <c r="H229" s="249">
        <v>10.305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187</v>
      </c>
      <c r="AU229" s="255" t="s">
        <v>88</v>
      </c>
      <c r="AV229" s="13" t="s">
        <v>88</v>
      </c>
      <c r="AW229" s="13" t="s">
        <v>34</v>
      </c>
      <c r="AX229" s="13" t="s">
        <v>78</v>
      </c>
      <c r="AY229" s="255" t="s">
        <v>176</v>
      </c>
    </row>
    <row r="230" spans="1:51" s="14" customFormat="1" ht="12">
      <c r="A230" s="14"/>
      <c r="B230" s="256"/>
      <c r="C230" s="257"/>
      <c r="D230" s="240" t="s">
        <v>187</v>
      </c>
      <c r="E230" s="258" t="s">
        <v>1</v>
      </c>
      <c r="F230" s="259" t="s">
        <v>189</v>
      </c>
      <c r="G230" s="257"/>
      <c r="H230" s="260">
        <v>69.13399999999999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6" t="s">
        <v>187</v>
      </c>
      <c r="AU230" s="266" t="s">
        <v>88</v>
      </c>
      <c r="AV230" s="14" t="s">
        <v>183</v>
      </c>
      <c r="AW230" s="14" t="s">
        <v>34</v>
      </c>
      <c r="AX230" s="14" t="s">
        <v>86</v>
      </c>
      <c r="AY230" s="266" t="s">
        <v>176</v>
      </c>
    </row>
    <row r="231" spans="1:63" s="12" customFormat="1" ht="22.8" customHeight="1">
      <c r="A231" s="12"/>
      <c r="B231" s="211"/>
      <c r="C231" s="212"/>
      <c r="D231" s="213" t="s">
        <v>77</v>
      </c>
      <c r="E231" s="225" t="s">
        <v>183</v>
      </c>
      <c r="F231" s="225" t="s">
        <v>315</v>
      </c>
      <c r="G231" s="212"/>
      <c r="H231" s="212"/>
      <c r="I231" s="215"/>
      <c r="J231" s="226">
        <f>BK231</f>
        <v>0</v>
      </c>
      <c r="K231" s="212"/>
      <c r="L231" s="217"/>
      <c r="M231" s="218"/>
      <c r="N231" s="219"/>
      <c r="O231" s="219"/>
      <c r="P231" s="220">
        <f>SUM(P232:P239)</f>
        <v>0</v>
      </c>
      <c r="Q231" s="219"/>
      <c r="R231" s="220">
        <f>SUM(R232:R239)</f>
        <v>0</v>
      </c>
      <c r="S231" s="219"/>
      <c r="T231" s="221">
        <f>SUM(T232:T239)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2" t="s">
        <v>86</v>
      </c>
      <c r="AT231" s="223" t="s">
        <v>77</v>
      </c>
      <c r="AU231" s="223" t="s">
        <v>86</v>
      </c>
      <c r="AY231" s="222" t="s">
        <v>176</v>
      </c>
      <c r="BK231" s="224">
        <f>SUM(BK232:BK239)</f>
        <v>0</v>
      </c>
    </row>
    <row r="232" spans="1:65" s="2" customFormat="1" ht="16.5" customHeight="1">
      <c r="A232" s="39"/>
      <c r="B232" s="40"/>
      <c r="C232" s="227" t="s">
        <v>316</v>
      </c>
      <c r="D232" s="227" t="s">
        <v>178</v>
      </c>
      <c r="E232" s="228" t="s">
        <v>317</v>
      </c>
      <c r="F232" s="229" t="s">
        <v>318</v>
      </c>
      <c r="G232" s="230" t="s">
        <v>181</v>
      </c>
      <c r="H232" s="231">
        <v>3.054</v>
      </c>
      <c r="I232" s="232"/>
      <c r="J232" s="233">
        <f>ROUND(I232*H232,2)</f>
        <v>0</v>
      </c>
      <c r="K232" s="229" t="s">
        <v>182</v>
      </c>
      <c r="L232" s="45"/>
      <c r="M232" s="234" t="s">
        <v>1</v>
      </c>
      <c r="N232" s="235" t="s">
        <v>43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183</v>
      </c>
      <c r="AT232" s="238" t="s">
        <v>178</v>
      </c>
      <c r="AU232" s="238" t="s">
        <v>88</v>
      </c>
      <c r="AY232" s="18" t="s">
        <v>176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86</v>
      </c>
      <c r="BK232" s="239">
        <f>ROUND(I232*H232,2)</f>
        <v>0</v>
      </c>
      <c r="BL232" s="18" t="s">
        <v>183</v>
      </c>
      <c r="BM232" s="238" t="s">
        <v>319</v>
      </c>
    </row>
    <row r="233" spans="1:47" s="2" customFormat="1" ht="12">
      <c r="A233" s="39"/>
      <c r="B233" s="40"/>
      <c r="C233" s="41"/>
      <c r="D233" s="240" t="s">
        <v>185</v>
      </c>
      <c r="E233" s="41"/>
      <c r="F233" s="241" t="s">
        <v>320</v>
      </c>
      <c r="G233" s="41"/>
      <c r="H233" s="41"/>
      <c r="I233" s="242"/>
      <c r="J233" s="41"/>
      <c r="K233" s="41"/>
      <c r="L233" s="45"/>
      <c r="M233" s="243"/>
      <c r="N233" s="244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185</v>
      </c>
      <c r="AU233" s="18" t="s">
        <v>88</v>
      </c>
    </row>
    <row r="234" spans="1:51" s="13" customFormat="1" ht="12">
      <c r="A234" s="13"/>
      <c r="B234" s="245"/>
      <c r="C234" s="246"/>
      <c r="D234" s="240" t="s">
        <v>187</v>
      </c>
      <c r="E234" s="247" t="s">
        <v>1</v>
      </c>
      <c r="F234" s="248" t="s">
        <v>321</v>
      </c>
      <c r="G234" s="246"/>
      <c r="H234" s="249">
        <v>3.054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187</v>
      </c>
      <c r="AU234" s="255" t="s">
        <v>88</v>
      </c>
      <c r="AV234" s="13" t="s">
        <v>88</v>
      </c>
      <c r="AW234" s="13" t="s">
        <v>34</v>
      </c>
      <c r="AX234" s="13" t="s">
        <v>78</v>
      </c>
      <c r="AY234" s="255" t="s">
        <v>176</v>
      </c>
    </row>
    <row r="235" spans="1:51" s="14" customFormat="1" ht="12">
      <c r="A235" s="14"/>
      <c r="B235" s="256"/>
      <c r="C235" s="257"/>
      <c r="D235" s="240" t="s">
        <v>187</v>
      </c>
      <c r="E235" s="258" t="s">
        <v>1</v>
      </c>
      <c r="F235" s="259" t="s">
        <v>189</v>
      </c>
      <c r="G235" s="257"/>
      <c r="H235" s="260">
        <v>3.054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6" t="s">
        <v>187</v>
      </c>
      <c r="AU235" s="266" t="s">
        <v>88</v>
      </c>
      <c r="AV235" s="14" t="s">
        <v>183</v>
      </c>
      <c r="AW235" s="14" t="s">
        <v>34</v>
      </c>
      <c r="AX235" s="14" t="s">
        <v>86</v>
      </c>
      <c r="AY235" s="266" t="s">
        <v>176</v>
      </c>
    </row>
    <row r="236" spans="1:65" s="2" customFormat="1" ht="21.75" customHeight="1">
      <c r="A236" s="39"/>
      <c r="B236" s="40"/>
      <c r="C236" s="227" t="s">
        <v>7</v>
      </c>
      <c r="D236" s="227" t="s">
        <v>178</v>
      </c>
      <c r="E236" s="228" t="s">
        <v>322</v>
      </c>
      <c r="F236" s="229" t="s">
        <v>323</v>
      </c>
      <c r="G236" s="230" t="s">
        <v>181</v>
      </c>
      <c r="H236" s="231">
        <v>0.504</v>
      </c>
      <c r="I236" s="232"/>
      <c r="J236" s="233">
        <f>ROUND(I236*H236,2)</f>
        <v>0</v>
      </c>
      <c r="K236" s="229" t="s">
        <v>182</v>
      </c>
      <c r="L236" s="45"/>
      <c r="M236" s="234" t="s">
        <v>1</v>
      </c>
      <c r="N236" s="235" t="s">
        <v>43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183</v>
      </c>
      <c r="AT236" s="238" t="s">
        <v>178</v>
      </c>
      <c r="AU236" s="238" t="s">
        <v>88</v>
      </c>
      <c r="AY236" s="18" t="s">
        <v>176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86</v>
      </c>
      <c r="BK236" s="239">
        <f>ROUND(I236*H236,2)</f>
        <v>0</v>
      </c>
      <c r="BL236" s="18" t="s">
        <v>183</v>
      </c>
      <c r="BM236" s="238" t="s">
        <v>324</v>
      </c>
    </row>
    <row r="237" spans="1:47" s="2" customFormat="1" ht="12">
      <c r="A237" s="39"/>
      <c r="B237" s="40"/>
      <c r="C237" s="41"/>
      <c r="D237" s="240" t="s">
        <v>185</v>
      </c>
      <c r="E237" s="41"/>
      <c r="F237" s="241" t="s">
        <v>325</v>
      </c>
      <c r="G237" s="41"/>
      <c r="H237" s="41"/>
      <c r="I237" s="242"/>
      <c r="J237" s="41"/>
      <c r="K237" s="41"/>
      <c r="L237" s="45"/>
      <c r="M237" s="243"/>
      <c r="N237" s="244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185</v>
      </c>
      <c r="AU237" s="18" t="s">
        <v>88</v>
      </c>
    </row>
    <row r="238" spans="1:51" s="13" customFormat="1" ht="12">
      <c r="A238" s="13"/>
      <c r="B238" s="245"/>
      <c r="C238" s="246"/>
      <c r="D238" s="240" t="s">
        <v>187</v>
      </c>
      <c r="E238" s="247" t="s">
        <v>1</v>
      </c>
      <c r="F238" s="248" t="s">
        <v>326</v>
      </c>
      <c r="G238" s="246"/>
      <c r="H238" s="249">
        <v>0.504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187</v>
      </c>
      <c r="AU238" s="255" t="s">
        <v>88</v>
      </c>
      <c r="AV238" s="13" t="s">
        <v>88</v>
      </c>
      <c r="AW238" s="13" t="s">
        <v>34</v>
      </c>
      <c r="AX238" s="13" t="s">
        <v>78</v>
      </c>
      <c r="AY238" s="255" t="s">
        <v>176</v>
      </c>
    </row>
    <row r="239" spans="1:51" s="14" customFormat="1" ht="12">
      <c r="A239" s="14"/>
      <c r="B239" s="256"/>
      <c r="C239" s="257"/>
      <c r="D239" s="240" t="s">
        <v>187</v>
      </c>
      <c r="E239" s="258" t="s">
        <v>1</v>
      </c>
      <c r="F239" s="259" t="s">
        <v>189</v>
      </c>
      <c r="G239" s="257"/>
      <c r="H239" s="260">
        <v>0.504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6" t="s">
        <v>187</v>
      </c>
      <c r="AU239" s="266" t="s">
        <v>88</v>
      </c>
      <c r="AV239" s="14" t="s">
        <v>183</v>
      </c>
      <c r="AW239" s="14" t="s">
        <v>34</v>
      </c>
      <c r="AX239" s="14" t="s">
        <v>86</v>
      </c>
      <c r="AY239" s="266" t="s">
        <v>176</v>
      </c>
    </row>
    <row r="240" spans="1:63" s="12" customFormat="1" ht="22.8" customHeight="1">
      <c r="A240" s="12"/>
      <c r="B240" s="211"/>
      <c r="C240" s="212"/>
      <c r="D240" s="213" t="s">
        <v>77</v>
      </c>
      <c r="E240" s="225" t="s">
        <v>209</v>
      </c>
      <c r="F240" s="225" t="s">
        <v>327</v>
      </c>
      <c r="G240" s="212"/>
      <c r="H240" s="212"/>
      <c r="I240" s="215"/>
      <c r="J240" s="226">
        <f>BK240</f>
        <v>0</v>
      </c>
      <c r="K240" s="212"/>
      <c r="L240" s="217"/>
      <c r="M240" s="218"/>
      <c r="N240" s="219"/>
      <c r="O240" s="219"/>
      <c r="P240" s="220">
        <f>SUM(P241:P360)</f>
        <v>0</v>
      </c>
      <c r="Q240" s="219"/>
      <c r="R240" s="220">
        <f>SUM(R241:R360)</f>
        <v>120.29687367999998</v>
      </c>
      <c r="S240" s="219"/>
      <c r="T240" s="221">
        <f>SUM(T241:T360)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2" t="s">
        <v>86</v>
      </c>
      <c r="AT240" s="223" t="s">
        <v>77</v>
      </c>
      <c r="AU240" s="223" t="s">
        <v>86</v>
      </c>
      <c r="AY240" s="222" t="s">
        <v>176</v>
      </c>
      <c r="BK240" s="224">
        <f>SUM(BK241:BK360)</f>
        <v>0</v>
      </c>
    </row>
    <row r="241" spans="1:65" s="2" customFormat="1" ht="16.5" customHeight="1">
      <c r="A241" s="39"/>
      <c r="B241" s="40"/>
      <c r="C241" s="227" t="s">
        <v>328</v>
      </c>
      <c r="D241" s="227" t="s">
        <v>178</v>
      </c>
      <c r="E241" s="228" t="s">
        <v>329</v>
      </c>
      <c r="F241" s="229" t="s">
        <v>330</v>
      </c>
      <c r="G241" s="230" t="s">
        <v>296</v>
      </c>
      <c r="H241" s="231">
        <v>407.41</v>
      </c>
      <c r="I241" s="232"/>
      <c r="J241" s="233">
        <f>ROUND(I241*H241,2)</f>
        <v>0</v>
      </c>
      <c r="K241" s="229" t="s">
        <v>182</v>
      </c>
      <c r="L241" s="45"/>
      <c r="M241" s="234" t="s">
        <v>1</v>
      </c>
      <c r="N241" s="235" t="s">
        <v>43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183</v>
      </c>
      <c r="AT241" s="238" t="s">
        <v>178</v>
      </c>
      <c r="AU241" s="238" t="s">
        <v>88</v>
      </c>
      <c r="AY241" s="18" t="s">
        <v>176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86</v>
      </c>
      <c r="BK241" s="239">
        <f>ROUND(I241*H241,2)</f>
        <v>0</v>
      </c>
      <c r="BL241" s="18" t="s">
        <v>183</v>
      </c>
      <c r="BM241" s="238" t="s">
        <v>331</v>
      </c>
    </row>
    <row r="242" spans="1:47" s="2" customFormat="1" ht="12">
      <c r="A242" s="39"/>
      <c r="B242" s="40"/>
      <c r="C242" s="41"/>
      <c r="D242" s="240" t="s">
        <v>185</v>
      </c>
      <c r="E242" s="41"/>
      <c r="F242" s="241" t="s">
        <v>332</v>
      </c>
      <c r="G242" s="41"/>
      <c r="H242" s="41"/>
      <c r="I242" s="242"/>
      <c r="J242" s="41"/>
      <c r="K242" s="41"/>
      <c r="L242" s="45"/>
      <c r="M242" s="243"/>
      <c r="N242" s="244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185</v>
      </c>
      <c r="AU242" s="18" t="s">
        <v>88</v>
      </c>
    </row>
    <row r="243" spans="1:51" s="13" customFormat="1" ht="12">
      <c r="A243" s="13"/>
      <c r="B243" s="245"/>
      <c r="C243" s="246"/>
      <c r="D243" s="240" t="s">
        <v>187</v>
      </c>
      <c r="E243" s="247" t="s">
        <v>1</v>
      </c>
      <c r="F243" s="248" t="s">
        <v>333</v>
      </c>
      <c r="G243" s="246"/>
      <c r="H243" s="249">
        <v>244.35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5" t="s">
        <v>187</v>
      </c>
      <c r="AU243" s="255" t="s">
        <v>88</v>
      </c>
      <c r="AV243" s="13" t="s">
        <v>88</v>
      </c>
      <c r="AW243" s="13" t="s">
        <v>34</v>
      </c>
      <c r="AX243" s="13" t="s">
        <v>78</v>
      </c>
      <c r="AY243" s="255" t="s">
        <v>176</v>
      </c>
    </row>
    <row r="244" spans="1:51" s="13" customFormat="1" ht="12">
      <c r="A244" s="13"/>
      <c r="B244" s="245"/>
      <c r="C244" s="246"/>
      <c r="D244" s="240" t="s">
        <v>187</v>
      </c>
      <c r="E244" s="247" t="s">
        <v>1</v>
      </c>
      <c r="F244" s="248" t="s">
        <v>334</v>
      </c>
      <c r="G244" s="246"/>
      <c r="H244" s="249">
        <v>107.03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5" t="s">
        <v>187</v>
      </c>
      <c r="AU244" s="255" t="s">
        <v>88</v>
      </c>
      <c r="AV244" s="13" t="s">
        <v>88</v>
      </c>
      <c r="AW244" s="13" t="s">
        <v>34</v>
      </c>
      <c r="AX244" s="13" t="s">
        <v>78</v>
      </c>
      <c r="AY244" s="255" t="s">
        <v>176</v>
      </c>
    </row>
    <row r="245" spans="1:51" s="13" customFormat="1" ht="12">
      <c r="A245" s="13"/>
      <c r="B245" s="245"/>
      <c r="C245" s="246"/>
      <c r="D245" s="240" t="s">
        <v>187</v>
      </c>
      <c r="E245" s="247" t="s">
        <v>1</v>
      </c>
      <c r="F245" s="248" t="s">
        <v>335</v>
      </c>
      <c r="G245" s="246"/>
      <c r="H245" s="249">
        <v>56.03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5" t="s">
        <v>187</v>
      </c>
      <c r="AU245" s="255" t="s">
        <v>88</v>
      </c>
      <c r="AV245" s="13" t="s">
        <v>88</v>
      </c>
      <c r="AW245" s="13" t="s">
        <v>34</v>
      </c>
      <c r="AX245" s="13" t="s">
        <v>78</v>
      </c>
      <c r="AY245" s="255" t="s">
        <v>176</v>
      </c>
    </row>
    <row r="246" spans="1:51" s="14" customFormat="1" ht="12">
      <c r="A246" s="14"/>
      <c r="B246" s="256"/>
      <c r="C246" s="257"/>
      <c r="D246" s="240" t="s">
        <v>187</v>
      </c>
      <c r="E246" s="258" t="s">
        <v>1</v>
      </c>
      <c r="F246" s="259" t="s">
        <v>189</v>
      </c>
      <c r="G246" s="257"/>
      <c r="H246" s="260">
        <v>407.41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6" t="s">
        <v>187</v>
      </c>
      <c r="AU246" s="266" t="s">
        <v>88</v>
      </c>
      <c r="AV246" s="14" t="s">
        <v>183</v>
      </c>
      <c r="AW246" s="14" t="s">
        <v>34</v>
      </c>
      <c r="AX246" s="14" t="s">
        <v>86</v>
      </c>
      <c r="AY246" s="266" t="s">
        <v>176</v>
      </c>
    </row>
    <row r="247" spans="1:65" s="2" customFormat="1" ht="16.5" customHeight="1">
      <c r="A247" s="39"/>
      <c r="B247" s="40"/>
      <c r="C247" s="227" t="s">
        <v>336</v>
      </c>
      <c r="D247" s="227" t="s">
        <v>178</v>
      </c>
      <c r="E247" s="228" t="s">
        <v>337</v>
      </c>
      <c r="F247" s="229" t="s">
        <v>338</v>
      </c>
      <c r="G247" s="230" t="s">
        <v>296</v>
      </c>
      <c r="H247" s="231">
        <v>37.63</v>
      </c>
      <c r="I247" s="232"/>
      <c r="J247" s="233">
        <f>ROUND(I247*H247,2)</f>
        <v>0</v>
      </c>
      <c r="K247" s="229" t="s">
        <v>182</v>
      </c>
      <c r="L247" s="45"/>
      <c r="M247" s="234" t="s">
        <v>1</v>
      </c>
      <c r="N247" s="235" t="s">
        <v>43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183</v>
      </c>
      <c r="AT247" s="238" t="s">
        <v>178</v>
      </c>
      <c r="AU247" s="238" t="s">
        <v>88</v>
      </c>
      <c r="AY247" s="18" t="s">
        <v>176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86</v>
      </c>
      <c r="BK247" s="239">
        <f>ROUND(I247*H247,2)</f>
        <v>0</v>
      </c>
      <c r="BL247" s="18" t="s">
        <v>183</v>
      </c>
      <c r="BM247" s="238" t="s">
        <v>339</v>
      </c>
    </row>
    <row r="248" spans="1:47" s="2" customFormat="1" ht="12">
      <c r="A248" s="39"/>
      <c r="B248" s="40"/>
      <c r="C248" s="41"/>
      <c r="D248" s="240" t="s">
        <v>185</v>
      </c>
      <c r="E248" s="41"/>
      <c r="F248" s="241" t="s">
        <v>340</v>
      </c>
      <c r="G248" s="41"/>
      <c r="H248" s="41"/>
      <c r="I248" s="242"/>
      <c r="J248" s="41"/>
      <c r="K248" s="41"/>
      <c r="L248" s="45"/>
      <c r="M248" s="243"/>
      <c r="N248" s="244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185</v>
      </c>
      <c r="AU248" s="18" t="s">
        <v>88</v>
      </c>
    </row>
    <row r="249" spans="1:51" s="15" customFormat="1" ht="12">
      <c r="A249" s="15"/>
      <c r="B249" s="267"/>
      <c r="C249" s="268"/>
      <c r="D249" s="240" t="s">
        <v>187</v>
      </c>
      <c r="E249" s="269" t="s">
        <v>1</v>
      </c>
      <c r="F249" s="270" t="s">
        <v>313</v>
      </c>
      <c r="G249" s="268"/>
      <c r="H249" s="269" t="s">
        <v>1</v>
      </c>
      <c r="I249" s="271"/>
      <c r="J249" s="268"/>
      <c r="K249" s="268"/>
      <c r="L249" s="272"/>
      <c r="M249" s="273"/>
      <c r="N249" s="274"/>
      <c r="O249" s="274"/>
      <c r="P249" s="274"/>
      <c r="Q249" s="274"/>
      <c r="R249" s="274"/>
      <c r="S249" s="274"/>
      <c r="T249" s="27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6" t="s">
        <v>187</v>
      </c>
      <c r="AU249" s="276" t="s">
        <v>88</v>
      </c>
      <c r="AV249" s="15" t="s">
        <v>86</v>
      </c>
      <c r="AW249" s="15" t="s">
        <v>34</v>
      </c>
      <c r="AX249" s="15" t="s">
        <v>78</v>
      </c>
      <c r="AY249" s="276" t="s">
        <v>176</v>
      </c>
    </row>
    <row r="250" spans="1:51" s="13" customFormat="1" ht="12">
      <c r="A250" s="13"/>
      <c r="B250" s="245"/>
      <c r="C250" s="246"/>
      <c r="D250" s="240" t="s">
        <v>187</v>
      </c>
      <c r="E250" s="247" t="s">
        <v>1</v>
      </c>
      <c r="F250" s="248" t="s">
        <v>341</v>
      </c>
      <c r="G250" s="246"/>
      <c r="H250" s="249">
        <v>37.63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187</v>
      </c>
      <c r="AU250" s="255" t="s">
        <v>88</v>
      </c>
      <c r="AV250" s="13" t="s">
        <v>88</v>
      </c>
      <c r="AW250" s="13" t="s">
        <v>34</v>
      </c>
      <c r="AX250" s="13" t="s">
        <v>78</v>
      </c>
      <c r="AY250" s="255" t="s">
        <v>176</v>
      </c>
    </row>
    <row r="251" spans="1:51" s="14" customFormat="1" ht="12">
      <c r="A251" s="14"/>
      <c r="B251" s="256"/>
      <c r="C251" s="257"/>
      <c r="D251" s="240" t="s">
        <v>187</v>
      </c>
      <c r="E251" s="258" t="s">
        <v>1</v>
      </c>
      <c r="F251" s="259" t="s">
        <v>189</v>
      </c>
      <c r="G251" s="257"/>
      <c r="H251" s="260">
        <v>37.63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6" t="s">
        <v>187</v>
      </c>
      <c r="AU251" s="266" t="s">
        <v>88</v>
      </c>
      <c r="AV251" s="14" t="s">
        <v>183</v>
      </c>
      <c r="AW251" s="14" t="s">
        <v>34</v>
      </c>
      <c r="AX251" s="14" t="s">
        <v>86</v>
      </c>
      <c r="AY251" s="266" t="s">
        <v>176</v>
      </c>
    </row>
    <row r="252" spans="1:65" s="2" customFormat="1" ht="16.5" customHeight="1">
      <c r="A252" s="39"/>
      <c r="B252" s="40"/>
      <c r="C252" s="227" t="s">
        <v>342</v>
      </c>
      <c r="D252" s="227" t="s">
        <v>178</v>
      </c>
      <c r="E252" s="228" t="s">
        <v>343</v>
      </c>
      <c r="F252" s="229" t="s">
        <v>344</v>
      </c>
      <c r="G252" s="230" t="s">
        <v>296</v>
      </c>
      <c r="H252" s="231">
        <v>72.25</v>
      </c>
      <c r="I252" s="232"/>
      <c r="J252" s="233">
        <f>ROUND(I252*H252,2)</f>
        <v>0</v>
      </c>
      <c r="K252" s="229" t="s">
        <v>182</v>
      </c>
      <c r="L252" s="45"/>
      <c r="M252" s="234" t="s">
        <v>1</v>
      </c>
      <c r="N252" s="235" t="s">
        <v>43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183</v>
      </c>
      <c r="AT252" s="238" t="s">
        <v>178</v>
      </c>
      <c r="AU252" s="238" t="s">
        <v>88</v>
      </c>
      <c r="AY252" s="18" t="s">
        <v>176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86</v>
      </c>
      <c r="BK252" s="239">
        <f>ROUND(I252*H252,2)</f>
        <v>0</v>
      </c>
      <c r="BL252" s="18" t="s">
        <v>183</v>
      </c>
      <c r="BM252" s="238" t="s">
        <v>345</v>
      </c>
    </row>
    <row r="253" spans="1:47" s="2" customFormat="1" ht="12">
      <c r="A253" s="39"/>
      <c r="B253" s="40"/>
      <c r="C253" s="41"/>
      <c r="D253" s="240" t="s">
        <v>185</v>
      </c>
      <c r="E253" s="41"/>
      <c r="F253" s="241" t="s">
        <v>346</v>
      </c>
      <c r="G253" s="41"/>
      <c r="H253" s="41"/>
      <c r="I253" s="242"/>
      <c r="J253" s="41"/>
      <c r="K253" s="41"/>
      <c r="L253" s="45"/>
      <c r="M253" s="243"/>
      <c r="N253" s="244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185</v>
      </c>
      <c r="AU253" s="18" t="s">
        <v>88</v>
      </c>
    </row>
    <row r="254" spans="1:51" s="15" customFormat="1" ht="12">
      <c r="A254" s="15"/>
      <c r="B254" s="267"/>
      <c r="C254" s="268"/>
      <c r="D254" s="240" t="s">
        <v>187</v>
      </c>
      <c r="E254" s="269" t="s">
        <v>1</v>
      </c>
      <c r="F254" s="270" t="s">
        <v>307</v>
      </c>
      <c r="G254" s="268"/>
      <c r="H254" s="269" t="s">
        <v>1</v>
      </c>
      <c r="I254" s="271"/>
      <c r="J254" s="268"/>
      <c r="K254" s="268"/>
      <c r="L254" s="272"/>
      <c r="M254" s="273"/>
      <c r="N254" s="274"/>
      <c r="O254" s="274"/>
      <c r="P254" s="274"/>
      <c r="Q254" s="274"/>
      <c r="R254" s="274"/>
      <c r="S254" s="274"/>
      <c r="T254" s="27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6" t="s">
        <v>187</v>
      </c>
      <c r="AU254" s="276" t="s">
        <v>88</v>
      </c>
      <c r="AV254" s="15" t="s">
        <v>86</v>
      </c>
      <c r="AW254" s="15" t="s">
        <v>34</v>
      </c>
      <c r="AX254" s="15" t="s">
        <v>78</v>
      </c>
      <c r="AY254" s="276" t="s">
        <v>176</v>
      </c>
    </row>
    <row r="255" spans="1:51" s="13" customFormat="1" ht="12">
      <c r="A255" s="13"/>
      <c r="B255" s="245"/>
      <c r="C255" s="246"/>
      <c r="D255" s="240" t="s">
        <v>187</v>
      </c>
      <c r="E255" s="247" t="s">
        <v>1</v>
      </c>
      <c r="F255" s="248" t="s">
        <v>347</v>
      </c>
      <c r="G255" s="246"/>
      <c r="H255" s="249">
        <v>72.25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5" t="s">
        <v>187</v>
      </c>
      <c r="AU255" s="255" t="s">
        <v>88</v>
      </c>
      <c r="AV255" s="13" t="s">
        <v>88</v>
      </c>
      <c r="AW255" s="13" t="s">
        <v>34</v>
      </c>
      <c r="AX255" s="13" t="s">
        <v>78</v>
      </c>
      <c r="AY255" s="255" t="s">
        <v>176</v>
      </c>
    </row>
    <row r="256" spans="1:51" s="14" customFormat="1" ht="12">
      <c r="A256" s="14"/>
      <c r="B256" s="256"/>
      <c r="C256" s="257"/>
      <c r="D256" s="240" t="s">
        <v>187</v>
      </c>
      <c r="E256" s="258" t="s">
        <v>1</v>
      </c>
      <c r="F256" s="259" t="s">
        <v>189</v>
      </c>
      <c r="G256" s="257"/>
      <c r="H256" s="260">
        <v>72.25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6" t="s">
        <v>187</v>
      </c>
      <c r="AU256" s="266" t="s">
        <v>88</v>
      </c>
      <c r="AV256" s="14" t="s">
        <v>183</v>
      </c>
      <c r="AW256" s="14" t="s">
        <v>34</v>
      </c>
      <c r="AX256" s="14" t="s">
        <v>86</v>
      </c>
      <c r="AY256" s="266" t="s">
        <v>176</v>
      </c>
    </row>
    <row r="257" spans="1:65" s="2" customFormat="1" ht="16.5" customHeight="1">
      <c r="A257" s="39"/>
      <c r="B257" s="40"/>
      <c r="C257" s="227" t="s">
        <v>348</v>
      </c>
      <c r="D257" s="227" t="s">
        <v>178</v>
      </c>
      <c r="E257" s="228" t="s">
        <v>349</v>
      </c>
      <c r="F257" s="229" t="s">
        <v>350</v>
      </c>
      <c r="G257" s="230" t="s">
        <v>296</v>
      </c>
      <c r="H257" s="231">
        <v>269.6</v>
      </c>
      <c r="I257" s="232"/>
      <c r="J257" s="233">
        <f>ROUND(I257*H257,2)</f>
        <v>0</v>
      </c>
      <c r="K257" s="229" t="s">
        <v>182</v>
      </c>
      <c r="L257" s="45"/>
      <c r="M257" s="234" t="s">
        <v>1</v>
      </c>
      <c r="N257" s="235" t="s">
        <v>43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183</v>
      </c>
      <c r="AT257" s="238" t="s">
        <v>178</v>
      </c>
      <c r="AU257" s="238" t="s">
        <v>88</v>
      </c>
      <c r="AY257" s="18" t="s">
        <v>176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86</v>
      </c>
      <c r="BK257" s="239">
        <f>ROUND(I257*H257,2)</f>
        <v>0</v>
      </c>
      <c r="BL257" s="18" t="s">
        <v>183</v>
      </c>
      <c r="BM257" s="238" t="s">
        <v>351</v>
      </c>
    </row>
    <row r="258" spans="1:47" s="2" customFormat="1" ht="12">
      <c r="A258" s="39"/>
      <c r="B258" s="40"/>
      <c r="C258" s="41"/>
      <c r="D258" s="240" t="s">
        <v>185</v>
      </c>
      <c r="E258" s="41"/>
      <c r="F258" s="241" t="s">
        <v>352</v>
      </c>
      <c r="G258" s="41"/>
      <c r="H258" s="41"/>
      <c r="I258" s="242"/>
      <c r="J258" s="41"/>
      <c r="K258" s="41"/>
      <c r="L258" s="45"/>
      <c r="M258" s="243"/>
      <c r="N258" s="244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185</v>
      </c>
      <c r="AU258" s="18" t="s">
        <v>88</v>
      </c>
    </row>
    <row r="259" spans="1:51" s="15" customFormat="1" ht="12">
      <c r="A259" s="15"/>
      <c r="B259" s="267"/>
      <c r="C259" s="268"/>
      <c r="D259" s="240" t="s">
        <v>187</v>
      </c>
      <c r="E259" s="269" t="s">
        <v>1</v>
      </c>
      <c r="F259" s="270" t="s">
        <v>353</v>
      </c>
      <c r="G259" s="268"/>
      <c r="H259" s="269" t="s">
        <v>1</v>
      </c>
      <c r="I259" s="271"/>
      <c r="J259" s="268"/>
      <c r="K259" s="268"/>
      <c r="L259" s="272"/>
      <c r="M259" s="273"/>
      <c r="N259" s="274"/>
      <c r="O259" s="274"/>
      <c r="P259" s="274"/>
      <c r="Q259" s="274"/>
      <c r="R259" s="274"/>
      <c r="S259" s="274"/>
      <c r="T259" s="27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6" t="s">
        <v>187</v>
      </c>
      <c r="AU259" s="276" t="s">
        <v>88</v>
      </c>
      <c r="AV259" s="15" t="s">
        <v>86</v>
      </c>
      <c r="AW259" s="15" t="s">
        <v>34</v>
      </c>
      <c r="AX259" s="15" t="s">
        <v>78</v>
      </c>
      <c r="AY259" s="276" t="s">
        <v>176</v>
      </c>
    </row>
    <row r="260" spans="1:51" s="13" customFormat="1" ht="12">
      <c r="A260" s="13"/>
      <c r="B260" s="245"/>
      <c r="C260" s="246"/>
      <c r="D260" s="240" t="s">
        <v>187</v>
      </c>
      <c r="E260" s="247" t="s">
        <v>1</v>
      </c>
      <c r="F260" s="248" t="s">
        <v>354</v>
      </c>
      <c r="G260" s="246"/>
      <c r="H260" s="249">
        <v>269.6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5" t="s">
        <v>187</v>
      </c>
      <c r="AU260" s="255" t="s">
        <v>88</v>
      </c>
      <c r="AV260" s="13" t="s">
        <v>88</v>
      </c>
      <c r="AW260" s="13" t="s">
        <v>34</v>
      </c>
      <c r="AX260" s="13" t="s">
        <v>78</v>
      </c>
      <c r="AY260" s="255" t="s">
        <v>176</v>
      </c>
    </row>
    <row r="261" spans="1:51" s="14" customFormat="1" ht="12">
      <c r="A261" s="14"/>
      <c r="B261" s="256"/>
      <c r="C261" s="257"/>
      <c r="D261" s="240" t="s">
        <v>187</v>
      </c>
      <c r="E261" s="258" t="s">
        <v>1</v>
      </c>
      <c r="F261" s="259" t="s">
        <v>189</v>
      </c>
      <c r="G261" s="257"/>
      <c r="H261" s="260">
        <v>269.6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6" t="s">
        <v>187</v>
      </c>
      <c r="AU261" s="266" t="s">
        <v>88</v>
      </c>
      <c r="AV261" s="14" t="s">
        <v>183</v>
      </c>
      <c r="AW261" s="14" t="s">
        <v>34</v>
      </c>
      <c r="AX261" s="14" t="s">
        <v>86</v>
      </c>
      <c r="AY261" s="266" t="s">
        <v>176</v>
      </c>
    </row>
    <row r="262" spans="1:65" s="2" customFormat="1" ht="16.5" customHeight="1">
      <c r="A262" s="39"/>
      <c r="B262" s="40"/>
      <c r="C262" s="227" t="s">
        <v>355</v>
      </c>
      <c r="D262" s="227" t="s">
        <v>178</v>
      </c>
      <c r="E262" s="228" t="s">
        <v>356</v>
      </c>
      <c r="F262" s="229" t="s">
        <v>357</v>
      </c>
      <c r="G262" s="230" t="s">
        <v>296</v>
      </c>
      <c r="H262" s="231">
        <v>341.44</v>
      </c>
      <c r="I262" s="232"/>
      <c r="J262" s="233">
        <f>ROUND(I262*H262,2)</f>
        <v>0</v>
      </c>
      <c r="K262" s="229" t="s">
        <v>1</v>
      </c>
      <c r="L262" s="45"/>
      <c r="M262" s="234" t="s">
        <v>1</v>
      </c>
      <c r="N262" s="235" t="s">
        <v>43</v>
      </c>
      <c r="O262" s="92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183</v>
      </c>
      <c r="AT262" s="238" t="s">
        <v>178</v>
      </c>
      <c r="AU262" s="238" t="s">
        <v>88</v>
      </c>
      <c r="AY262" s="18" t="s">
        <v>176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86</v>
      </c>
      <c r="BK262" s="239">
        <f>ROUND(I262*H262,2)</f>
        <v>0</v>
      </c>
      <c r="BL262" s="18" t="s">
        <v>183</v>
      </c>
      <c r="BM262" s="238" t="s">
        <v>358</v>
      </c>
    </row>
    <row r="263" spans="1:47" s="2" customFormat="1" ht="12">
      <c r="A263" s="39"/>
      <c r="B263" s="40"/>
      <c r="C263" s="41"/>
      <c r="D263" s="240" t="s">
        <v>185</v>
      </c>
      <c r="E263" s="41"/>
      <c r="F263" s="241" t="s">
        <v>359</v>
      </c>
      <c r="G263" s="41"/>
      <c r="H263" s="41"/>
      <c r="I263" s="242"/>
      <c r="J263" s="41"/>
      <c r="K263" s="41"/>
      <c r="L263" s="45"/>
      <c r="M263" s="243"/>
      <c r="N263" s="244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185</v>
      </c>
      <c r="AU263" s="18" t="s">
        <v>88</v>
      </c>
    </row>
    <row r="264" spans="1:47" s="2" customFormat="1" ht="12">
      <c r="A264" s="39"/>
      <c r="B264" s="40"/>
      <c r="C264" s="41"/>
      <c r="D264" s="240" t="s">
        <v>232</v>
      </c>
      <c r="E264" s="41"/>
      <c r="F264" s="277" t="s">
        <v>360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232</v>
      </c>
      <c r="AU264" s="18" t="s">
        <v>88</v>
      </c>
    </row>
    <row r="265" spans="1:51" s="15" customFormat="1" ht="12">
      <c r="A265" s="15"/>
      <c r="B265" s="267"/>
      <c r="C265" s="268"/>
      <c r="D265" s="240" t="s">
        <v>187</v>
      </c>
      <c r="E265" s="269" t="s">
        <v>1</v>
      </c>
      <c r="F265" s="270" t="s">
        <v>353</v>
      </c>
      <c r="G265" s="268"/>
      <c r="H265" s="269" t="s">
        <v>1</v>
      </c>
      <c r="I265" s="271"/>
      <c r="J265" s="268"/>
      <c r="K265" s="268"/>
      <c r="L265" s="272"/>
      <c r="M265" s="273"/>
      <c r="N265" s="274"/>
      <c r="O265" s="274"/>
      <c r="P265" s="274"/>
      <c r="Q265" s="274"/>
      <c r="R265" s="274"/>
      <c r="S265" s="274"/>
      <c r="T265" s="27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6" t="s">
        <v>187</v>
      </c>
      <c r="AU265" s="276" t="s">
        <v>88</v>
      </c>
      <c r="AV265" s="15" t="s">
        <v>86</v>
      </c>
      <c r="AW265" s="15" t="s">
        <v>34</v>
      </c>
      <c r="AX265" s="15" t="s">
        <v>78</v>
      </c>
      <c r="AY265" s="276" t="s">
        <v>176</v>
      </c>
    </row>
    <row r="266" spans="1:51" s="13" customFormat="1" ht="12">
      <c r="A266" s="13"/>
      <c r="B266" s="245"/>
      <c r="C266" s="246"/>
      <c r="D266" s="240" t="s">
        <v>187</v>
      </c>
      <c r="E266" s="247" t="s">
        <v>1</v>
      </c>
      <c r="F266" s="248" t="s">
        <v>361</v>
      </c>
      <c r="G266" s="246"/>
      <c r="H266" s="249">
        <v>341.44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5" t="s">
        <v>187</v>
      </c>
      <c r="AU266" s="255" t="s">
        <v>88</v>
      </c>
      <c r="AV266" s="13" t="s">
        <v>88</v>
      </c>
      <c r="AW266" s="13" t="s">
        <v>34</v>
      </c>
      <c r="AX266" s="13" t="s">
        <v>78</v>
      </c>
      <c r="AY266" s="255" t="s">
        <v>176</v>
      </c>
    </row>
    <row r="267" spans="1:51" s="14" customFormat="1" ht="12">
      <c r="A267" s="14"/>
      <c r="B267" s="256"/>
      <c r="C267" s="257"/>
      <c r="D267" s="240" t="s">
        <v>187</v>
      </c>
      <c r="E267" s="258" t="s">
        <v>1</v>
      </c>
      <c r="F267" s="259" t="s">
        <v>189</v>
      </c>
      <c r="G267" s="257"/>
      <c r="H267" s="260">
        <v>341.44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6" t="s">
        <v>187</v>
      </c>
      <c r="AU267" s="266" t="s">
        <v>88</v>
      </c>
      <c r="AV267" s="14" t="s">
        <v>183</v>
      </c>
      <c r="AW267" s="14" t="s">
        <v>34</v>
      </c>
      <c r="AX267" s="14" t="s">
        <v>86</v>
      </c>
      <c r="AY267" s="266" t="s">
        <v>176</v>
      </c>
    </row>
    <row r="268" spans="1:65" s="2" customFormat="1" ht="16.5" customHeight="1">
      <c r="A268" s="39"/>
      <c r="B268" s="40"/>
      <c r="C268" s="227" t="s">
        <v>362</v>
      </c>
      <c r="D268" s="227" t="s">
        <v>178</v>
      </c>
      <c r="E268" s="228" t="s">
        <v>363</v>
      </c>
      <c r="F268" s="229" t="s">
        <v>364</v>
      </c>
      <c r="G268" s="230" t="s">
        <v>296</v>
      </c>
      <c r="H268" s="231">
        <v>304.76</v>
      </c>
      <c r="I268" s="232"/>
      <c r="J268" s="233">
        <f>ROUND(I268*H268,2)</f>
        <v>0</v>
      </c>
      <c r="K268" s="229" t="s">
        <v>182</v>
      </c>
      <c r="L268" s="45"/>
      <c r="M268" s="234" t="s">
        <v>1</v>
      </c>
      <c r="N268" s="235" t="s">
        <v>43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183</v>
      </c>
      <c r="AT268" s="238" t="s">
        <v>178</v>
      </c>
      <c r="AU268" s="238" t="s">
        <v>88</v>
      </c>
      <c r="AY268" s="18" t="s">
        <v>176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86</v>
      </c>
      <c r="BK268" s="239">
        <f>ROUND(I268*H268,2)</f>
        <v>0</v>
      </c>
      <c r="BL268" s="18" t="s">
        <v>183</v>
      </c>
      <c r="BM268" s="238" t="s">
        <v>365</v>
      </c>
    </row>
    <row r="269" spans="1:47" s="2" customFormat="1" ht="12">
      <c r="A269" s="39"/>
      <c r="B269" s="40"/>
      <c r="C269" s="41"/>
      <c r="D269" s="240" t="s">
        <v>185</v>
      </c>
      <c r="E269" s="41"/>
      <c r="F269" s="241" t="s">
        <v>366</v>
      </c>
      <c r="G269" s="41"/>
      <c r="H269" s="41"/>
      <c r="I269" s="242"/>
      <c r="J269" s="41"/>
      <c r="K269" s="41"/>
      <c r="L269" s="45"/>
      <c r="M269" s="243"/>
      <c r="N269" s="244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185</v>
      </c>
      <c r="AU269" s="18" t="s">
        <v>88</v>
      </c>
    </row>
    <row r="270" spans="1:51" s="15" customFormat="1" ht="12">
      <c r="A270" s="15"/>
      <c r="B270" s="267"/>
      <c r="C270" s="268"/>
      <c r="D270" s="240" t="s">
        <v>187</v>
      </c>
      <c r="E270" s="269" t="s">
        <v>1</v>
      </c>
      <c r="F270" s="270" t="s">
        <v>353</v>
      </c>
      <c r="G270" s="268"/>
      <c r="H270" s="269" t="s">
        <v>1</v>
      </c>
      <c r="I270" s="271"/>
      <c r="J270" s="268"/>
      <c r="K270" s="268"/>
      <c r="L270" s="272"/>
      <c r="M270" s="273"/>
      <c r="N270" s="274"/>
      <c r="O270" s="274"/>
      <c r="P270" s="274"/>
      <c r="Q270" s="274"/>
      <c r="R270" s="274"/>
      <c r="S270" s="274"/>
      <c r="T270" s="27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6" t="s">
        <v>187</v>
      </c>
      <c r="AU270" s="276" t="s">
        <v>88</v>
      </c>
      <c r="AV270" s="15" t="s">
        <v>86</v>
      </c>
      <c r="AW270" s="15" t="s">
        <v>34</v>
      </c>
      <c r="AX270" s="15" t="s">
        <v>78</v>
      </c>
      <c r="AY270" s="276" t="s">
        <v>176</v>
      </c>
    </row>
    <row r="271" spans="1:51" s="13" customFormat="1" ht="12">
      <c r="A271" s="13"/>
      <c r="B271" s="245"/>
      <c r="C271" s="246"/>
      <c r="D271" s="240" t="s">
        <v>187</v>
      </c>
      <c r="E271" s="247" t="s">
        <v>1</v>
      </c>
      <c r="F271" s="248" t="s">
        <v>367</v>
      </c>
      <c r="G271" s="246"/>
      <c r="H271" s="249">
        <v>304.76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5" t="s">
        <v>187</v>
      </c>
      <c r="AU271" s="255" t="s">
        <v>88</v>
      </c>
      <c r="AV271" s="13" t="s">
        <v>88</v>
      </c>
      <c r="AW271" s="13" t="s">
        <v>34</v>
      </c>
      <c r="AX271" s="13" t="s">
        <v>78</v>
      </c>
      <c r="AY271" s="255" t="s">
        <v>176</v>
      </c>
    </row>
    <row r="272" spans="1:51" s="14" customFormat="1" ht="12">
      <c r="A272" s="14"/>
      <c r="B272" s="256"/>
      <c r="C272" s="257"/>
      <c r="D272" s="240" t="s">
        <v>187</v>
      </c>
      <c r="E272" s="258" t="s">
        <v>1</v>
      </c>
      <c r="F272" s="259" t="s">
        <v>189</v>
      </c>
      <c r="G272" s="257"/>
      <c r="H272" s="260">
        <v>304.76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6" t="s">
        <v>187</v>
      </c>
      <c r="AU272" s="266" t="s">
        <v>88</v>
      </c>
      <c r="AV272" s="14" t="s">
        <v>183</v>
      </c>
      <c r="AW272" s="14" t="s">
        <v>34</v>
      </c>
      <c r="AX272" s="14" t="s">
        <v>86</v>
      </c>
      <c r="AY272" s="266" t="s">
        <v>176</v>
      </c>
    </row>
    <row r="273" spans="1:65" s="2" customFormat="1" ht="16.5" customHeight="1">
      <c r="A273" s="39"/>
      <c r="B273" s="40"/>
      <c r="C273" s="227" t="s">
        <v>368</v>
      </c>
      <c r="D273" s="227" t="s">
        <v>178</v>
      </c>
      <c r="E273" s="228" t="s">
        <v>369</v>
      </c>
      <c r="F273" s="229" t="s">
        <v>370</v>
      </c>
      <c r="G273" s="230" t="s">
        <v>296</v>
      </c>
      <c r="H273" s="231">
        <v>341.44</v>
      </c>
      <c r="I273" s="232"/>
      <c r="J273" s="233">
        <f>ROUND(I273*H273,2)</f>
        <v>0</v>
      </c>
      <c r="K273" s="229" t="s">
        <v>182</v>
      </c>
      <c r="L273" s="45"/>
      <c r="M273" s="234" t="s">
        <v>1</v>
      </c>
      <c r="N273" s="235" t="s">
        <v>43</v>
      </c>
      <c r="O273" s="92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183</v>
      </c>
      <c r="AT273" s="238" t="s">
        <v>178</v>
      </c>
      <c r="AU273" s="238" t="s">
        <v>88</v>
      </c>
      <c r="AY273" s="18" t="s">
        <v>176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86</v>
      </c>
      <c r="BK273" s="239">
        <f>ROUND(I273*H273,2)</f>
        <v>0</v>
      </c>
      <c r="BL273" s="18" t="s">
        <v>183</v>
      </c>
      <c r="BM273" s="238" t="s">
        <v>371</v>
      </c>
    </row>
    <row r="274" spans="1:47" s="2" customFormat="1" ht="12">
      <c r="A274" s="39"/>
      <c r="B274" s="40"/>
      <c r="C274" s="41"/>
      <c r="D274" s="240" t="s">
        <v>185</v>
      </c>
      <c r="E274" s="41"/>
      <c r="F274" s="241" t="s">
        <v>372</v>
      </c>
      <c r="G274" s="41"/>
      <c r="H274" s="41"/>
      <c r="I274" s="242"/>
      <c r="J274" s="41"/>
      <c r="K274" s="41"/>
      <c r="L274" s="45"/>
      <c r="M274" s="243"/>
      <c r="N274" s="244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185</v>
      </c>
      <c r="AU274" s="18" t="s">
        <v>88</v>
      </c>
    </row>
    <row r="275" spans="1:47" s="2" customFormat="1" ht="12">
      <c r="A275" s="39"/>
      <c r="B275" s="40"/>
      <c r="C275" s="41"/>
      <c r="D275" s="240" t="s">
        <v>232</v>
      </c>
      <c r="E275" s="41"/>
      <c r="F275" s="277" t="s">
        <v>373</v>
      </c>
      <c r="G275" s="41"/>
      <c r="H275" s="41"/>
      <c r="I275" s="242"/>
      <c r="J275" s="41"/>
      <c r="K275" s="41"/>
      <c r="L275" s="45"/>
      <c r="M275" s="243"/>
      <c r="N275" s="244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232</v>
      </c>
      <c r="AU275" s="18" t="s">
        <v>88</v>
      </c>
    </row>
    <row r="276" spans="1:51" s="15" customFormat="1" ht="12">
      <c r="A276" s="15"/>
      <c r="B276" s="267"/>
      <c r="C276" s="268"/>
      <c r="D276" s="240" t="s">
        <v>187</v>
      </c>
      <c r="E276" s="269" t="s">
        <v>1</v>
      </c>
      <c r="F276" s="270" t="s">
        <v>353</v>
      </c>
      <c r="G276" s="268"/>
      <c r="H276" s="269" t="s">
        <v>1</v>
      </c>
      <c r="I276" s="271"/>
      <c r="J276" s="268"/>
      <c r="K276" s="268"/>
      <c r="L276" s="272"/>
      <c r="M276" s="273"/>
      <c r="N276" s="274"/>
      <c r="O276" s="274"/>
      <c r="P276" s="274"/>
      <c r="Q276" s="274"/>
      <c r="R276" s="274"/>
      <c r="S276" s="274"/>
      <c r="T276" s="27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6" t="s">
        <v>187</v>
      </c>
      <c r="AU276" s="276" t="s">
        <v>88</v>
      </c>
      <c r="AV276" s="15" t="s">
        <v>86</v>
      </c>
      <c r="AW276" s="15" t="s">
        <v>34</v>
      </c>
      <c r="AX276" s="15" t="s">
        <v>78</v>
      </c>
      <c r="AY276" s="276" t="s">
        <v>176</v>
      </c>
    </row>
    <row r="277" spans="1:51" s="13" customFormat="1" ht="12">
      <c r="A277" s="13"/>
      <c r="B277" s="245"/>
      <c r="C277" s="246"/>
      <c r="D277" s="240" t="s">
        <v>187</v>
      </c>
      <c r="E277" s="247" t="s">
        <v>1</v>
      </c>
      <c r="F277" s="248" t="s">
        <v>361</v>
      </c>
      <c r="G277" s="246"/>
      <c r="H277" s="249">
        <v>341.44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187</v>
      </c>
      <c r="AU277" s="255" t="s">
        <v>88</v>
      </c>
      <c r="AV277" s="13" t="s">
        <v>88</v>
      </c>
      <c r="AW277" s="13" t="s">
        <v>34</v>
      </c>
      <c r="AX277" s="13" t="s">
        <v>78</v>
      </c>
      <c r="AY277" s="255" t="s">
        <v>176</v>
      </c>
    </row>
    <row r="278" spans="1:51" s="14" customFormat="1" ht="12">
      <c r="A278" s="14"/>
      <c r="B278" s="256"/>
      <c r="C278" s="257"/>
      <c r="D278" s="240" t="s">
        <v>187</v>
      </c>
      <c r="E278" s="258" t="s">
        <v>1</v>
      </c>
      <c r="F278" s="259" t="s">
        <v>189</v>
      </c>
      <c r="G278" s="257"/>
      <c r="H278" s="260">
        <v>341.44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6" t="s">
        <v>187</v>
      </c>
      <c r="AU278" s="266" t="s">
        <v>88</v>
      </c>
      <c r="AV278" s="14" t="s">
        <v>183</v>
      </c>
      <c r="AW278" s="14" t="s">
        <v>34</v>
      </c>
      <c r="AX278" s="14" t="s">
        <v>86</v>
      </c>
      <c r="AY278" s="266" t="s">
        <v>176</v>
      </c>
    </row>
    <row r="279" spans="1:65" s="2" customFormat="1" ht="16.5" customHeight="1">
      <c r="A279" s="39"/>
      <c r="B279" s="40"/>
      <c r="C279" s="227" t="s">
        <v>374</v>
      </c>
      <c r="D279" s="227" t="s">
        <v>178</v>
      </c>
      <c r="E279" s="228" t="s">
        <v>375</v>
      </c>
      <c r="F279" s="229" t="s">
        <v>376</v>
      </c>
      <c r="G279" s="230" t="s">
        <v>296</v>
      </c>
      <c r="H279" s="231">
        <v>1962.88</v>
      </c>
      <c r="I279" s="232"/>
      <c r="J279" s="233">
        <f>ROUND(I279*H279,2)</f>
        <v>0</v>
      </c>
      <c r="K279" s="229" t="s">
        <v>182</v>
      </c>
      <c r="L279" s="45"/>
      <c r="M279" s="234" t="s">
        <v>1</v>
      </c>
      <c r="N279" s="235" t="s">
        <v>43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183</v>
      </c>
      <c r="AT279" s="238" t="s">
        <v>178</v>
      </c>
      <c r="AU279" s="238" t="s">
        <v>88</v>
      </c>
      <c r="AY279" s="18" t="s">
        <v>176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86</v>
      </c>
      <c r="BK279" s="239">
        <f>ROUND(I279*H279,2)</f>
        <v>0</v>
      </c>
      <c r="BL279" s="18" t="s">
        <v>183</v>
      </c>
      <c r="BM279" s="238" t="s">
        <v>377</v>
      </c>
    </row>
    <row r="280" spans="1:47" s="2" customFormat="1" ht="12">
      <c r="A280" s="39"/>
      <c r="B280" s="40"/>
      <c r="C280" s="41"/>
      <c r="D280" s="240" t="s">
        <v>185</v>
      </c>
      <c r="E280" s="41"/>
      <c r="F280" s="241" t="s">
        <v>378</v>
      </c>
      <c r="G280" s="41"/>
      <c r="H280" s="41"/>
      <c r="I280" s="242"/>
      <c r="J280" s="41"/>
      <c r="K280" s="41"/>
      <c r="L280" s="45"/>
      <c r="M280" s="243"/>
      <c r="N280" s="244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185</v>
      </c>
      <c r="AU280" s="18" t="s">
        <v>88</v>
      </c>
    </row>
    <row r="281" spans="1:47" s="2" customFormat="1" ht="12">
      <c r="A281" s="39"/>
      <c r="B281" s="40"/>
      <c r="C281" s="41"/>
      <c r="D281" s="240" t="s">
        <v>232</v>
      </c>
      <c r="E281" s="41"/>
      <c r="F281" s="277" t="s">
        <v>379</v>
      </c>
      <c r="G281" s="41"/>
      <c r="H281" s="41"/>
      <c r="I281" s="242"/>
      <c r="J281" s="41"/>
      <c r="K281" s="41"/>
      <c r="L281" s="45"/>
      <c r="M281" s="243"/>
      <c r="N281" s="244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232</v>
      </c>
      <c r="AU281" s="18" t="s">
        <v>88</v>
      </c>
    </row>
    <row r="282" spans="1:51" s="15" customFormat="1" ht="12">
      <c r="A282" s="15"/>
      <c r="B282" s="267"/>
      <c r="C282" s="268"/>
      <c r="D282" s="240" t="s">
        <v>187</v>
      </c>
      <c r="E282" s="269" t="s">
        <v>1</v>
      </c>
      <c r="F282" s="270" t="s">
        <v>353</v>
      </c>
      <c r="G282" s="268"/>
      <c r="H282" s="269" t="s">
        <v>1</v>
      </c>
      <c r="I282" s="271"/>
      <c r="J282" s="268"/>
      <c r="K282" s="268"/>
      <c r="L282" s="272"/>
      <c r="M282" s="273"/>
      <c r="N282" s="274"/>
      <c r="O282" s="274"/>
      <c r="P282" s="274"/>
      <c r="Q282" s="274"/>
      <c r="R282" s="274"/>
      <c r="S282" s="274"/>
      <c r="T282" s="27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6" t="s">
        <v>187</v>
      </c>
      <c r="AU282" s="276" t="s">
        <v>88</v>
      </c>
      <c r="AV282" s="15" t="s">
        <v>86</v>
      </c>
      <c r="AW282" s="15" t="s">
        <v>34</v>
      </c>
      <c r="AX282" s="15" t="s">
        <v>78</v>
      </c>
      <c r="AY282" s="276" t="s">
        <v>176</v>
      </c>
    </row>
    <row r="283" spans="1:51" s="13" customFormat="1" ht="12">
      <c r="A283" s="13"/>
      <c r="B283" s="245"/>
      <c r="C283" s="246"/>
      <c r="D283" s="240" t="s">
        <v>187</v>
      </c>
      <c r="E283" s="247" t="s">
        <v>1</v>
      </c>
      <c r="F283" s="248" t="s">
        <v>380</v>
      </c>
      <c r="G283" s="246"/>
      <c r="H283" s="249">
        <v>1962.88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5" t="s">
        <v>187</v>
      </c>
      <c r="AU283" s="255" t="s">
        <v>88</v>
      </c>
      <c r="AV283" s="13" t="s">
        <v>88</v>
      </c>
      <c r="AW283" s="13" t="s">
        <v>34</v>
      </c>
      <c r="AX283" s="13" t="s">
        <v>78</v>
      </c>
      <c r="AY283" s="255" t="s">
        <v>176</v>
      </c>
    </row>
    <row r="284" spans="1:51" s="14" customFormat="1" ht="12">
      <c r="A284" s="14"/>
      <c r="B284" s="256"/>
      <c r="C284" s="257"/>
      <c r="D284" s="240" t="s">
        <v>187</v>
      </c>
      <c r="E284" s="258" t="s">
        <v>1</v>
      </c>
      <c r="F284" s="259" t="s">
        <v>189</v>
      </c>
      <c r="G284" s="257"/>
      <c r="H284" s="260">
        <v>1962.88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6" t="s">
        <v>187</v>
      </c>
      <c r="AU284" s="266" t="s">
        <v>88</v>
      </c>
      <c r="AV284" s="14" t="s">
        <v>183</v>
      </c>
      <c r="AW284" s="14" t="s">
        <v>34</v>
      </c>
      <c r="AX284" s="14" t="s">
        <v>86</v>
      </c>
      <c r="AY284" s="266" t="s">
        <v>176</v>
      </c>
    </row>
    <row r="285" spans="1:65" s="2" customFormat="1" ht="16.5" customHeight="1">
      <c r="A285" s="39"/>
      <c r="B285" s="40"/>
      <c r="C285" s="227" t="s">
        <v>381</v>
      </c>
      <c r="D285" s="227" t="s">
        <v>178</v>
      </c>
      <c r="E285" s="228" t="s">
        <v>382</v>
      </c>
      <c r="F285" s="229" t="s">
        <v>383</v>
      </c>
      <c r="G285" s="230" t="s">
        <v>296</v>
      </c>
      <c r="H285" s="231">
        <v>1721.33</v>
      </c>
      <c r="I285" s="232"/>
      <c r="J285" s="233">
        <f>ROUND(I285*H285,2)</f>
        <v>0</v>
      </c>
      <c r="K285" s="229" t="s">
        <v>182</v>
      </c>
      <c r="L285" s="45"/>
      <c r="M285" s="234" t="s">
        <v>1</v>
      </c>
      <c r="N285" s="235" t="s">
        <v>43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183</v>
      </c>
      <c r="AT285" s="238" t="s">
        <v>178</v>
      </c>
      <c r="AU285" s="238" t="s">
        <v>88</v>
      </c>
      <c r="AY285" s="18" t="s">
        <v>176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86</v>
      </c>
      <c r="BK285" s="239">
        <f>ROUND(I285*H285,2)</f>
        <v>0</v>
      </c>
      <c r="BL285" s="18" t="s">
        <v>183</v>
      </c>
      <c r="BM285" s="238" t="s">
        <v>384</v>
      </c>
    </row>
    <row r="286" spans="1:47" s="2" customFormat="1" ht="12">
      <c r="A286" s="39"/>
      <c r="B286" s="40"/>
      <c r="C286" s="41"/>
      <c r="D286" s="240" t="s">
        <v>185</v>
      </c>
      <c r="E286" s="41"/>
      <c r="F286" s="241" t="s">
        <v>385</v>
      </c>
      <c r="G286" s="41"/>
      <c r="H286" s="41"/>
      <c r="I286" s="242"/>
      <c r="J286" s="41"/>
      <c r="K286" s="41"/>
      <c r="L286" s="45"/>
      <c r="M286" s="243"/>
      <c r="N286" s="24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185</v>
      </c>
      <c r="AU286" s="18" t="s">
        <v>88</v>
      </c>
    </row>
    <row r="287" spans="1:47" s="2" customFormat="1" ht="12">
      <c r="A287" s="39"/>
      <c r="B287" s="40"/>
      <c r="C287" s="41"/>
      <c r="D287" s="240" t="s">
        <v>232</v>
      </c>
      <c r="E287" s="41"/>
      <c r="F287" s="277" t="s">
        <v>379</v>
      </c>
      <c r="G287" s="41"/>
      <c r="H287" s="41"/>
      <c r="I287" s="242"/>
      <c r="J287" s="41"/>
      <c r="K287" s="41"/>
      <c r="L287" s="45"/>
      <c r="M287" s="243"/>
      <c r="N287" s="244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232</v>
      </c>
      <c r="AU287" s="18" t="s">
        <v>88</v>
      </c>
    </row>
    <row r="288" spans="1:51" s="15" customFormat="1" ht="12">
      <c r="A288" s="15"/>
      <c r="B288" s="267"/>
      <c r="C288" s="268"/>
      <c r="D288" s="240" t="s">
        <v>187</v>
      </c>
      <c r="E288" s="269" t="s">
        <v>1</v>
      </c>
      <c r="F288" s="270" t="s">
        <v>353</v>
      </c>
      <c r="G288" s="268"/>
      <c r="H288" s="269" t="s">
        <v>1</v>
      </c>
      <c r="I288" s="271"/>
      <c r="J288" s="268"/>
      <c r="K288" s="268"/>
      <c r="L288" s="272"/>
      <c r="M288" s="273"/>
      <c r="N288" s="274"/>
      <c r="O288" s="274"/>
      <c r="P288" s="274"/>
      <c r="Q288" s="274"/>
      <c r="R288" s="274"/>
      <c r="S288" s="274"/>
      <c r="T288" s="27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6" t="s">
        <v>187</v>
      </c>
      <c r="AU288" s="276" t="s">
        <v>88</v>
      </c>
      <c r="AV288" s="15" t="s">
        <v>86</v>
      </c>
      <c r="AW288" s="15" t="s">
        <v>34</v>
      </c>
      <c r="AX288" s="15" t="s">
        <v>78</v>
      </c>
      <c r="AY288" s="276" t="s">
        <v>176</v>
      </c>
    </row>
    <row r="289" spans="1:51" s="13" customFormat="1" ht="12">
      <c r="A289" s="13"/>
      <c r="B289" s="245"/>
      <c r="C289" s="246"/>
      <c r="D289" s="240" t="s">
        <v>187</v>
      </c>
      <c r="E289" s="247" t="s">
        <v>1</v>
      </c>
      <c r="F289" s="248" t="s">
        <v>386</v>
      </c>
      <c r="G289" s="246"/>
      <c r="H289" s="249">
        <v>1721.33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5" t="s">
        <v>187</v>
      </c>
      <c r="AU289" s="255" t="s">
        <v>88</v>
      </c>
      <c r="AV289" s="13" t="s">
        <v>88</v>
      </c>
      <c r="AW289" s="13" t="s">
        <v>34</v>
      </c>
      <c r="AX289" s="13" t="s">
        <v>78</v>
      </c>
      <c r="AY289" s="255" t="s">
        <v>176</v>
      </c>
    </row>
    <row r="290" spans="1:51" s="14" customFormat="1" ht="12">
      <c r="A290" s="14"/>
      <c r="B290" s="256"/>
      <c r="C290" s="257"/>
      <c r="D290" s="240" t="s">
        <v>187</v>
      </c>
      <c r="E290" s="258" t="s">
        <v>1</v>
      </c>
      <c r="F290" s="259" t="s">
        <v>189</v>
      </c>
      <c r="G290" s="257"/>
      <c r="H290" s="260">
        <v>1721.33</v>
      </c>
      <c r="I290" s="261"/>
      <c r="J290" s="257"/>
      <c r="K290" s="257"/>
      <c r="L290" s="262"/>
      <c r="M290" s="263"/>
      <c r="N290" s="264"/>
      <c r="O290" s="264"/>
      <c r="P290" s="264"/>
      <c r="Q290" s="264"/>
      <c r="R290" s="264"/>
      <c r="S290" s="264"/>
      <c r="T290" s="26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6" t="s">
        <v>187</v>
      </c>
      <c r="AU290" s="266" t="s">
        <v>88</v>
      </c>
      <c r="AV290" s="14" t="s">
        <v>183</v>
      </c>
      <c r="AW290" s="14" t="s">
        <v>34</v>
      </c>
      <c r="AX290" s="14" t="s">
        <v>86</v>
      </c>
      <c r="AY290" s="266" t="s">
        <v>176</v>
      </c>
    </row>
    <row r="291" spans="1:65" s="2" customFormat="1" ht="16.5" customHeight="1">
      <c r="A291" s="39"/>
      <c r="B291" s="40"/>
      <c r="C291" s="227" t="s">
        <v>387</v>
      </c>
      <c r="D291" s="227" t="s">
        <v>178</v>
      </c>
      <c r="E291" s="228" t="s">
        <v>388</v>
      </c>
      <c r="F291" s="229" t="s">
        <v>389</v>
      </c>
      <c r="G291" s="230" t="s">
        <v>296</v>
      </c>
      <c r="H291" s="231">
        <v>1962.88</v>
      </c>
      <c r="I291" s="232"/>
      <c r="J291" s="233">
        <f>ROUND(I291*H291,2)</f>
        <v>0</v>
      </c>
      <c r="K291" s="229" t="s">
        <v>182</v>
      </c>
      <c r="L291" s="45"/>
      <c r="M291" s="234" t="s">
        <v>1</v>
      </c>
      <c r="N291" s="235" t="s">
        <v>43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183</v>
      </c>
      <c r="AT291" s="238" t="s">
        <v>178</v>
      </c>
      <c r="AU291" s="238" t="s">
        <v>88</v>
      </c>
      <c r="AY291" s="18" t="s">
        <v>176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86</v>
      </c>
      <c r="BK291" s="239">
        <f>ROUND(I291*H291,2)</f>
        <v>0</v>
      </c>
      <c r="BL291" s="18" t="s">
        <v>183</v>
      </c>
      <c r="BM291" s="238" t="s">
        <v>390</v>
      </c>
    </row>
    <row r="292" spans="1:47" s="2" customFormat="1" ht="12">
      <c r="A292" s="39"/>
      <c r="B292" s="40"/>
      <c r="C292" s="41"/>
      <c r="D292" s="240" t="s">
        <v>185</v>
      </c>
      <c r="E292" s="41"/>
      <c r="F292" s="241" t="s">
        <v>391</v>
      </c>
      <c r="G292" s="41"/>
      <c r="H292" s="41"/>
      <c r="I292" s="242"/>
      <c r="J292" s="41"/>
      <c r="K292" s="41"/>
      <c r="L292" s="45"/>
      <c r="M292" s="243"/>
      <c r="N292" s="244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185</v>
      </c>
      <c r="AU292" s="18" t="s">
        <v>88</v>
      </c>
    </row>
    <row r="293" spans="1:47" s="2" customFormat="1" ht="12">
      <c r="A293" s="39"/>
      <c r="B293" s="40"/>
      <c r="C293" s="41"/>
      <c r="D293" s="240" t="s">
        <v>232</v>
      </c>
      <c r="E293" s="41"/>
      <c r="F293" s="277" t="s">
        <v>392</v>
      </c>
      <c r="G293" s="41"/>
      <c r="H293" s="41"/>
      <c r="I293" s="242"/>
      <c r="J293" s="41"/>
      <c r="K293" s="41"/>
      <c r="L293" s="45"/>
      <c r="M293" s="243"/>
      <c r="N293" s="244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232</v>
      </c>
      <c r="AU293" s="18" t="s">
        <v>88</v>
      </c>
    </row>
    <row r="294" spans="1:51" s="15" customFormat="1" ht="12">
      <c r="A294" s="15"/>
      <c r="B294" s="267"/>
      <c r="C294" s="268"/>
      <c r="D294" s="240" t="s">
        <v>187</v>
      </c>
      <c r="E294" s="269" t="s">
        <v>1</v>
      </c>
      <c r="F294" s="270" t="s">
        <v>353</v>
      </c>
      <c r="G294" s="268"/>
      <c r="H294" s="269" t="s">
        <v>1</v>
      </c>
      <c r="I294" s="271"/>
      <c r="J294" s="268"/>
      <c r="K294" s="268"/>
      <c r="L294" s="272"/>
      <c r="M294" s="273"/>
      <c r="N294" s="274"/>
      <c r="O294" s="274"/>
      <c r="P294" s="274"/>
      <c r="Q294" s="274"/>
      <c r="R294" s="274"/>
      <c r="S294" s="274"/>
      <c r="T294" s="27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6" t="s">
        <v>187</v>
      </c>
      <c r="AU294" s="276" t="s">
        <v>88</v>
      </c>
      <c r="AV294" s="15" t="s">
        <v>86</v>
      </c>
      <c r="AW294" s="15" t="s">
        <v>34</v>
      </c>
      <c r="AX294" s="15" t="s">
        <v>78</v>
      </c>
      <c r="AY294" s="276" t="s">
        <v>176</v>
      </c>
    </row>
    <row r="295" spans="1:51" s="13" customFormat="1" ht="12">
      <c r="A295" s="13"/>
      <c r="B295" s="245"/>
      <c r="C295" s="246"/>
      <c r="D295" s="240" t="s">
        <v>187</v>
      </c>
      <c r="E295" s="247" t="s">
        <v>1</v>
      </c>
      <c r="F295" s="248" t="s">
        <v>380</v>
      </c>
      <c r="G295" s="246"/>
      <c r="H295" s="249">
        <v>1962.88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5" t="s">
        <v>187</v>
      </c>
      <c r="AU295" s="255" t="s">
        <v>88</v>
      </c>
      <c r="AV295" s="13" t="s">
        <v>88</v>
      </c>
      <c r="AW295" s="13" t="s">
        <v>34</v>
      </c>
      <c r="AX295" s="13" t="s">
        <v>78</v>
      </c>
      <c r="AY295" s="255" t="s">
        <v>176</v>
      </c>
    </row>
    <row r="296" spans="1:51" s="14" customFormat="1" ht="12">
      <c r="A296" s="14"/>
      <c r="B296" s="256"/>
      <c r="C296" s="257"/>
      <c r="D296" s="240" t="s">
        <v>187</v>
      </c>
      <c r="E296" s="258" t="s">
        <v>1</v>
      </c>
      <c r="F296" s="259" t="s">
        <v>189</v>
      </c>
      <c r="G296" s="257"/>
      <c r="H296" s="260">
        <v>1962.88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6" t="s">
        <v>187</v>
      </c>
      <c r="AU296" s="266" t="s">
        <v>88</v>
      </c>
      <c r="AV296" s="14" t="s">
        <v>183</v>
      </c>
      <c r="AW296" s="14" t="s">
        <v>34</v>
      </c>
      <c r="AX296" s="14" t="s">
        <v>86</v>
      </c>
      <c r="AY296" s="266" t="s">
        <v>176</v>
      </c>
    </row>
    <row r="297" spans="1:65" s="2" customFormat="1" ht="16.5" customHeight="1">
      <c r="A297" s="39"/>
      <c r="B297" s="40"/>
      <c r="C297" s="227" t="s">
        <v>393</v>
      </c>
      <c r="D297" s="227" t="s">
        <v>178</v>
      </c>
      <c r="E297" s="228" t="s">
        <v>394</v>
      </c>
      <c r="F297" s="229" t="s">
        <v>395</v>
      </c>
      <c r="G297" s="230" t="s">
        <v>296</v>
      </c>
      <c r="H297" s="231">
        <v>1721.33</v>
      </c>
      <c r="I297" s="232"/>
      <c r="J297" s="233">
        <f>ROUND(I297*H297,2)</f>
        <v>0</v>
      </c>
      <c r="K297" s="229" t="s">
        <v>182</v>
      </c>
      <c r="L297" s="45"/>
      <c r="M297" s="234" t="s">
        <v>1</v>
      </c>
      <c r="N297" s="235" t="s">
        <v>43</v>
      </c>
      <c r="O297" s="92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8" t="s">
        <v>183</v>
      </c>
      <c r="AT297" s="238" t="s">
        <v>178</v>
      </c>
      <c r="AU297" s="238" t="s">
        <v>88</v>
      </c>
      <c r="AY297" s="18" t="s">
        <v>176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8" t="s">
        <v>86</v>
      </c>
      <c r="BK297" s="239">
        <f>ROUND(I297*H297,2)</f>
        <v>0</v>
      </c>
      <c r="BL297" s="18" t="s">
        <v>183</v>
      </c>
      <c r="BM297" s="238" t="s">
        <v>396</v>
      </c>
    </row>
    <row r="298" spans="1:47" s="2" customFormat="1" ht="12">
      <c r="A298" s="39"/>
      <c r="B298" s="40"/>
      <c r="C298" s="41"/>
      <c r="D298" s="240" t="s">
        <v>185</v>
      </c>
      <c r="E298" s="41"/>
      <c r="F298" s="241" t="s">
        <v>397</v>
      </c>
      <c r="G298" s="41"/>
      <c r="H298" s="41"/>
      <c r="I298" s="242"/>
      <c r="J298" s="41"/>
      <c r="K298" s="41"/>
      <c r="L298" s="45"/>
      <c r="M298" s="243"/>
      <c r="N298" s="244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185</v>
      </c>
      <c r="AU298" s="18" t="s">
        <v>88</v>
      </c>
    </row>
    <row r="299" spans="1:47" s="2" customFormat="1" ht="12">
      <c r="A299" s="39"/>
      <c r="B299" s="40"/>
      <c r="C299" s="41"/>
      <c r="D299" s="240" t="s">
        <v>232</v>
      </c>
      <c r="E299" s="41"/>
      <c r="F299" s="277" t="s">
        <v>398</v>
      </c>
      <c r="G299" s="41"/>
      <c r="H299" s="41"/>
      <c r="I299" s="242"/>
      <c r="J299" s="41"/>
      <c r="K299" s="41"/>
      <c r="L299" s="45"/>
      <c r="M299" s="243"/>
      <c r="N299" s="244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232</v>
      </c>
      <c r="AU299" s="18" t="s">
        <v>88</v>
      </c>
    </row>
    <row r="300" spans="1:51" s="15" customFormat="1" ht="12">
      <c r="A300" s="15"/>
      <c r="B300" s="267"/>
      <c r="C300" s="268"/>
      <c r="D300" s="240" t="s">
        <v>187</v>
      </c>
      <c r="E300" s="269" t="s">
        <v>1</v>
      </c>
      <c r="F300" s="270" t="s">
        <v>353</v>
      </c>
      <c r="G300" s="268"/>
      <c r="H300" s="269" t="s">
        <v>1</v>
      </c>
      <c r="I300" s="271"/>
      <c r="J300" s="268"/>
      <c r="K300" s="268"/>
      <c r="L300" s="272"/>
      <c r="M300" s="273"/>
      <c r="N300" s="274"/>
      <c r="O300" s="274"/>
      <c r="P300" s="274"/>
      <c r="Q300" s="274"/>
      <c r="R300" s="274"/>
      <c r="S300" s="274"/>
      <c r="T300" s="27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6" t="s">
        <v>187</v>
      </c>
      <c r="AU300" s="276" t="s">
        <v>88</v>
      </c>
      <c r="AV300" s="15" t="s">
        <v>86</v>
      </c>
      <c r="AW300" s="15" t="s">
        <v>34</v>
      </c>
      <c r="AX300" s="15" t="s">
        <v>78</v>
      </c>
      <c r="AY300" s="276" t="s">
        <v>176</v>
      </c>
    </row>
    <row r="301" spans="1:51" s="13" customFormat="1" ht="12">
      <c r="A301" s="13"/>
      <c r="B301" s="245"/>
      <c r="C301" s="246"/>
      <c r="D301" s="240" t="s">
        <v>187</v>
      </c>
      <c r="E301" s="247" t="s">
        <v>1</v>
      </c>
      <c r="F301" s="248" t="s">
        <v>386</v>
      </c>
      <c r="G301" s="246"/>
      <c r="H301" s="249">
        <v>1721.33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5" t="s">
        <v>187</v>
      </c>
      <c r="AU301" s="255" t="s">
        <v>88</v>
      </c>
      <c r="AV301" s="13" t="s">
        <v>88</v>
      </c>
      <c r="AW301" s="13" t="s">
        <v>34</v>
      </c>
      <c r="AX301" s="13" t="s">
        <v>78</v>
      </c>
      <c r="AY301" s="255" t="s">
        <v>176</v>
      </c>
    </row>
    <row r="302" spans="1:51" s="14" customFormat="1" ht="12">
      <c r="A302" s="14"/>
      <c r="B302" s="256"/>
      <c r="C302" s="257"/>
      <c r="D302" s="240" t="s">
        <v>187</v>
      </c>
      <c r="E302" s="258" t="s">
        <v>1</v>
      </c>
      <c r="F302" s="259" t="s">
        <v>189</v>
      </c>
      <c r="G302" s="257"/>
      <c r="H302" s="260">
        <v>1721.33</v>
      </c>
      <c r="I302" s="261"/>
      <c r="J302" s="257"/>
      <c r="K302" s="257"/>
      <c r="L302" s="262"/>
      <c r="M302" s="263"/>
      <c r="N302" s="264"/>
      <c r="O302" s="264"/>
      <c r="P302" s="264"/>
      <c r="Q302" s="264"/>
      <c r="R302" s="264"/>
      <c r="S302" s="264"/>
      <c r="T302" s="26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6" t="s">
        <v>187</v>
      </c>
      <c r="AU302" s="266" t="s">
        <v>88</v>
      </c>
      <c r="AV302" s="14" t="s">
        <v>183</v>
      </c>
      <c r="AW302" s="14" t="s">
        <v>34</v>
      </c>
      <c r="AX302" s="14" t="s">
        <v>86</v>
      </c>
      <c r="AY302" s="266" t="s">
        <v>176</v>
      </c>
    </row>
    <row r="303" spans="1:65" s="2" customFormat="1" ht="16.5" customHeight="1">
      <c r="A303" s="39"/>
      <c r="B303" s="40"/>
      <c r="C303" s="227" t="s">
        <v>399</v>
      </c>
      <c r="D303" s="227" t="s">
        <v>178</v>
      </c>
      <c r="E303" s="228" t="s">
        <v>400</v>
      </c>
      <c r="F303" s="229" t="s">
        <v>401</v>
      </c>
      <c r="G303" s="230" t="s">
        <v>296</v>
      </c>
      <c r="H303" s="231">
        <v>60.658</v>
      </c>
      <c r="I303" s="232"/>
      <c r="J303" s="233">
        <f>ROUND(I303*H303,2)</f>
        <v>0</v>
      </c>
      <c r="K303" s="229" t="s">
        <v>182</v>
      </c>
      <c r="L303" s="45"/>
      <c r="M303" s="234" t="s">
        <v>1</v>
      </c>
      <c r="N303" s="235" t="s">
        <v>43</v>
      </c>
      <c r="O303" s="92"/>
      <c r="P303" s="236">
        <f>O303*H303</f>
        <v>0</v>
      </c>
      <c r="Q303" s="236">
        <v>0.19536</v>
      </c>
      <c r="R303" s="236">
        <f>Q303*H303</f>
        <v>11.85014688</v>
      </c>
      <c r="S303" s="236">
        <v>0</v>
      </c>
      <c r="T303" s="23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8" t="s">
        <v>183</v>
      </c>
      <c r="AT303" s="238" t="s">
        <v>178</v>
      </c>
      <c r="AU303" s="238" t="s">
        <v>88</v>
      </c>
      <c r="AY303" s="18" t="s">
        <v>176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8" t="s">
        <v>86</v>
      </c>
      <c r="BK303" s="239">
        <f>ROUND(I303*H303,2)</f>
        <v>0</v>
      </c>
      <c r="BL303" s="18" t="s">
        <v>183</v>
      </c>
      <c r="BM303" s="238" t="s">
        <v>402</v>
      </c>
    </row>
    <row r="304" spans="1:47" s="2" customFormat="1" ht="12">
      <c r="A304" s="39"/>
      <c r="B304" s="40"/>
      <c r="C304" s="41"/>
      <c r="D304" s="240" t="s">
        <v>185</v>
      </c>
      <c r="E304" s="41"/>
      <c r="F304" s="241" t="s">
        <v>403</v>
      </c>
      <c r="G304" s="41"/>
      <c r="H304" s="41"/>
      <c r="I304" s="242"/>
      <c r="J304" s="41"/>
      <c r="K304" s="41"/>
      <c r="L304" s="45"/>
      <c r="M304" s="243"/>
      <c r="N304" s="244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185</v>
      </c>
      <c r="AU304" s="18" t="s">
        <v>88</v>
      </c>
    </row>
    <row r="305" spans="1:47" s="2" customFormat="1" ht="12">
      <c r="A305" s="39"/>
      <c r="B305" s="40"/>
      <c r="C305" s="41"/>
      <c r="D305" s="240" t="s">
        <v>232</v>
      </c>
      <c r="E305" s="41"/>
      <c r="F305" s="277" t="s">
        <v>404</v>
      </c>
      <c r="G305" s="41"/>
      <c r="H305" s="41"/>
      <c r="I305" s="242"/>
      <c r="J305" s="41"/>
      <c r="K305" s="41"/>
      <c r="L305" s="45"/>
      <c r="M305" s="243"/>
      <c r="N305" s="244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232</v>
      </c>
      <c r="AU305" s="18" t="s">
        <v>88</v>
      </c>
    </row>
    <row r="306" spans="1:51" s="15" customFormat="1" ht="12">
      <c r="A306" s="15"/>
      <c r="B306" s="267"/>
      <c r="C306" s="268"/>
      <c r="D306" s="240" t="s">
        <v>187</v>
      </c>
      <c r="E306" s="269" t="s">
        <v>1</v>
      </c>
      <c r="F306" s="270" t="s">
        <v>307</v>
      </c>
      <c r="G306" s="268"/>
      <c r="H306" s="269" t="s">
        <v>1</v>
      </c>
      <c r="I306" s="271"/>
      <c r="J306" s="268"/>
      <c r="K306" s="268"/>
      <c r="L306" s="272"/>
      <c r="M306" s="273"/>
      <c r="N306" s="274"/>
      <c r="O306" s="274"/>
      <c r="P306" s="274"/>
      <c r="Q306" s="274"/>
      <c r="R306" s="274"/>
      <c r="S306" s="274"/>
      <c r="T306" s="27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6" t="s">
        <v>187</v>
      </c>
      <c r="AU306" s="276" t="s">
        <v>88</v>
      </c>
      <c r="AV306" s="15" t="s">
        <v>86</v>
      </c>
      <c r="AW306" s="15" t="s">
        <v>34</v>
      </c>
      <c r="AX306" s="15" t="s">
        <v>78</v>
      </c>
      <c r="AY306" s="276" t="s">
        <v>176</v>
      </c>
    </row>
    <row r="307" spans="1:51" s="13" customFormat="1" ht="12">
      <c r="A307" s="13"/>
      <c r="B307" s="245"/>
      <c r="C307" s="246"/>
      <c r="D307" s="240" t="s">
        <v>187</v>
      </c>
      <c r="E307" s="247" t="s">
        <v>1</v>
      </c>
      <c r="F307" s="248" t="s">
        <v>405</v>
      </c>
      <c r="G307" s="246"/>
      <c r="H307" s="249">
        <v>72.22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5" t="s">
        <v>187</v>
      </c>
      <c r="AU307" s="255" t="s">
        <v>88</v>
      </c>
      <c r="AV307" s="13" t="s">
        <v>88</v>
      </c>
      <c r="AW307" s="13" t="s">
        <v>34</v>
      </c>
      <c r="AX307" s="13" t="s">
        <v>78</v>
      </c>
      <c r="AY307" s="255" t="s">
        <v>176</v>
      </c>
    </row>
    <row r="308" spans="1:51" s="13" customFormat="1" ht="12">
      <c r="A308" s="13"/>
      <c r="B308" s="245"/>
      <c r="C308" s="246"/>
      <c r="D308" s="240" t="s">
        <v>187</v>
      </c>
      <c r="E308" s="247" t="s">
        <v>1</v>
      </c>
      <c r="F308" s="248" t="s">
        <v>406</v>
      </c>
      <c r="G308" s="246"/>
      <c r="H308" s="249">
        <v>-11.562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5" t="s">
        <v>187</v>
      </c>
      <c r="AU308" s="255" t="s">
        <v>88</v>
      </c>
      <c r="AV308" s="13" t="s">
        <v>88</v>
      </c>
      <c r="AW308" s="13" t="s">
        <v>34</v>
      </c>
      <c r="AX308" s="13" t="s">
        <v>78</v>
      </c>
      <c r="AY308" s="255" t="s">
        <v>176</v>
      </c>
    </row>
    <row r="309" spans="1:51" s="14" customFormat="1" ht="12">
      <c r="A309" s="14"/>
      <c r="B309" s="256"/>
      <c r="C309" s="257"/>
      <c r="D309" s="240" t="s">
        <v>187</v>
      </c>
      <c r="E309" s="258" t="s">
        <v>1</v>
      </c>
      <c r="F309" s="259" t="s">
        <v>189</v>
      </c>
      <c r="G309" s="257"/>
      <c r="H309" s="260">
        <v>60.658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6" t="s">
        <v>187</v>
      </c>
      <c r="AU309" s="266" t="s">
        <v>88</v>
      </c>
      <c r="AV309" s="14" t="s">
        <v>183</v>
      </c>
      <c r="AW309" s="14" t="s">
        <v>34</v>
      </c>
      <c r="AX309" s="14" t="s">
        <v>86</v>
      </c>
      <c r="AY309" s="266" t="s">
        <v>176</v>
      </c>
    </row>
    <row r="310" spans="1:65" s="2" customFormat="1" ht="16.5" customHeight="1">
      <c r="A310" s="39"/>
      <c r="B310" s="40"/>
      <c r="C310" s="278" t="s">
        <v>407</v>
      </c>
      <c r="D310" s="278" t="s">
        <v>247</v>
      </c>
      <c r="E310" s="279" t="s">
        <v>408</v>
      </c>
      <c r="F310" s="280" t="s">
        <v>409</v>
      </c>
      <c r="G310" s="281" t="s">
        <v>296</v>
      </c>
      <c r="H310" s="282">
        <v>62.478</v>
      </c>
      <c r="I310" s="283"/>
      <c r="J310" s="284">
        <f>ROUND(I310*H310,2)</f>
        <v>0</v>
      </c>
      <c r="K310" s="280" t="s">
        <v>182</v>
      </c>
      <c r="L310" s="285"/>
      <c r="M310" s="286" t="s">
        <v>1</v>
      </c>
      <c r="N310" s="287" t="s">
        <v>43</v>
      </c>
      <c r="O310" s="92"/>
      <c r="P310" s="236">
        <f>O310*H310</f>
        <v>0</v>
      </c>
      <c r="Q310" s="236">
        <v>0.417</v>
      </c>
      <c r="R310" s="236">
        <f>Q310*H310</f>
        <v>26.053326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227</v>
      </c>
      <c r="AT310" s="238" t="s">
        <v>247</v>
      </c>
      <c r="AU310" s="238" t="s">
        <v>88</v>
      </c>
      <c r="AY310" s="18" t="s">
        <v>176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86</v>
      </c>
      <c r="BK310" s="239">
        <f>ROUND(I310*H310,2)</f>
        <v>0</v>
      </c>
      <c r="BL310" s="18" t="s">
        <v>183</v>
      </c>
      <c r="BM310" s="238" t="s">
        <v>410</v>
      </c>
    </row>
    <row r="311" spans="1:47" s="2" customFormat="1" ht="12">
      <c r="A311" s="39"/>
      <c r="B311" s="40"/>
      <c r="C311" s="41"/>
      <c r="D311" s="240" t="s">
        <v>185</v>
      </c>
      <c r="E311" s="41"/>
      <c r="F311" s="241" t="s">
        <v>409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185</v>
      </c>
      <c r="AU311" s="18" t="s">
        <v>88</v>
      </c>
    </row>
    <row r="312" spans="1:51" s="15" customFormat="1" ht="12">
      <c r="A312" s="15"/>
      <c r="B312" s="267"/>
      <c r="C312" s="268"/>
      <c r="D312" s="240" t="s">
        <v>187</v>
      </c>
      <c r="E312" s="269" t="s">
        <v>1</v>
      </c>
      <c r="F312" s="270" t="s">
        <v>307</v>
      </c>
      <c r="G312" s="268"/>
      <c r="H312" s="269" t="s">
        <v>1</v>
      </c>
      <c r="I312" s="271"/>
      <c r="J312" s="268"/>
      <c r="K312" s="268"/>
      <c r="L312" s="272"/>
      <c r="M312" s="273"/>
      <c r="N312" s="274"/>
      <c r="O312" s="274"/>
      <c r="P312" s="274"/>
      <c r="Q312" s="274"/>
      <c r="R312" s="274"/>
      <c r="S312" s="274"/>
      <c r="T312" s="27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6" t="s">
        <v>187</v>
      </c>
      <c r="AU312" s="276" t="s">
        <v>88</v>
      </c>
      <c r="AV312" s="15" t="s">
        <v>86</v>
      </c>
      <c r="AW312" s="15" t="s">
        <v>34</v>
      </c>
      <c r="AX312" s="15" t="s">
        <v>78</v>
      </c>
      <c r="AY312" s="276" t="s">
        <v>176</v>
      </c>
    </row>
    <row r="313" spans="1:51" s="13" customFormat="1" ht="12">
      <c r="A313" s="13"/>
      <c r="B313" s="245"/>
      <c r="C313" s="246"/>
      <c r="D313" s="240" t="s">
        <v>187</v>
      </c>
      <c r="E313" s="247" t="s">
        <v>1</v>
      </c>
      <c r="F313" s="248" t="s">
        <v>411</v>
      </c>
      <c r="G313" s="246"/>
      <c r="H313" s="249">
        <v>60.658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5" t="s">
        <v>187</v>
      </c>
      <c r="AU313" s="255" t="s">
        <v>88</v>
      </c>
      <c r="AV313" s="13" t="s">
        <v>88</v>
      </c>
      <c r="AW313" s="13" t="s">
        <v>34</v>
      </c>
      <c r="AX313" s="13" t="s">
        <v>78</v>
      </c>
      <c r="AY313" s="255" t="s">
        <v>176</v>
      </c>
    </row>
    <row r="314" spans="1:51" s="14" customFormat="1" ht="12">
      <c r="A314" s="14"/>
      <c r="B314" s="256"/>
      <c r="C314" s="257"/>
      <c r="D314" s="240" t="s">
        <v>187</v>
      </c>
      <c r="E314" s="258" t="s">
        <v>1</v>
      </c>
      <c r="F314" s="259" t="s">
        <v>189</v>
      </c>
      <c r="G314" s="257"/>
      <c r="H314" s="260">
        <v>60.658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6" t="s">
        <v>187</v>
      </c>
      <c r="AU314" s="266" t="s">
        <v>88</v>
      </c>
      <c r="AV314" s="14" t="s">
        <v>183</v>
      </c>
      <c r="AW314" s="14" t="s">
        <v>34</v>
      </c>
      <c r="AX314" s="14" t="s">
        <v>86</v>
      </c>
      <c r="AY314" s="266" t="s">
        <v>176</v>
      </c>
    </row>
    <row r="315" spans="1:51" s="13" customFormat="1" ht="12">
      <c r="A315" s="13"/>
      <c r="B315" s="245"/>
      <c r="C315" s="246"/>
      <c r="D315" s="240" t="s">
        <v>187</v>
      </c>
      <c r="E315" s="246"/>
      <c r="F315" s="248" t="s">
        <v>412</v>
      </c>
      <c r="G315" s="246"/>
      <c r="H315" s="249">
        <v>62.478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5" t="s">
        <v>187</v>
      </c>
      <c r="AU315" s="255" t="s">
        <v>88</v>
      </c>
      <c r="AV315" s="13" t="s">
        <v>88</v>
      </c>
      <c r="AW315" s="13" t="s">
        <v>4</v>
      </c>
      <c r="AX315" s="13" t="s">
        <v>86</v>
      </c>
      <c r="AY315" s="255" t="s">
        <v>176</v>
      </c>
    </row>
    <row r="316" spans="1:65" s="2" customFormat="1" ht="16.5" customHeight="1">
      <c r="A316" s="39"/>
      <c r="B316" s="40"/>
      <c r="C316" s="227" t="s">
        <v>413</v>
      </c>
      <c r="D316" s="227" t="s">
        <v>178</v>
      </c>
      <c r="E316" s="228" t="s">
        <v>414</v>
      </c>
      <c r="F316" s="229" t="s">
        <v>415</v>
      </c>
      <c r="G316" s="230" t="s">
        <v>296</v>
      </c>
      <c r="H316" s="231">
        <v>41.22</v>
      </c>
      <c r="I316" s="232"/>
      <c r="J316" s="233">
        <f>ROUND(I316*H316,2)</f>
        <v>0</v>
      </c>
      <c r="K316" s="229" t="s">
        <v>1</v>
      </c>
      <c r="L316" s="45"/>
      <c r="M316" s="234" t="s">
        <v>1</v>
      </c>
      <c r="N316" s="235" t="s">
        <v>43</v>
      </c>
      <c r="O316" s="92"/>
      <c r="P316" s="236">
        <f>O316*H316</f>
        <v>0</v>
      </c>
      <c r="Q316" s="236">
        <v>0.19536</v>
      </c>
      <c r="R316" s="236">
        <f>Q316*H316</f>
        <v>8.0527392</v>
      </c>
      <c r="S316" s="236">
        <v>0</v>
      </c>
      <c r="T316" s="237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8" t="s">
        <v>183</v>
      </c>
      <c r="AT316" s="238" t="s">
        <v>178</v>
      </c>
      <c r="AU316" s="238" t="s">
        <v>88</v>
      </c>
      <c r="AY316" s="18" t="s">
        <v>176</v>
      </c>
      <c r="BE316" s="239">
        <f>IF(N316="základní",J316,0)</f>
        <v>0</v>
      </c>
      <c r="BF316" s="239">
        <f>IF(N316="snížená",J316,0)</f>
        <v>0</v>
      </c>
      <c r="BG316" s="239">
        <f>IF(N316="zákl. přenesená",J316,0)</f>
        <v>0</v>
      </c>
      <c r="BH316" s="239">
        <f>IF(N316="sníž. přenesená",J316,0)</f>
        <v>0</v>
      </c>
      <c r="BI316" s="239">
        <f>IF(N316="nulová",J316,0)</f>
        <v>0</v>
      </c>
      <c r="BJ316" s="18" t="s">
        <v>86</v>
      </c>
      <c r="BK316" s="239">
        <f>ROUND(I316*H316,2)</f>
        <v>0</v>
      </c>
      <c r="BL316" s="18" t="s">
        <v>183</v>
      </c>
      <c r="BM316" s="238" t="s">
        <v>416</v>
      </c>
    </row>
    <row r="317" spans="1:47" s="2" customFormat="1" ht="12">
      <c r="A317" s="39"/>
      <c r="B317" s="40"/>
      <c r="C317" s="41"/>
      <c r="D317" s="240" t="s">
        <v>185</v>
      </c>
      <c r="E317" s="41"/>
      <c r="F317" s="241" t="s">
        <v>417</v>
      </c>
      <c r="G317" s="41"/>
      <c r="H317" s="41"/>
      <c r="I317" s="242"/>
      <c r="J317" s="41"/>
      <c r="K317" s="41"/>
      <c r="L317" s="45"/>
      <c r="M317" s="243"/>
      <c r="N317" s="244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185</v>
      </c>
      <c r="AU317" s="18" t="s">
        <v>88</v>
      </c>
    </row>
    <row r="318" spans="1:47" s="2" customFormat="1" ht="12">
      <c r="A318" s="39"/>
      <c r="B318" s="40"/>
      <c r="C318" s="41"/>
      <c r="D318" s="240" t="s">
        <v>232</v>
      </c>
      <c r="E318" s="41"/>
      <c r="F318" s="277" t="s">
        <v>418</v>
      </c>
      <c r="G318" s="41"/>
      <c r="H318" s="41"/>
      <c r="I318" s="242"/>
      <c r="J318" s="41"/>
      <c r="K318" s="41"/>
      <c r="L318" s="45"/>
      <c r="M318" s="243"/>
      <c r="N318" s="244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232</v>
      </c>
      <c r="AU318" s="18" t="s">
        <v>88</v>
      </c>
    </row>
    <row r="319" spans="1:51" s="15" customFormat="1" ht="12">
      <c r="A319" s="15"/>
      <c r="B319" s="267"/>
      <c r="C319" s="268"/>
      <c r="D319" s="240" t="s">
        <v>187</v>
      </c>
      <c r="E319" s="269" t="s">
        <v>1</v>
      </c>
      <c r="F319" s="270" t="s">
        <v>313</v>
      </c>
      <c r="G319" s="268"/>
      <c r="H319" s="269" t="s">
        <v>1</v>
      </c>
      <c r="I319" s="271"/>
      <c r="J319" s="268"/>
      <c r="K319" s="268"/>
      <c r="L319" s="272"/>
      <c r="M319" s="273"/>
      <c r="N319" s="274"/>
      <c r="O319" s="274"/>
      <c r="P319" s="274"/>
      <c r="Q319" s="274"/>
      <c r="R319" s="274"/>
      <c r="S319" s="274"/>
      <c r="T319" s="27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6" t="s">
        <v>187</v>
      </c>
      <c r="AU319" s="276" t="s">
        <v>88</v>
      </c>
      <c r="AV319" s="15" t="s">
        <v>86</v>
      </c>
      <c r="AW319" s="15" t="s">
        <v>34</v>
      </c>
      <c r="AX319" s="15" t="s">
        <v>78</v>
      </c>
      <c r="AY319" s="276" t="s">
        <v>176</v>
      </c>
    </row>
    <row r="320" spans="1:51" s="13" customFormat="1" ht="12">
      <c r="A320" s="13"/>
      <c r="B320" s="245"/>
      <c r="C320" s="246"/>
      <c r="D320" s="240" t="s">
        <v>187</v>
      </c>
      <c r="E320" s="247" t="s">
        <v>1</v>
      </c>
      <c r="F320" s="248" t="s">
        <v>419</v>
      </c>
      <c r="G320" s="246"/>
      <c r="H320" s="249">
        <v>10.3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5" t="s">
        <v>187</v>
      </c>
      <c r="AU320" s="255" t="s">
        <v>88</v>
      </c>
      <c r="AV320" s="13" t="s">
        <v>88</v>
      </c>
      <c r="AW320" s="13" t="s">
        <v>34</v>
      </c>
      <c r="AX320" s="13" t="s">
        <v>78</v>
      </c>
      <c r="AY320" s="255" t="s">
        <v>176</v>
      </c>
    </row>
    <row r="321" spans="1:51" s="13" customFormat="1" ht="12">
      <c r="A321" s="13"/>
      <c r="B321" s="245"/>
      <c r="C321" s="246"/>
      <c r="D321" s="240" t="s">
        <v>187</v>
      </c>
      <c r="E321" s="247" t="s">
        <v>1</v>
      </c>
      <c r="F321" s="248" t="s">
        <v>420</v>
      </c>
      <c r="G321" s="246"/>
      <c r="H321" s="249">
        <v>12.92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5" t="s">
        <v>187</v>
      </c>
      <c r="AU321" s="255" t="s">
        <v>88</v>
      </c>
      <c r="AV321" s="13" t="s">
        <v>88</v>
      </c>
      <c r="AW321" s="13" t="s">
        <v>34</v>
      </c>
      <c r="AX321" s="13" t="s">
        <v>78</v>
      </c>
      <c r="AY321" s="255" t="s">
        <v>176</v>
      </c>
    </row>
    <row r="322" spans="1:51" s="13" customFormat="1" ht="12">
      <c r="A322" s="13"/>
      <c r="B322" s="245"/>
      <c r="C322" s="246"/>
      <c r="D322" s="240" t="s">
        <v>187</v>
      </c>
      <c r="E322" s="247" t="s">
        <v>1</v>
      </c>
      <c r="F322" s="248" t="s">
        <v>421</v>
      </c>
      <c r="G322" s="246"/>
      <c r="H322" s="249">
        <v>10.95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5" t="s">
        <v>187</v>
      </c>
      <c r="AU322" s="255" t="s">
        <v>88</v>
      </c>
      <c r="AV322" s="13" t="s">
        <v>88</v>
      </c>
      <c r="AW322" s="13" t="s">
        <v>34</v>
      </c>
      <c r="AX322" s="13" t="s">
        <v>78</v>
      </c>
      <c r="AY322" s="255" t="s">
        <v>176</v>
      </c>
    </row>
    <row r="323" spans="1:51" s="13" customFormat="1" ht="12">
      <c r="A323" s="13"/>
      <c r="B323" s="245"/>
      <c r="C323" s="246"/>
      <c r="D323" s="240" t="s">
        <v>187</v>
      </c>
      <c r="E323" s="247" t="s">
        <v>1</v>
      </c>
      <c r="F323" s="248" t="s">
        <v>422</v>
      </c>
      <c r="G323" s="246"/>
      <c r="H323" s="249">
        <v>7.05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5" t="s">
        <v>187</v>
      </c>
      <c r="AU323" s="255" t="s">
        <v>88</v>
      </c>
      <c r="AV323" s="13" t="s">
        <v>88</v>
      </c>
      <c r="AW323" s="13" t="s">
        <v>34</v>
      </c>
      <c r="AX323" s="13" t="s">
        <v>78</v>
      </c>
      <c r="AY323" s="255" t="s">
        <v>176</v>
      </c>
    </row>
    <row r="324" spans="1:51" s="14" customFormat="1" ht="12">
      <c r="A324" s="14"/>
      <c r="B324" s="256"/>
      <c r="C324" s="257"/>
      <c r="D324" s="240" t="s">
        <v>187</v>
      </c>
      <c r="E324" s="258" t="s">
        <v>1</v>
      </c>
      <c r="F324" s="259" t="s">
        <v>189</v>
      </c>
      <c r="G324" s="257"/>
      <c r="H324" s="260">
        <v>41.22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6" t="s">
        <v>187</v>
      </c>
      <c r="AU324" s="266" t="s">
        <v>88</v>
      </c>
      <c r="AV324" s="14" t="s">
        <v>183</v>
      </c>
      <c r="AW324" s="14" t="s">
        <v>34</v>
      </c>
      <c r="AX324" s="14" t="s">
        <v>86</v>
      </c>
      <c r="AY324" s="266" t="s">
        <v>176</v>
      </c>
    </row>
    <row r="325" spans="1:65" s="2" customFormat="1" ht="16.5" customHeight="1">
      <c r="A325" s="39"/>
      <c r="B325" s="40"/>
      <c r="C325" s="278" t="s">
        <v>423</v>
      </c>
      <c r="D325" s="278" t="s">
        <v>247</v>
      </c>
      <c r="E325" s="279" t="s">
        <v>424</v>
      </c>
      <c r="F325" s="280" t="s">
        <v>425</v>
      </c>
      <c r="G325" s="281" t="s">
        <v>296</v>
      </c>
      <c r="H325" s="282">
        <v>10.609</v>
      </c>
      <c r="I325" s="283"/>
      <c r="J325" s="284">
        <f>ROUND(I325*H325,2)</f>
        <v>0</v>
      </c>
      <c r="K325" s="280" t="s">
        <v>182</v>
      </c>
      <c r="L325" s="285"/>
      <c r="M325" s="286" t="s">
        <v>1</v>
      </c>
      <c r="N325" s="287" t="s">
        <v>43</v>
      </c>
      <c r="O325" s="92"/>
      <c r="P325" s="236">
        <f>O325*H325</f>
        <v>0</v>
      </c>
      <c r="Q325" s="236">
        <v>0.131</v>
      </c>
      <c r="R325" s="236">
        <f>Q325*H325</f>
        <v>1.389779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227</v>
      </c>
      <c r="AT325" s="238" t="s">
        <v>247</v>
      </c>
      <c r="AU325" s="238" t="s">
        <v>88</v>
      </c>
      <c r="AY325" s="18" t="s">
        <v>176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86</v>
      </c>
      <c r="BK325" s="239">
        <f>ROUND(I325*H325,2)</f>
        <v>0</v>
      </c>
      <c r="BL325" s="18" t="s">
        <v>183</v>
      </c>
      <c r="BM325" s="238" t="s">
        <v>426</v>
      </c>
    </row>
    <row r="326" spans="1:47" s="2" customFormat="1" ht="12">
      <c r="A326" s="39"/>
      <c r="B326" s="40"/>
      <c r="C326" s="41"/>
      <c r="D326" s="240" t="s">
        <v>185</v>
      </c>
      <c r="E326" s="41"/>
      <c r="F326" s="241" t="s">
        <v>425</v>
      </c>
      <c r="G326" s="41"/>
      <c r="H326" s="41"/>
      <c r="I326" s="242"/>
      <c r="J326" s="41"/>
      <c r="K326" s="41"/>
      <c r="L326" s="45"/>
      <c r="M326" s="243"/>
      <c r="N326" s="244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185</v>
      </c>
      <c r="AU326" s="18" t="s">
        <v>88</v>
      </c>
    </row>
    <row r="327" spans="1:51" s="15" customFormat="1" ht="12">
      <c r="A327" s="15"/>
      <c r="B327" s="267"/>
      <c r="C327" s="268"/>
      <c r="D327" s="240" t="s">
        <v>187</v>
      </c>
      <c r="E327" s="269" t="s">
        <v>1</v>
      </c>
      <c r="F327" s="270" t="s">
        <v>313</v>
      </c>
      <c r="G327" s="268"/>
      <c r="H327" s="269" t="s">
        <v>1</v>
      </c>
      <c r="I327" s="271"/>
      <c r="J327" s="268"/>
      <c r="K327" s="268"/>
      <c r="L327" s="272"/>
      <c r="M327" s="273"/>
      <c r="N327" s="274"/>
      <c r="O327" s="274"/>
      <c r="P327" s="274"/>
      <c r="Q327" s="274"/>
      <c r="R327" s="274"/>
      <c r="S327" s="274"/>
      <c r="T327" s="27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6" t="s">
        <v>187</v>
      </c>
      <c r="AU327" s="276" t="s">
        <v>88</v>
      </c>
      <c r="AV327" s="15" t="s">
        <v>86</v>
      </c>
      <c r="AW327" s="15" t="s">
        <v>34</v>
      </c>
      <c r="AX327" s="15" t="s">
        <v>78</v>
      </c>
      <c r="AY327" s="276" t="s">
        <v>176</v>
      </c>
    </row>
    <row r="328" spans="1:51" s="13" customFormat="1" ht="12">
      <c r="A328" s="13"/>
      <c r="B328" s="245"/>
      <c r="C328" s="246"/>
      <c r="D328" s="240" t="s">
        <v>187</v>
      </c>
      <c r="E328" s="247" t="s">
        <v>1</v>
      </c>
      <c r="F328" s="248" t="s">
        <v>419</v>
      </c>
      <c r="G328" s="246"/>
      <c r="H328" s="249">
        <v>10.3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5" t="s">
        <v>187</v>
      </c>
      <c r="AU328" s="255" t="s">
        <v>88</v>
      </c>
      <c r="AV328" s="13" t="s">
        <v>88</v>
      </c>
      <c r="AW328" s="13" t="s">
        <v>34</v>
      </c>
      <c r="AX328" s="13" t="s">
        <v>78</v>
      </c>
      <c r="AY328" s="255" t="s">
        <v>176</v>
      </c>
    </row>
    <row r="329" spans="1:51" s="14" customFormat="1" ht="12">
      <c r="A329" s="14"/>
      <c r="B329" s="256"/>
      <c r="C329" s="257"/>
      <c r="D329" s="240" t="s">
        <v>187</v>
      </c>
      <c r="E329" s="258" t="s">
        <v>1</v>
      </c>
      <c r="F329" s="259" t="s">
        <v>189</v>
      </c>
      <c r="G329" s="257"/>
      <c r="H329" s="260">
        <v>10.3</v>
      </c>
      <c r="I329" s="261"/>
      <c r="J329" s="257"/>
      <c r="K329" s="257"/>
      <c r="L329" s="262"/>
      <c r="M329" s="263"/>
      <c r="N329" s="264"/>
      <c r="O329" s="264"/>
      <c r="P329" s="264"/>
      <c r="Q329" s="264"/>
      <c r="R329" s="264"/>
      <c r="S329" s="264"/>
      <c r="T329" s="26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6" t="s">
        <v>187</v>
      </c>
      <c r="AU329" s="266" t="s">
        <v>88</v>
      </c>
      <c r="AV329" s="14" t="s">
        <v>183</v>
      </c>
      <c r="AW329" s="14" t="s">
        <v>34</v>
      </c>
      <c r="AX329" s="14" t="s">
        <v>86</v>
      </c>
      <c r="AY329" s="266" t="s">
        <v>176</v>
      </c>
    </row>
    <row r="330" spans="1:51" s="13" customFormat="1" ht="12">
      <c r="A330" s="13"/>
      <c r="B330" s="245"/>
      <c r="C330" s="246"/>
      <c r="D330" s="240" t="s">
        <v>187</v>
      </c>
      <c r="E330" s="246"/>
      <c r="F330" s="248" t="s">
        <v>427</v>
      </c>
      <c r="G330" s="246"/>
      <c r="H330" s="249">
        <v>10.609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5" t="s">
        <v>187</v>
      </c>
      <c r="AU330" s="255" t="s">
        <v>88</v>
      </c>
      <c r="AV330" s="13" t="s">
        <v>88</v>
      </c>
      <c r="AW330" s="13" t="s">
        <v>4</v>
      </c>
      <c r="AX330" s="13" t="s">
        <v>86</v>
      </c>
      <c r="AY330" s="255" t="s">
        <v>176</v>
      </c>
    </row>
    <row r="331" spans="1:65" s="2" customFormat="1" ht="16.5" customHeight="1">
      <c r="A331" s="39"/>
      <c r="B331" s="40"/>
      <c r="C331" s="278" t="s">
        <v>428</v>
      </c>
      <c r="D331" s="278" t="s">
        <v>247</v>
      </c>
      <c r="E331" s="279" t="s">
        <v>429</v>
      </c>
      <c r="F331" s="280" t="s">
        <v>430</v>
      </c>
      <c r="G331" s="281" t="s">
        <v>296</v>
      </c>
      <c r="H331" s="282">
        <v>7.262</v>
      </c>
      <c r="I331" s="283"/>
      <c r="J331" s="284">
        <f>ROUND(I331*H331,2)</f>
        <v>0</v>
      </c>
      <c r="K331" s="280" t="s">
        <v>1</v>
      </c>
      <c r="L331" s="285"/>
      <c r="M331" s="286" t="s">
        <v>1</v>
      </c>
      <c r="N331" s="287" t="s">
        <v>43</v>
      </c>
      <c r="O331" s="92"/>
      <c r="P331" s="236">
        <f>O331*H331</f>
        <v>0</v>
      </c>
      <c r="Q331" s="236">
        <v>0.131</v>
      </c>
      <c r="R331" s="236">
        <f>Q331*H331</f>
        <v>0.951322</v>
      </c>
      <c r="S331" s="236">
        <v>0</v>
      </c>
      <c r="T331" s="237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8" t="s">
        <v>227</v>
      </c>
      <c r="AT331" s="238" t="s">
        <v>247</v>
      </c>
      <c r="AU331" s="238" t="s">
        <v>88</v>
      </c>
      <c r="AY331" s="18" t="s">
        <v>176</v>
      </c>
      <c r="BE331" s="239">
        <f>IF(N331="základní",J331,0)</f>
        <v>0</v>
      </c>
      <c r="BF331" s="239">
        <f>IF(N331="snížená",J331,0)</f>
        <v>0</v>
      </c>
      <c r="BG331" s="239">
        <f>IF(N331="zákl. přenesená",J331,0)</f>
        <v>0</v>
      </c>
      <c r="BH331" s="239">
        <f>IF(N331="sníž. přenesená",J331,0)</f>
        <v>0</v>
      </c>
      <c r="BI331" s="239">
        <f>IF(N331="nulová",J331,0)</f>
        <v>0</v>
      </c>
      <c r="BJ331" s="18" t="s">
        <v>86</v>
      </c>
      <c r="BK331" s="239">
        <f>ROUND(I331*H331,2)</f>
        <v>0</v>
      </c>
      <c r="BL331" s="18" t="s">
        <v>183</v>
      </c>
      <c r="BM331" s="238" t="s">
        <v>431</v>
      </c>
    </row>
    <row r="332" spans="1:47" s="2" customFormat="1" ht="12">
      <c r="A332" s="39"/>
      <c r="B332" s="40"/>
      <c r="C332" s="41"/>
      <c r="D332" s="240" t="s">
        <v>185</v>
      </c>
      <c r="E332" s="41"/>
      <c r="F332" s="241" t="s">
        <v>425</v>
      </c>
      <c r="G332" s="41"/>
      <c r="H332" s="41"/>
      <c r="I332" s="242"/>
      <c r="J332" s="41"/>
      <c r="K332" s="41"/>
      <c r="L332" s="45"/>
      <c r="M332" s="243"/>
      <c r="N332" s="244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185</v>
      </c>
      <c r="AU332" s="18" t="s">
        <v>88</v>
      </c>
    </row>
    <row r="333" spans="1:51" s="15" customFormat="1" ht="12">
      <c r="A333" s="15"/>
      <c r="B333" s="267"/>
      <c r="C333" s="268"/>
      <c r="D333" s="240" t="s">
        <v>187</v>
      </c>
      <c r="E333" s="269" t="s">
        <v>1</v>
      </c>
      <c r="F333" s="270" t="s">
        <v>313</v>
      </c>
      <c r="G333" s="268"/>
      <c r="H333" s="269" t="s">
        <v>1</v>
      </c>
      <c r="I333" s="271"/>
      <c r="J333" s="268"/>
      <c r="K333" s="268"/>
      <c r="L333" s="272"/>
      <c r="M333" s="273"/>
      <c r="N333" s="274"/>
      <c r="O333" s="274"/>
      <c r="P333" s="274"/>
      <c r="Q333" s="274"/>
      <c r="R333" s="274"/>
      <c r="S333" s="274"/>
      <c r="T333" s="27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6" t="s">
        <v>187</v>
      </c>
      <c r="AU333" s="276" t="s">
        <v>88</v>
      </c>
      <c r="AV333" s="15" t="s">
        <v>86</v>
      </c>
      <c r="AW333" s="15" t="s">
        <v>34</v>
      </c>
      <c r="AX333" s="15" t="s">
        <v>78</v>
      </c>
      <c r="AY333" s="276" t="s">
        <v>176</v>
      </c>
    </row>
    <row r="334" spans="1:51" s="13" customFormat="1" ht="12">
      <c r="A334" s="13"/>
      <c r="B334" s="245"/>
      <c r="C334" s="246"/>
      <c r="D334" s="240" t="s">
        <v>187</v>
      </c>
      <c r="E334" s="247" t="s">
        <v>1</v>
      </c>
      <c r="F334" s="248" t="s">
        <v>422</v>
      </c>
      <c r="G334" s="246"/>
      <c r="H334" s="249">
        <v>7.05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5" t="s">
        <v>187</v>
      </c>
      <c r="AU334" s="255" t="s">
        <v>88</v>
      </c>
      <c r="AV334" s="13" t="s">
        <v>88</v>
      </c>
      <c r="AW334" s="13" t="s">
        <v>34</v>
      </c>
      <c r="AX334" s="13" t="s">
        <v>78</v>
      </c>
      <c r="AY334" s="255" t="s">
        <v>176</v>
      </c>
    </row>
    <row r="335" spans="1:51" s="14" customFormat="1" ht="12">
      <c r="A335" s="14"/>
      <c r="B335" s="256"/>
      <c r="C335" s="257"/>
      <c r="D335" s="240" t="s">
        <v>187</v>
      </c>
      <c r="E335" s="258" t="s">
        <v>1</v>
      </c>
      <c r="F335" s="259" t="s">
        <v>189</v>
      </c>
      <c r="G335" s="257"/>
      <c r="H335" s="260">
        <v>7.05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6" t="s">
        <v>187</v>
      </c>
      <c r="AU335" s="266" t="s">
        <v>88</v>
      </c>
      <c r="AV335" s="14" t="s">
        <v>183</v>
      </c>
      <c r="AW335" s="14" t="s">
        <v>34</v>
      </c>
      <c r="AX335" s="14" t="s">
        <v>86</v>
      </c>
      <c r="AY335" s="266" t="s">
        <v>176</v>
      </c>
    </row>
    <row r="336" spans="1:51" s="13" customFormat="1" ht="12">
      <c r="A336" s="13"/>
      <c r="B336" s="245"/>
      <c r="C336" s="246"/>
      <c r="D336" s="240" t="s">
        <v>187</v>
      </c>
      <c r="E336" s="246"/>
      <c r="F336" s="248" t="s">
        <v>432</v>
      </c>
      <c r="G336" s="246"/>
      <c r="H336" s="249">
        <v>7.262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5" t="s">
        <v>187</v>
      </c>
      <c r="AU336" s="255" t="s">
        <v>88</v>
      </c>
      <c r="AV336" s="13" t="s">
        <v>88</v>
      </c>
      <c r="AW336" s="13" t="s">
        <v>4</v>
      </c>
      <c r="AX336" s="13" t="s">
        <v>86</v>
      </c>
      <c r="AY336" s="255" t="s">
        <v>176</v>
      </c>
    </row>
    <row r="337" spans="1:65" s="2" customFormat="1" ht="16.5" customHeight="1">
      <c r="A337" s="39"/>
      <c r="B337" s="40"/>
      <c r="C337" s="278" t="s">
        <v>433</v>
      </c>
      <c r="D337" s="278" t="s">
        <v>247</v>
      </c>
      <c r="E337" s="279" t="s">
        <v>434</v>
      </c>
      <c r="F337" s="280" t="s">
        <v>435</v>
      </c>
      <c r="G337" s="281" t="s">
        <v>296</v>
      </c>
      <c r="H337" s="282">
        <v>11.279</v>
      </c>
      <c r="I337" s="283"/>
      <c r="J337" s="284">
        <f>ROUND(I337*H337,2)</f>
        <v>0</v>
      </c>
      <c r="K337" s="280" t="s">
        <v>1</v>
      </c>
      <c r="L337" s="285"/>
      <c r="M337" s="286" t="s">
        <v>1</v>
      </c>
      <c r="N337" s="287" t="s">
        <v>43</v>
      </c>
      <c r="O337" s="92"/>
      <c r="P337" s="236">
        <f>O337*H337</f>
        <v>0</v>
      </c>
      <c r="Q337" s="236">
        <v>0.131</v>
      </c>
      <c r="R337" s="236">
        <f>Q337*H337</f>
        <v>1.477549</v>
      </c>
      <c r="S337" s="236">
        <v>0</v>
      </c>
      <c r="T337" s="23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8" t="s">
        <v>227</v>
      </c>
      <c r="AT337" s="238" t="s">
        <v>247</v>
      </c>
      <c r="AU337" s="238" t="s">
        <v>88</v>
      </c>
      <c r="AY337" s="18" t="s">
        <v>176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8" t="s">
        <v>86</v>
      </c>
      <c r="BK337" s="239">
        <f>ROUND(I337*H337,2)</f>
        <v>0</v>
      </c>
      <c r="BL337" s="18" t="s">
        <v>183</v>
      </c>
      <c r="BM337" s="238" t="s">
        <v>436</v>
      </c>
    </row>
    <row r="338" spans="1:47" s="2" customFormat="1" ht="12">
      <c r="A338" s="39"/>
      <c r="B338" s="40"/>
      <c r="C338" s="41"/>
      <c r="D338" s="240" t="s">
        <v>185</v>
      </c>
      <c r="E338" s="41"/>
      <c r="F338" s="241" t="s">
        <v>437</v>
      </c>
      <c r="G338" s="41"/>
      <c r="H338" s="41"/>
      <c r="I338" s="242"/>
      <c r="J338" s="41"/>
      <c r="K338" s="41"/>
      <c r="L338" s="45"/>
      <c r="M338" s="243"/>
      <c r="N338" s="244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185</v>
      </c>
      <c r="AU338" s="18" t="s">
        <v>88</v>
      </c>
    </row>
    <row r="339" spans="1:51" s="15" customFormat="1" ht="12">
      <c r="A339" s="15"/>
      <c r="B339" s="267"/>
      <c r="C339" s="268"/>
      <c r="D339" s="240" t="s">
        <v>187</v>
      </c>
      <c r="E339" s="269" t="s">
        <v>1</v>
      </c>
      <c r="F339" s="270" t="s">
        <v>313</v>
      </c>
      <c r="G339" s="268"/>
      <c r="H339" s="269" t="s">
        <v>1</v>
      </c>
      <c r="I339" s="271"/>
      <c r="J339" s="268"/>
      <c r="K339" s="268"/>
      <c r="L339" s="272"/>
      <c r="M339" s="273"/>
      <c r="N339" s="274"/>
      <c r="O339" s="274"/>
      <c r="P339" s="274"/>
      <c r="Q339" s="274"/>
      <c r="R339" s="274"/>
      <c r="S339" s="274"/>
      <c r="T339" s="27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6" t="s">
        <v>187</v>
      </c>
      <c r="AU339" s="276" t="s">
        <v>88</v>
      </c>
      <c r="AV339" s="15" t="s">
        <v>86</v>
      </c>
      <c r="AW339" s="15" t="s">
        <v>34</v>
      </c>
      <c r="AX339" s="15" t="s">
        <v>78</v>
      </c>
      <c r="AY339" s="276" t="s">
        <v>176</v>
      </c>
    </row>
    <row r="340" spans="1:51" s="13" customFormat="1" ht="12">
      <c r="A340" s="13"/>
      <c r="B340" s="245"/>
      <c r="C340" s="246"/>
      <c r="D340" s="240" t="s">
        <v>187</v>
      </c>
      <c r="E340" s="247" t="s">
        <v>1</v>
      </c>
      <c r="F340" s="248" t="s">
        <v>421</v>
      </c>
      <c r="G340" s="246"/>
      <c r="H340" s="249">
        <v>10.95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5" t="s">
        <v>187</v>
      </c>
      <c r="AU340" s="255" t="s">
        <v>88</v>
      </c>
      <c r="AV340" s="13" t="s">
        <v>88</v>
      </c>
      <c r="AW340" s="13" t="s">
        <v>34</v>
      </c>
      <c r="AX340" s="13" t="s">
        <v>78</v>
      </c>
      <c r="AY340" s="255" t="s">
        <v>176</v>
      </c>
    </row>
    <row r="341" spans="1:51" s="14" customFormat="1" ht="12">
      <c r="A341" s="14"/>
      <c r="B341" s="256"/>
      <c r="C341" s="257"/>
      <c r="D341" s="240" t="s">
        <v>187</v>
      </c>
      <c r="E341" s="258" t="s">
        <v>1</v>
      </c>
      <c r="F341" s="259" t="s">
        <v>189</v>
      </c>
      <c r="G341" s="257"/>
      <c r="H341" s="260">
        <v>10.95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6" t="s">
        <v>187</v>
      </c>
      <c r="AU341" s="266" t="s">
        <v>88</v>
      </c>
      <c r="AV341" s="14" t="s">
        <v>183</v>
      </c>
      <c r="AW341" s="14" t="s">
        <v>34</v>
      </c>
      <c r="AX341" s="14" t="s">
        <v>86</v>
      </c>
      <c r="AY341" s="266" t="s">
        <v>176</v>
      </c>
    </row>
    <row r="342" spans="1:51" s="13" customFormat="1" ht="12">
      <c r="A342" s="13"/>
      <c r="B342" s="245"/>
      <c r="C342" s="246"/>
      <c r="D342" s="240" t="s">
        <v>187</v>
      </c>
      <c r="E342" s="246"/>
      <c r="F342" s="248" t="s">
        <v>438</v>
      </c>
      <c r="G342" s="246"/>
      <c r="H342" s="249">
        <v>11.279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5" t="s">
        <v>187</v>
      </c>
      <c r="AU342" s="255" t="s">
        <v>88</v>
      </c>
      <c r="AV342" s="13" t="s">
        <v>88</v>
      </c>
      <c r="AW342" s="13" t="s">
        <v>4</v>
      </c>
      <c r="AX342" s="13" t="s">
        <v>86</v>
      </c>
      <c r="AY342" s="255" t="s">
        <v>176</v>
      </c>
    </row>
    <row r="343" spans="1:65" s="2" customFormat="1" ht="16.5" customHeight="1">
      <c r="A343" s="39"/>
      <c r="B343" s="40"/>
      <c r="C343" s="278" t="s">
        <v>439</v>
      </c>
      <c r="D343" s="278" t="s">
        <v>247</v>
      </c>
      <c r="E343" s="279" t="s">
        <v>440</v>
      </c>
      <c r="F343" s="280" t="s">
        <v>441</v>
      </c>
      <c r="G343" s="281" t="s">
        <v>296</v>
      </c>
      <c r="H343" s="282">
        <v>13.308</v>
      </c>
      <c r="I343" s="283"/>
      <c r="J343" s="284">
        <f>ROUND(I343*H343,2)</f>
        <v>0</v>
      </c>
      <c r="K343" s="280" t="s">
        <v>182</v>
      </c>
      <c r="L343" s="285"/>
      <c r="M343" s="286" t="s">
        <v>1</v>
      </c>
      <c r="N343" s="287" t="s">
        <v>43</v>
      </c>
      <c r="O343" s="92"/>
      <c r="P343" s="236">
        <f>O343*H343</f>
        <v>0</v>
      </c>
      <c r="Q343" s="236">
        <v>0.131</v>
      </c>
      <c r="R343" s="236">
        <f>Q343*H343</f>
        <v>1.7433480000000001</v>
      </c>
      <c r="S343" s="236">
        <v>0</v>
      </c>
      <c r="T343" s="23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8" t="s">
        <v>227</v>
      </c>
      <c r="AT343" s="238" t="s">
        <v>247</v>
      </c>
      <c r="AU343" s="238" t="s">
        <v>88</v>
      </c>
      <c r="AY343" s="18" t="s">
        <v>176</v>
      </c>
      <c r="BE343" s="239">
        <f>IF(N343="základní",J343,0)</f>
        <v>0</v>
      </c>
      <c r="BF343" s="239">
        <f>IF(N343="snížená",J343,0)</f>
        <v>0</v>
      </c>
      <c r="BG343" s="239">
        <f>IF(N343="zákl. přenesená",J343,0)</f>
        <v>0</v>
      </c>
      <c r="BH343" s="239">
        <f>IF(N343="sníž. přenesená",J343,0)</f>
        <v>0</v>
      </c>
      <c r="BI343" s="239">
        <f>IF(N343="nulová",J343,0)</f>
        <v>0</v>
      </c>
      <c r="BJ343" s="18" t="s">
        <v>86</v>
      </c>
      <c r="BK343" s="239">
        <f>ROUND(I343*H343,2)</f>
        <v>0</v>
      </c>
      <c r="BL343" s="18" t="s">
        <v>183</v>
      </c>
      <c r="BM343" s="238" t="s">
        <v>442</v>
      </c>
    </row>
    <row r="344" spans="1:47" s="2" customFormat="1" ht="12">
      <c r="A344" s="39"/>
      <c r="B344" s="40"/>
      <c r="C344" s="41"/>
      <c r="D344" s="240" t="s">
        <v>185</v>
      </c>
      <c r="E344" s="41"/>
      <c r="F344" s="241" t="s">
        <v>443</v>
      </c>
      <c r="G344" s="41"/>
      <c r="H344" s="41"/>
      <c r="I344" s="242"/>
      <c r="J344" s="41"/>
      <c r="K344" s="41"/>
      <c r="L344" s="45"/>
      <c r="M344" s="243"/>
      <c r="N344" s="244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185</v>
      </c>
      <c r="AU344" s="18" t="s">
        <v>88</v>
      </c>
    </row>
    <row r="345" spans="1:51" s="15" customFormat="1" ht="12">
      <c r="A345" s="15"/>
      <c r="B345" s="267"/>
      <c r="C345" s="268"/>
      <c r="D345" s="240" t="s">
        <v>187</v>
      </c>
      <c r="E345" s="269" t="s">
        <v>1</v>
      </c>
      <c r="F345" s="270" t="s">
        <v>313</v>
      </c>
      <c r="G345" s="268"/>
      <c r="H345" s="269" t="s">
        <v>1</v>
      </c>
      <c r="I345" s="271"/>
      <c r="J345" s="268"/>
      <c r="K345" s="268"/>
      <c r="L345" s="272"/>
      <c r="M345" s="273"/>
      <c r="N345" s="274"/>
      <c r="O345" s="274"/>
      <c r="P345" s="274"/>
      <c r="Q345" s="274"/>
      <c r="R345" s="274"/>
      <c r="S345" s="274"/>
      <c r="T345" s="27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6" t="s">
        <v>187</v>
      </c>
      <c r="AU345" s="276" t="s">
        <v>88</v>
      </c>
      <c r="AV345" s="15" t="s">
        <v>86</v>
      </c>
      <c r="AW345" s="15" t="s">
        <v>34</v>
      </c>
      <c r="AX345" s="15" t="s">
        <v>78</v>
      </c>
      <c r="AY345" s="276" t="s">
        <v>176</v>
      </c>
    </row>
    <row r="346" spans="1:51" s="13" customFormat="1" ht="12">
      <c r="A346" s="13"/>
      <c r="B346" s="245"/>
      <c r="C346" s="246"/>
      <c r="D346" s="240" t="s">
        <v>187</v>
      </c>
      <c r="E346" s="247" t="s">
        <v>1</v>
      </c>
      <c r="F346" s="248" t="s">
        <v>420</v>
      </c>
      <c r="G346" s="246"/>
      <c r="H346" s="249">
        <v>12.92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5" t="s">
        <v>187</v>
      </c>
      <c r="AU346" s="255" t="s">
        <v>88</v>
      </c>
      <c r="AV346" s="13" t="s">
        <v>88</v>
      </c>
      <c r="AW346" s="13" t="s">
        <v>34</v>
      </c>
      <c r="AX346" s="13" t="s">
        <v>78</v>
      </c>
      <c r="AY346" s="255" t="s">
        <v>176</v>
      </c>
    </row>
    <row r="347" spans="1:51" s="14" customFormat="1" ht="12">
      <c r="A347" s="14"/>
      <c r="B347" s="256"/>
      <c r="C347" s="257"/>
      <c r="D347" s="240" t="s">
        <v>187</v>
      </c>
      <c r="E347" s="258" t="s">
        <v>1</v>
      </c>
      <c r="F347" s="259" t="s">
        <v>189</v>
      </c>
      <c r="G347" s="257"/>
      <c r="H347" s="260">
        <v>12.92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6" t="s">
        <v>187</v>
      </c>
      <c r="AU347" s="266" t="s">
        <v>88</v>
      </c>
      <c r="AV347" s="14" t="s">
        <v>183</v>
      </c>
      <c r="AW347" s="14" t="s">
        <v>34</v>
      </c>
      <c r="AX347" s="14" t="s">
        <v>86</v>
      </c>
      <c r="AY347" s="266" t="s">
        <v>176</v>
      </c>
    </row>
    <row r="348" spans="1:51" s="13" customFormat="1" ht="12">
      <c r="A348" s="13"/>
      <c r="B348" s="245"/>
      <c r="C348" s="246"/>
      <c r="D348" s="240" t="s">
        <v>187</v>
      </c>
      <c r="E348" s="246"/>
      <c r="F348" s="248" t="s">
        <v>444</v>
      </c>
      <c r="G348" s="246"/>
      <c r="H348" s="249">
        <v>13.308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5" t="s">
        <v>187</v>
      </c>
      <c r="AU348" s="255" t="s">
        <v>88</v>
      </c>
      <c r="AV348" s="13" t="s">
        <v>88</v>
      </c>
      <c r="AW348" s="13" t="s">
        <v>4</v>
      </c>
      <c r="AX348" s="13" t="s">
        <v>86</v>
      </c>
      <c r="AY348" s="255" t="s">
        <v>176</v>
      </c>
    </row>
    <row r="349" spans="1:65" s="2" customFormat="1" ht="16.5" customHeight="1">
      <c r="A349" s="39"/>
      <c r="B349" s="40"/>
      <c r="C349" s="227" t="s">
        <v>445</v>
      </c>
      <c r="D349" s="227" t="s">
        <v>178</v>
      </c>
      <c r="E349" s="228" t="s">
        <v>446</v>
      </c>
      <c r="F349" s="229" t="s">
        <v>447</v>
      </c>
      <c r="G349" s="230" t="s">
        <v>296</v>
      </c>
      <c r="H349" s="231">
        <v>163.06</v>
      </c>
      <c r="I349" s="232"/>
      <c r="J349" s="233">
        <f>ROUND(I349*H349,2)</f>
        <v>0</v>
      </c>
      <c r="K349" s="229" t="s">
        <v>182</v>
      </c>
      <c r="L349" s="45"/>
      <c r="M349" s="234" t="s">
        <v>1</v>
      </c>
      <c r="N349" s="235" t="s">
        <v>43</v>
      </c>
      <c r="O349" s="92"/>
      <c r="P349" s="236">
        <f>O349*H349</f>
        <v>0</v>
      </c>
      <c r="Q349" s="236">
        <v>0.19536</v>
      </c>
      <c r="R349" s="236">
        <f>Q349*H349</f>
        <v>31.8554016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183</v>
      </c>
      <c r="AT349" s="238" t="s">
        <v>178</v>
      </c>
      <c r="AU349" s="238" t="s">
        <v>88</v>
      </c>
      <c r="AY349" s="18" t="s">
        <v>176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86</v>
      </c>
      <c r="BK349" s="239">
        <f>ROUND(I349*H349,2)</f>
        <v>0</v>
      </c>
      <c r="BL349" s="18" t="s">
        <v>183</v>
      </c>
      <c r="BM349" s="238" t="s">
        <v>448</v>
      </c>
    </row>
    <row r="350" spans="1:47" s="2" customFormat="1" ht="12">
      <c r="A350" s="39"/>
      <c r="B350" s="40"/>
      <c r="C350" s="41"/>
      <c r="D350" s="240" t="s">
        <v>185</v>
      </c>
      <c r="E350" s="41"/>
      <c r="F350" s="241" t="s">
        <v>449</v>
      </c>
      <c r="G350" s="41"/>
      <c r="H350" s="41"/>
      <c r="I350" s="242"/>
      <c r="J350" s="41"/>
      <c r="K350" s="41"/>
      <c r="L350" s="45"/>
      <c r="M350" s="243"/>
      <c r="N350" s="244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185</v>
      </c>
      <c r="AU350" s="18" t="s">
        <v>88</v>
      </c>
    </row>
    <row r="351" spans="1:47" s="2" customFormat="1" ht="12">
      <c r="A351" s="39"/>
      <c r="B351" s="40"/>
      <c r="C351" s="41"/>
      <c r="D351" s="240" t="s">
        <v>232</v>
      </c>
      <c r="E351" s="41"/>
      <c r="F351" s="277" t="s">
        <v>404</v>
      </c>
      <c r="G351" s="41"/>
      <c r="H351" s="41"/>
      <c r="I351" s="242"/>
      <c r="J351" s="41"/>
      <c r="K351" s="41"/>
      <c r="L351" s="45"/>
      <c r="M351" s="243"/>
      <c r="N351" s="244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232</v>
      </c>
      <c r="AU351" s="18" t="s">
        <v>88</v>
      </c>
    </row>
    <row r="352" spans="1:51" s="13" customFormat="1" ht="12">
      <c r="A352" s="13"/>
      <c r="B352" s="245"/>
      <c r="C352" s="246"/>
      <c r="D352" s="240" t="s">
        <v>187</v>
      </c>
      <c r="E352" s="247" t="s">
        <v>1</v>
      </c>
      <c r="F352" s="248" t="s">
        <v>450</v>
      </c>
      <c r="G352" s="246"/>
      <c r="H352" s="249">
        <v>107.03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5" t="s">
        <v>187</v>
      </c>
      <c r="AU352" s="255" t="s">
        <v>88</v>
      </c>
      <c r="AV352" s="13" t="s">
        <v>88</v>
      </c>
      <c r="AW352" s="13" t="s">
        <v>34</v>
      </c>
      <c r="AX352" s="13" t="s">
        <v>78</v>
      </c>
      <c r="AY352" s="255" t="s">
        <v>176</v>
      </c>
    </row>
    <row r="353" spans="1:51" s="13" customFormat="1" ht="12">
      <c r="A353" s="13"/>
      <c r="B353" s="245"/>
      <c r="C353" s="246"/>
      <c r="D353" s="240" t="s">
        <v>187</v>
      </c>
      <c r="E353" s="247" t="s">
        <v>1</v>
      </c>
      <c r="F353" s="248" t="s">
        <v>335</v>
      </c>
      <c r="G353" s="246"/>
      <c r="H353" s="249">
        <v>56.03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5" t="s">
        <v>187</v>
      </c>
      <c r="AU353" s="255" t="s">
        <v>88</v>
      </c>
      <c r="AV353" s="13" t="s">
        <v>88</v>
      </c>
      <c r="AW353" s="13" t="s">
        <v>34</v>
      </c>
      <c r="AX353" s="13" t="s">
        <v>78</v>
      </c>
      <c r="AY353" s="255" t="s">
        <v>176</v>
      </c>
    </row>
    <row r="354" spans="1:51" s="14" customFormat="1" ht="12">
      <c r="A354" s="14"/>
      <c r="B354" s="256"/>
      <c r="C354" s="257"/>
      <c r="D354" s="240" t="s">
        <v>187</v>
      </c>
      <c r="E354" s="258" t="s">
        <v>1</v>
      </c>
      <c r="F354" s="259" t="s">
        <v>189</v>
      </c>
      <c r="G354" s="257"/>
      <c r="H354" s="260">
        <v>163.06</v>
      </c>
      <c r="I354" s="261"/>
      <c r="J354" s="257"/>
      <c r="K354" s="257"/>
      <c r="L354" s="262"/>
      <c r="M354" s="263"/>
      <c r="N354" s="264"/>
      <c r="O354" s="264"/>
      <c r="P354" s="264"/>
      <c r="Q354" s="264"/>
      <c r="R354" s="264"/>
      <c r="S354" s="264"/>
      <c r="T354" s="26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6" t="s">
        <v>187</v>
      </c>
      <c r="AU354" s="266" t="s">
        <v>88</v>
      </c>
      <c r="AV354" s="14" t="s">
        <v>183</v>
      </c>
      <c r="AW354" s="14" t="s">
        <v>34</v>
      </c>
      <c r="AX354" s="14" t="s">
        <v>86</v>
      </c>
      <c r="AY354" s="266" t="s">
        <v>176</v>
      </c>
    </row>
    <row r="355" spans="1:65" s="2" customFormat="1" ht="16.5" customHeight="1">
      <c r="A355" s="39"/>
      <c r="B355" s="40"/>
      <c r="C355" s="278" t="s">
        <v>451</v>
      </c>
      <c r="D355" s="278" t="s">
        <v>247</v>
      </c>
      <c r="E355" s="279" t="s">
        <v>452</v>
      </c>
      <c r="F355" s="280" t="s">
        <v>453</v>
      </c>
      <c r="G355" s="281" t="s">
        <v>296</v>
      </c>
      <c r="H355" s="282">
        <v>166.321</v>
      </c>
      <c r="I355" s="283"/>
      <c r="J355" s="284">
        <f>ROUND(I355*H355,2)</f>
        <v>0</v>
      </c>
      <c r="K355" s="280" t="s">
        <v>182</v>
      </c>
      <c r="L355" s="285"/>
      <c r="M355" s="286" t="s">
        <v>1</v>
      </c>
      <c r="N355" s="287" t="s">
        <v>43</v>
      </c>
      <c r="O355" s="92"/>
      <c r="P355" s="236">
        <f>O355*H355</f>
        <v>0</v>
      </c>
      <c r="Q355" s="236">
        <v>0.222</v>
      </c>
      <c r="R355" s="236">
        <f>Q355*H355</f>
        <v>36.923262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227</v>
      </c>
      <c r="AT355" s="238" t="s">
        <v>247</v>
      </c>
      <c r="AU355" s="238" t="s">
        <v>88</v>
      </c>
      <c r="AY355" s="18" t="s">
        <v>176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86</v>
      </c>
      <c r="BK355" s="239">
        <f>ROUND(I355*H355,2)</f>
        <v>0</v>
      </c>
      <c r="BL355" s="18" t="s">
        <v>183</v>
      </c>
      <c r="BM355" s="238" t="s">
        <v>454</v>
      </c>
    </row>
    <row r="356" spans="1:47" s="2" customFormat="1" ht="12">
      <c r="A356" s="39"/>
      <c r="B356" s="40"/>
      <c r="C356" s="41"/>
      <c r="D356" s="240" t="s">
        <v>185</v>
      </c>
      <c r="E356" s="41"/>
      <c r="F356" s="241" t="s">
        <v>453</v>
      </c>
      <c r="G356" s="41"/>
      <c r="H356" s="41"/>
      <c r="I356" s="242"/>
      <c r="J356" s="41"/>
      <c r="K356" s="41"/>
      <c r="L356" s="45"/>
      <c r="M356" s="243"/>
      <c r="N356" s="244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185</v>
      </c>
      <c r="AU356" s="18" t="s">
        <v>88</v>
      </c>
    </row>
    <row r="357" spans="1:51" s="13" customFormat="1" ht="12">
      <c r="A357" s="13"/>
      <c r="B357" s="245"/>
      <c r="C357" s="246"/>
      <c r="D357" s="240" t="s">
        <v>187</v>
      </c>
      <c r="E357" s="247" t="s">
        <v>1</v>
      </c>
      <c r="F357" s="248" t="s">
        <v>455</v>
      </c>
      <c r="G357" s="246"/>
      <c r="H357" s="249">
        <v>107.03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5" t="s">
        <v>187</v>
      </c>
      <c r="AU357" s="255" t="s">
        <v>88</v>
      </c>
      <c r="AV357" s="13" t="s">
        <v>88</v>
      </c>
      <c r="AW357" s="13" t="s">
        <v>34</v>
      </c>
      <c r="AX357" s="13" t="s">
        <v>78</v>
      </c>
      <c r="AY357" s="255" t="s">
        <v>176</v>
      </c>
    </row>
    <row r="358" spans="1:51" s="13" customFormat="1" ht="12">
      <c r="A358" s="13"/>
      <c r="B358" s="245"/>
      <c r="C358" s="246"/>
      <c r="D358" s="240" t="s">
        <v>187</v>
      </c>
      <c r="E358" s="247" t="s">
        <v>1</v>
      </c>
      <c r="F358" s="248" t="s">
        <v>456</v>
      </c>
      <c r="G358" s="246"/>
      <c r="H358" s="249">
        <v>56.03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5" t="s">
        <v>187</v>
      </c>
      <c r="AU358" s="255" t="s">
        <v>88</v>
      </c>
      <c r="AV358" s="13" t="s">
        <v>88</v>
      </c>
      <c r="AW358" s="13" t="s">
        <v>34</v>
      </c>
      <c r="AX358" s="13" t="s">
        <v>78</v>
      </c>
      <c r="AY358" s="255" t="s">
        <v>176</v>
      </c>
    </row>
    <row r="359" spans="1:51" s="14" customFormat="1" ht="12">
      <c r="A359" s="14"/>
      <c r="B359" s="256"/>
      <c r="C359" s="257"/>
      <c r="D359" s="240" t="s">
        <v>187</v>
      </c>
      <c r="E359" s="258" t="s">
        <v>1</v>
      </c>
      <c r="F359" s="259" t="s">
        <v>189</v>
      </c>
      <c r="G359" s="257"/>
      <c r="H359" s="260">
        <v>163.06</v>
      </c>
      <c r="I359" s="261"/>
      <c r="J359" s="257"/>
      <c r="K359" s="257"/>
      <c r="L359" s="262"/>
      <c r="M359" s="263"/>
      <c r="N359" s="264"/>
      <c r="O359" s="264"/>
      <c r="P359" s="264"/>
      <c r="Q359" s="264"/>
      <c r="R359" s="264"/>
      <c r="S359" s="264"/>
      <c r="T359" s="26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6" t="s">
        <v>187</v>
      </c>
      <c r="AU359" s="266" t="s">
        <v>88</v>
      </c>
      <c r="AV359" s="14" t="s">
        <v>183</v>
      </c>
      <c r="AW359" s="14" t="s">
        <v>34</v>
      </c>
      <c r="AX359" s="14" t="s">
        <v>86</v>
      </c>
      <c r="AY359" s="266" t="s">
        <v>176</v>
      </c>
    </row>
    <row r="360" spans="1:51" s="13" customFormat="1" ht="12">
      <c r="A360" s="13"/>
      <c r="B360" s="245"/>
      <c r="C360" s="246"/>
      <c r="D360" s="240" t="s">
        <v>187</v>
      </c>
      <c r="E360" s="246"/>
      <c r="F360" s="248" t="s">
        <v>457</v>
      </c>
      <c r="G360" s="246"/>
      <c r="H360" s="249">
        <v>166.321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5" t="s">
        <v>187</v>
      </c>
      <c r="AU360" s="255" t="s">
        <v>88</v>
      </c>
      <c r="AV360" s="13" t="s">
        <v>88</v>
      </c>
      <c r="AW360" s="13" t="s">
        <v>4</v>
      </c>
      <c r="AX360" s="13" t="s">
        <v>86</v>
      </c>
      <c r="AY360" s="255" t="s">
        <v>176</v>
      </c>
    </row>
    <row r="361" spans="1:63" s="12" customFormat="1" ht="22.8" customHeight="1">
      <c r="A361" s="12"/>
      <c r="B361" s="211"/>
      <c r="C361" s="212"/>
      <c r="D361" s="213" t="s">
        <v>77</v>
      </c>
      <c r="E361" s="225" t="s">
        <v>227</v>
      </c>
      <c r="F361" s="225" t="s">
        <v>458</v>
      </c>
      <c r="G361" s="212"/>
      <c r="H361" s="212"/>
      <c r="I361" s="215"/>
      <c r="J361" s="226">
        <f>BK361</f>
        <v>0</v>
      </c>
      <c r="K361" s="212"/>
      <c r="L361" s="217"/>
      <c r="M361" s="218"/>
      <c r="N361" s="219"/>
      <c r="O361" s="219"/>
      <c r="P361" s="220">
        <f>SUM(P362:P474)</f>
        <v>0</v>
      </c>
      <c r="Q361" s="219"/>
      <c r="R361" s="220">
        <f>SUM(R362:R474)</f>
        <v>16.488049999999998</v>
      </c>
      <c r="S361" s="219"/>
      <c r="T361" s="221">
        <f>SUM(T362:T474)</f>
        <v>12.35696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2" t="s">
        <v>86</v>
      </c>
      <c r="AT361" s="223" t="s">
        <v>77</v>
      </c>
      <c r="AU361" s="223" t="s">
        <v>86</v>
      </c>
      <c r="AY361" s="222" t="s">
        <v>176</v>
      </c>
      <c r="BK361" s="224">
        <f>SUM(BK362:BK474)</f>
        <v>0</v>
      </c>
    </row>
    <row r="362" spans="1:65" s="2" customFormat="1" ht="16.5" customHeight="1">
      <c r="A362" s="39"/>
      <c r="B362" s="40"/>
      <c r="C362" s="227" t="s">
        <v>459</v>
      </c>
      <c r="D362" s="227" t="s">
        <v>178</v>
      </c>
      <c r="E362" s="228" t="s">
        <v>460</v>
      </c>
      <c r="F362" s="229" t="s">
        <v>461</v>
      </c>
      <c r="G362" s="230" t="s">
        <v>462</v>
      </c>
      <c r="H362" s="231">
        <v>30.54</v>
      </c>
      <c r="I362" s="232"/>
      <c r="J362" s="233">
        <f>ROUND(I362*H362,2)</f>
        <v>0</v>
      </c>
      <c r="K362" s="229" t="s">
        <v>182</v>
      </c>
      <c r="L362" s="45"/>
      <c r="M362" s="234" t="s">
        <v>1</v>
      </c>
      <c r="N362" s="235" t="s">
        <v>43</v>
      </c>
      <c r="O362" s="92"/>
      <c r="P362" s="236">
        <f>O362*H362</f>
        <v>0</v>
      </c>
      <c r="Q362" s="236">
        <v>0.00491</v>
      </c>
      <c r="R362" s="236">
        <f>Q362*H362</f>
        <v>0.1499514</v>
      </c>
      <c r="S362" s="236">
        <v>0</v>
      </c>
      <c r="T362" s="237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8" t="s">
        <v>183</v>
      </c>
      <c r="AT362" s="238" t="s">
        <v>178</v>
      </c>
      <c r="AU362" s="238" t="s">
        <v>88</v>
      </c>
      <c r="AY362" s="18" t="s">
        <v>176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8" t="s">
        <v>86</v>
      </c>
      <c r="BK362" s="239">
        <f>ROUND(I362*H362,2)</f>
        <v>0</v>
      </c>
      <c r="BL362" s="18" t="s">
        <v>183</v>
      </c>
      <c r="BM362" s="238" t="s">
        <v>463</v>
      </c>
    </row>
    <row r="363" spans="1:47" s="2" customFormat="1" ht="12">
      <c r="A363" s="39"/>
      <c r="B363" s="40"/>
      <c r="C363" s="41"/>
      <c r="D363" s="240" t="s">
        <v>185</v>
      </c>
      <c r="E363" s="41"/>
      <c r="F363" s="241" t="s">
        <v>464</v>
      </c>
      <c r="G363" s="41"/>
      <c r="H363" s="41"/>
      <c r="I363" s="242"/>
      <c r="J363" s="41"/>
      <c r="K363" s="41"/>
      <c r="L363" s="45"/>
      <c r="M363" s="243"/>
      <c r="N363" s="244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185</v>
      </c>
      <c r="AU363" s="18" t="s">
        <v>88</v>
      </c>
    </row>
    <row r="364" spans="1:51" s="13" customFormat="1" ht="12">
      <c r="A364" s="13"/>
      <c r="B364" s="245"/>
      <c r="C364" s="246"/>
      <c r="D364" s="240" t="s">
        <v>187</v>
      </c>
      <c r="E364" s="247" t="s">
        <v>1</v>
      </c>
      <c r="F364" s="248" t="s">
        <v>465</v>
      </c>
      <c r="G364" s="246"/>
      <c r="H364" s="249">
        <v>30.54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5" t="s">
        <v>187</v>
      </c>
      <c r="AU364" s="255" t="s">
        <v>88</v>
      </c>
      <c r="AV364" s="13" t="s">
        <v>88</v>
      </c>
      <c r="AW364" s="13" t="s">
        <v>34</v>
      </c>
      <c r="AX364" s="13" t="s">
        <v>78</v>
      </c>
      <c r="AY364" s="255" t="s">
        <v>176</v>
      </c>
    </row>
    <row r="365" spans="1:51" s="14" customFormat="1" ht="12">
      <c r="A365" s="14"/>
      <c r="B365" s="256"/>
      <c r="C365" s="257"/>
      <c r="D365" s="240" t="s">
        <v>187</v>
      </c>
      <c r="E365" s="258" t="s">
        <v>1</v>
      </c>
      <c r="F365" s="259" t="s">
        <v>189</v>
      </c>
      <c r="G365" s="257"/>
      <c r="H365" s="260">
        <v>30.54</v>
      </c>
      <c r="I365" s="261"/>
      <c r="J365" s="257"/>
      <c r="K365" s="257"/>
      <c r="L365" s="262"/>
      <c r="M365" s="263"/>
      <c r="N365" s="264"/>
      <c r="O365" s="264"/>
      <c r="P365" s="264"/>
      <c r="Q365" s="264"/>
      <c r="R365" s="264"/>
      <c r="S365" s="264"/>
      <c r="T365" s="26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6" t="s">
        <v>187</v>
      </c>
      <c r="AU365" s="266" t="s">
        <v>88</v>
      </c>
      <c r="AV365" s="14" t="s">
        <v>183</v>
      </c>
      <c r="AW365" s="14" t="s">
        <v>34</v>
      </c>
      <c r="AX365" s="14" t="s">
        <v>86</v>
      </c>
      <c r="AY365" s="266" t="s">
        <v>176</v>
      </c>
    </row>
    <row r="366" spans="1:65" s="2" customFormat="1" ht="16.5" customHeight="1">
      <c r="A366" s="39"/>
      <c r="B366" s="40"/>
      <c r="C366" s="227" t="s">
        <v>466</v>
      </c>
      <c r="D366" s="227" t="s">
        <v>178</v>
      </c>
      <c r="E366" s="228" t="s">
        <v>467</v>
      </c>
      <c r="F366" s="229" t="s">
        <v>468</v>
      </c>
      <c r="G366" s="230" t="s">
        <v>181</v>
      </c>
      <c r="H366" s="231">
        <v>2.613</v>
      </c>
      <c r="I366" s="232"/>
      <c r="J366" s="233">
        <f>ROUND(I366*H366,2)</f>
        <v>0</v>
      </c>
      <c r="K366" s="229" t="s">
        <v>469</v>
      </c>
      <c r="L366" s="45"/>
      <c r="M366" s="234" t="s">
        <v>1</v>
      </c>
      <c r="N366" s="235" t="s">
        <v>43</v>
      </c>
      <c r="O366" s="92"/>
      <c r="P366" s="236">
        <f>O366*H366</f>
        <v>0</v>
      </c>
      <c r="Q366" s="236">
        <v>0</v>
      </c>
      <c r="R366" s="236">
        <f>Q366*H366</f>
        <v>0</v>
      </c>
      <c r="S366" s="236">
        <v>1.92</v>
      </c>
      <c r="T366" s="237">
        <f>S366*H366</f>
        <v>5.01696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8" t="s">
        <v>183</v>
      </c>
      <c r="AT366" s="238" t="s">
        <v>178</v>
      </c>
      <c r="AU366" s="238" t="s">
        <v>88</v>
      </c>
      <c r="AY366" s="18" t="s">
        <v>176</v>
      </c>
      <c r="BE366" s="239">
        <f>IF(N366="základní",J366,0)</f>
        <v>0</v>
      </c>
      <c r="BF366" s="239">
        <f>IF(N366="snížená",J366,0)</f>
        <v>0</v>
      </c>
      <c r="BG366" s="239">
        <f>IF(N366="zákl. přenesená",J366,0)</f>
        <v>0</v>
      </c>
      <c r="BH366" s="239">
        <f>IF(N366="sníž. přenesená",J366,0)</f>
        <v>0</v>
      </c>
      <c r="BI366" s="239">
        <f>IF(N366="nulová",J366,0)</f>
        <v>0</v>
      </c>
      <c r="BJ366" s="18" t="s">
        <v>86</v>
      </c>
      <c r="BK366" s="239">
        <f>ROUND(I366*H366,2)</f>
        <v>0</v>
      </c>
      <c r="BL366" s="18" t="s">
        <v>183</v>
      </c>
      <c r="BM366" s="238" t="s">
        <v>470</v>
      </c>
    </row>
    <row r="367" spans="1:47" s="2" customFormat="1" ht="12">
      <c r="A367" s="39"/>
      <c r="B367" s="40"/>
      <c r="C367" s="41"/>
      <c r="D367" s="240" t="s">
        <v>185</v>
      </c>
      <c r="E367" s="41"/>
      <c r="F367" s="241" t="s">
        <v>471</v>
      </c>
      <c r="G367" s="41"/>
      <c r="H367" s="41"/>
      <c r="I367" s="242"/>
      <c r="J367" s="41"/>
      <c r="K367" s="41"/>
      <c r="L367" s="45"/>
      <c r="M367" s="243"/>
      <c r="N367" s="244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185</v>
      </c>
      <c r="AU367" s="18" t="s">
        <v>88</v>
      </c>
    </row>
    <row r="368" spans="1:51" s="13" customFormat="1" ht="12">
      <c r="A368" s="13"/>
      <c r="B368" s="245"/>
      <c r="C368" s="246"/>
      <c r="D368" s="240" t="s">
        <v>187</v>
      </c>
      <c r="E368" s="247" t="s">
        <v>1</v>
      </c>
      <c r="F368" s="248" t="s">
        <v>472</v>
      </c>
      <c r="G368" s="246"/>
      <c r="H368" s="249">
        <v>2.613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5" t="s">
        <v>187</v>
      </c>
      <c r="AU368" s="255" t="s">
        <v>88</v>
      </c>
      <c r="AV368" s="13" t="s">
        <v>88</v>
      </c>
      <c r="AW368" s="13" t="s">
        <v>34</v>
      </c>
      <c r="AX368" s="13" t="s">
        <v>78</v>
      </c>
      <c r="AY368" s="255" t="s">
        <v>176</v>
      </c>
    </row>
    <row r="369" spans="1:51" s="14" customFormat="1" ht="12">
      <c r="A369" s="14"/>
      <c r="B369" s="256"/>
      <c r="C369" s="257"/>
      <c r="D369" s="240" t="s">
        <v>187</v>
      </c>
      <c r="E369" s="258" t="s">
        <v>1</v>
      </c>
      <c r="F369" s="259" t="s">
        <v>189</v>
      </c>
      <c r="G369" s="257"/>
      <c r="H369" s="260">
        <v>2.613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6" t="s">
        <v>187</v>
      </c>
      <c r="AU369" s="266" t="s">
        <v>88</v>
      </c>
      <c r="AV369" s="14" t="s">
        <v>183</v>
      </c>
      <c r="AW369" s="14" t="s">
        <v>34</v>
      </c>
      <c r="AX369" s="14" t="s">
        <v>86</v>
      </c>
      <c r="AY369" s="266" t="s">
        <v>176</v>
      </c>
    </row>
    <row r="370" spans="1:65" s="2" customFormat="1" ht="16.5" customHeight="1">
      <c r="A370" s="39"/>
      <c r="B370" s="40"/>
      <c r="C370" s="227" t="s">
        <v>473</v>
      </c>
      <c r="D370" s="227" t="s">
        <v>178</v>
      </c>
      <c r="E370" s="228" t="s">
        <v>474</v>
      </c>
      <c r="F370" s="229" t="s">
        <v>475</v>
      </c>
      <c r="G370" s="230" t="s">
        <v>476</v>
      </c>
      <c r="H370" s="231">
        <v>11</v>
      </c>
      <c r="I370" s="232"/>
      <c r="J370" s="233">
        <f>ROUND(I370*H370,2)</f>
        <v>0</v>
      </c>
      <c r="K370" s="229" t="s">
        <v>182</v>
      </c>
      <c r="L370" s="45"/>
      <c r="M370" s="234" t="s">
        <v>1</v>
      </c>
      <c r="N370" s="235" t="s">
        <v>43</v>
      </c>
      <c r="O370" s="92"/>
      <c r="P370" s="236">
        <f>O370*H370</f>
        <v>0</v>
      </c>
      <c r="Q370" s="236">
        <v>0.12422</v>
      </c>
      <c r="R370" s="236">
        <f>Q370*H370</f>
        <v>1.36642</v>
      </c>
      <c r="S370" s="236">
        <v>0</v>
      </c>
      <c r="T370" s="23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8" t="s">
        <v>183</v>
      </c>
      <c r="AT370" s="238" t="s">
        <v>178</v>
      </c>
      <c r="AU370" s="238" t="s">
        <v>88</v>
      </c>
      <c r="AY370" s="18" t="s">
        <v>176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8" t="s">
        <v>86</v>
      </c>
      <c r="BK370" s="239">
        <f>ROUND(I370*H370,2)</f>
        <v>0</v>
      </c>
      <c r="BL370" s="18" t="s">
        <v>183</v>
      </c>
      <c r="BM370" s="238" t="s">
        <v>477</v>
      </c>
    </row>
    <row r="371" spans="1:47" s="2" customFormat="1" ht="12">
      <c r="A371" s="39"/>
      <c r="B371" s="40"/>
      <c r="C371" s="41"/>
      <c r="D371" s="240" t="s">
        <v>185</v>
      </c>
      <c r="E371" s="41"/>
      <c r="F371" s="241" t="s">
        <v>478</v>
      </c>
      <c r="G371" s="41"/>
      <c r="H371" s="41"/>
      <c r="I371" s="242"/>
      <c r="J371" s="41"/>
      <c r="K371" s="41"/>
      <c r="L371" s="45"/>
      <c r="M371" s="243"/>
      <c r="N371" s="244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185</v>
      </c>
      <c r="AU371" s="18" t="s">
        <v>88</v>
      </c>
    </row>
    <row r="372" spans="1:51" s="13" customFormat="1" ht="12">
      <c r="A372" s="13"/>
      <c r="B372" s="245"/>
      <c r="C372" s="246"/>
      <c r="D372" s="240" t="s">
        <v>187</v>
      </c>
      <c r="E372" s="247" t="s">
        <v>1</v>
      </c>
      <c r="F372" s="248" t="s">
        <v>479</v>
      </c>
      <c r="G372" s="246"/>
      <c r="H372" s="249">
        <v>11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5" t="s">
        <v>187</v>
      </c>
      <c r="AU372" s="255" t="s">
        <v>88</v>
      </c>
      <c r="AV372" s="13" t="s">
        <v>88</v>
      </c>
      <c r="AW372" s="13" t="s">
        <v>34</v>
      </c>
      <c r="AX372" s="13" t="s">
        <v>86</v>
      </c>
      <c r="AY372" s="255" t="s">
        <v>176</v>
      </c>
    </row>
    <row r="373" spans="1:65" s="2" customFormat="1" ht="16.5" customHeight="1">
      <c r="A373" s="39"/>
      <c r="B373" s="40"/>
      <c r="C373" s="278" t="s">
        <v>480</v>
      </c>
      <c r="D373" s="278" t="s">
        <v>247</v>
      </c>
      <c r="E373" s="279" t="s">
        <v>481</v>
      </c>
      <c r="F373" s="280" t="s">
        <v>482</v>
      </c>
      <c r="G373" s="281" t="s">
        <v>476</v>
      </c>
      <c r="H373" s="282">
        <v>11</v>
      </c>
      <c r="I373" s="283"/>
      <c r="J373" s="284">
        <f>ROUND(I373*H373,2)</f>
        <v>0</v>
      </c>
      <c r="K373" s="280" t="s">
        <v>182</v>
      </c>
      <c r="L373" s="285"/>
      <c r="M373" s="286" t="s">
        <v>1</v>
      </c>
      <c r="N373" s="287" t="s">
        <v>43</v>
      </c>
      <c r="O373" s="92"/>
      <c r="P373" s="236">
        <f>O373*H373</f>
        <v>0</v>
      </c>
      <c r="Q373" s="236">
        <v>0.097</v>
      </c>
      <c r="R373" s="236">
        <f>Q373*H373</f>
        <v>1.067</v>
      </c>
      <c r="S373" s="236">
        <v>0</v>
      </c>
      <c r="T373" s="23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8" t="s">
        <v>227</v>
      </c>
      <c r="AT373" s="238" t="s">
        <v>247</v>
      </c>
      <c r="AU373" s="238" t="s">
        <v>88</v>
      </c>
      <c r="AY373" s="18" t="s">
        <v>176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8" t="s">
        <v>86</v>
      </c>
      <c r="BK373" s="239">
        <f>ROUND(I373*H373,2)</f>
        <v>0</v>
      </c>
      <c r="BL373" s="18" t="s">
        <v>183</v>
      </c>
      <c r="BM373" s="238" t="s">
        <v>483</v>
      </c>
    </row>
    <row r="374" spans="1:47" s="2" customFormat="1" ht="12">
      <c r="A374" s="39"/>
      <c r="B374" s="40"/>
      <c r="C374" s="41"/>
      <c r="D374" s="240" t="s">
        <v>185</v>
      </c>
      <c r="E374" s="41"/>
      <c r="F374" s="241" t="s">
        <v>482</v>
      </c>
      <c r="G374" s="41"/>
      <c r="H374" s="41"/>
      <c r="I374" s="242"/>
      <c r="J374" s="41"/>
      <c r="K374" s="41"/>
      <c r="L374" s="45"/>
      <c r="M374" s="243"/>
      <c r="N374" s="244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185</v>
      </c>
      <c r="AU374" s="18" t="s">
        <v>88</v>
      </c>
    </row>
    <row r="375" spans="1:47" s="2" customFormat="1" ht="12">
      <c r="A375" s="39"/>
      <c r="B375" s="40"/>
      <c r="C375" s="41"/>
      <c r="D375" s="240" t="s">
        <v>232</v>
      </c>
      <c r="E375" s="41"/>
      <c r="F375" s="277" t="s">
        <v>484</v>
      </c>
      <c r="G375" s="41"/>
      <c r="H375" s="41"/>
      <c r="I375" s="242"/>
      <c r="J375" s="41"/>
      <c r="K375" s="41"/>
      <c r="L375" s="45"/>
      <c r="M375" s="243"/>
      <c r="N375" s="244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232</v>
      </c>
      <c r="AU375" s="18" t="s">
        <v>88</v>
      </c>
    </row>
    <row r="376" spans="1:51" s="13" customFormat="1" ht="12">
      <c r="A376" s="13"/>
      <c r="B376" s="245"/>
      <c r="C376" s="246"/>
      <c r="D376" s="240" t="s">
        <v>187</v>
      </c>
      <c r="E376" s="247" t="s">
        <v>1</v>
      </c>
      <c r="F376" s="248" t="s">
        <v>479</v>
      </c>
      <c r="G376" s="246"/>
      <c r="H376" s="249">
        <v>11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5" t="s">
        <v>187</v>
      </c>
      <c r="AU376" s="255" t="s">
        <v>88</v>
      </c>
      <c r="AV376" s="13" t="s">
        <v>88</v>
      </c>
      <c r="AW376" s="13" t="s">
        <v>34</v>
      </c>
      <c r="AX376" s="13" t="s">
        <v>86</v>
      </c>
      <c r="AY376" s="255" t="s">
        <v>176</v>
      </c>
    </row>
    <row r="377" spans="1:65" s="2" customFormat="1" ht="16.5" customHeight="1">
      <c r="A377" s="39"/>
      <c r="B377" s="40"/>
      <c r="C377" s="227" t="s">
        <v>485</v>
      </c>
      <c r="D377" s="227" t="s">
        <v>178</v>
      </c>
      <c r="E377" s="228" t="s">
        <v>486</v>
      </c>
      <c r="F377" s="229" t="s">
        <v>487</v>
      </c>
      <c r="G377" s="230" t="s">
        <v>476</v>
      </c>
      <c r="H377" s="231">
        <v>3</v>
      </c>
      <c r="I377" s="232"/>
      <c r="J377" s="233">
        <f>ROUND(I377*H377,2)</f>
        <v>0</v>
      </c>
      <c r="K377" s="229" t="s">
        <v>182</v>
      </c>
      <c r="L377" s="45"/>
      <c r="M377" s="234" t="s">
        <v>1</v>
      </c>
      <c r="N377" s="235" t="s">
        <v>43</v>
      </c>
      <c r="O377" s="92"/>
      <c r="P377" s="236">
        <f>O377*H377</f>
        <v>0</v>
      </c>
      <c r="Q377" s="236">
        <v>0.12422</v>
      </c>
      <c r="R377" s="236">
        <f>Q377*H377</f>
        <v>0.37266</v>
      </c>
      <c r="S377" s="236">
        <v>0</v>
      </c>
      <c r="T377" s="237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8" t="s">
        <v>183</v>
      </c>
      <c r="AT377" s="238" t="s">
        <v>178</v>
      </c>
      <c r="AU377" s="238" t="s">
        <v>88</v>
      </c>
      <c r="AY377" s="18" t="s">
        <v>176</v>
      </c>
      <c r="BE377" s="239">
        <f>IF(N377="základní",J377,0)</f>
        <v>0</v>
      </c>
      <c r="BF377" s="239">
        <f>IF(N377="snížená",J377,0)</f>
        <v>0</v>
      </c>
      <c r="BG377" s="239">
        <f>IF(N377="zákl. přenesená",J377,0)</f>
        <v>0</v>
      </c>
      <c r="BH377" s="239">
        <f>IF(N377="sníž. přenesená",J377,0)</f>
        <v>0</v>
      </c>
      <c r="BI377" s="239">
        <f>IF(N377="nulová",J377,0)</f>
        <v>0</v>
      </c>
      <c r="BJ377" s="18" t="s">
        <v>86</v>
      </c>
      <c r="BK377" s="239">
        <f>ROUND(I377*H377,2)</f>
        <v>0</v>
      </c>
      <c r="BL377" s="18" t="s">
        <v>183</v>
      </c>
      <c r="BM377" s="238" t="s">
        <v>488</v>
      </c>
    </row>
    <row r="378" spans="1:47" s="2" customFormat="1" ht="12">
      <c r="A378" s="39"/>
      <c r="B378" s="40"/>
      <c r="C378" s="41"/>
      <c r="D378" s="240" t="s">
        <v>185</v>
      </c>
      <c r="E378" s="41"/>
      <c r="F378" s="241" t="s">
        <v>489</v>
      </c>
      <c r="G378" s="41"/>
      <c r="H378" s="41"/>
      <c r="I378" s="242"/>
      <c r="J378" s="41"/>
      <c r="K378" s="41"/>
      <c r="L378" s="45"/>
      <c r="M378" s="243"/>
      <c r="N378" s="244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185</v>
      </c>
      <c r="AU378" s="18" t="s">
        <v>88</v>
      </c>
    </row>
    <row r="379" spans="1:51" s="13" customFormat="1" ht="12">
      <c r="A379" s="13"/>
      <c r="B379" s="245"/>
      <c r="C379" s="246"/>
      <c r="D379" s="240" t="s">
        <v>187</v>
      </c>
      <c r="E379" s="247" t="s">
        <v>1</v>
      </c>
      <c r="F379" s="248" t="s">
        <v>198</v>
      </c>
      <c r="G379" s="246"/>
      <c r="H379" s="249">
        <v>3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5" t="s">
        <v>187</v>
      </c>
      <c r="AU379" s="255" t="s">
        <v>88</v>
      </c>
      <c r="AV379" s="13" t="s">
        <v>88</v>
      </c>
      <c r="AW379" s="13" t="s">
        <v>34</v>
      </c>
      <c r="AX379" s="13" t="s">
        <v>86</v>
      </c>
      <c r="AY379" s="255" t="s">
        <v>176</v>
      </c>
    </row>
    <row r="380" spans="1:65" s="2" customFormat="1" ht="16.5" customHeight="1">
      <c r="A380" s="39"/>
      <c r="B380" s="40"/>
      <c r="C380" s="278" t="s">
        <v>490</v>
      </c>
      <c r="D380" s="278" t="s">
        <v>247</v>
      </c>
      <c r="E380" s="279" t="s">
        <v>491</v>
      </c>
      <c r="F380" s="280" t="s">
        <v>492</v>
      </c>
      <c r="G380" s="281" t="s">
        <v>476</v>
      </c>
      <c r="H380" s="282">
        <v>3</v>
      </c>
      <c r="I380" s="283"/>
      <c r="J380" s="284">
        <f>ROUND(I380*H380,2)</f>
        <v>0</v>
      </c>
      <c r="K380" s="280" t="s">
        <v>182</v>
      </c>
      <c r="L380" s="285"/>
      <c r="M380" s="286" t="s">
        <v>1</v>
      </c>
      <c r="N380" s="287" t="s">
        <v>43</v>
      </c>
      <c r="O380" s="92"/>
      <c r="P380" s="236">
        <f>O380*H380</f>
        <v>0</v>
      </c>
      <c r="Q380" s="236">
        <v>0.072</v>
      </c>
      <c r="R380" s="236">
        <f>Q380*H380</f>
        <v>0.21599999999999997</v>
      </c>
      <c r="S380" s="236">
        <v>0</v>
      </c>
      <c r="T380" s="23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8" t="s">
        <v>227</v>
      </c>
      <c r="AT380" s="238" t="s">
        <v>247</v>
      </c>
      <c r="AU380" s="238" t="s">
        <v>88</v>
      </c>
      <c r="AY380" s="18" t="s">
        <v>176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8" t="s">
        <v>86</v>
      </c>
      <c r="BK380" s="239">
        <f>ROUND(I380*H380,2)</f>
        <v>0</v>
      </c>
      <c r="BL380" s="18" t="s">
        <v>183</v>
      </c>
      <c r="BM380" s="238" t="s">
        <v>493</v>
      </c>
    </row>
    <row r="381" spans="1:47" s="2" customFormat="1" ht="12">
      <c r="A381" s="39"/>
      <c r="B381" s="40"/>
      <c r="C381" s="41"/>
      <c r="D381" s="240" t="s">
        <v>185</v>
      </c>
      <c r="E381" s="41"/>
      <c r="F381" s="241" t="s">
        <v>492</v>
      </c>
      <c r="G381" s="41"/>
      <c r="H381" s="41"/>
      <c r="I381" s="242"/>
      <c r="J381" s="41"/>
      <c r="K381" s="41"/>
      <c r="L381" s="45"/>
      <c r="M381" s="243"/>
      <c r="N381" s="244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185</v>
      </c>
      <c r="AU381" s="18" t="s">
        <v>88</v>
      </c>
    </row>
    <row r="382" spans="1:51" s="13" customFormat="1" ht="12">
      <c r="A382" s="13"/>
      <c r="B382" s="245"/>
      <c r="C382" s="246"/>
      <c r="D382" s="240" t="s">
        <v>187</v>
      </c>
      <c r="E382" s="247" t="s">
        <v>1</v>
      </c>
      <c r="F382" s="248" t="s">
        <v>198</v>
      </c>
      <c r="G382" s="246"/>
      <c r="H382" s="249">
        <v>3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5" t="s">
        <v>187</v>
      </c>
      <c r="AU382" s="255" t="s">
        <v>88</v>
      </c>
      <c r="AV382" s="13" t="s">
        <v>88</v>
      </c>
      <c r="AW382" s="13" t="s">
        <v>34</v>
      </c>
      <c r="AX382" s="13" t="s">
        <v>86</v>
      </c>
      <c r="AY382" s="255" t="s">
        <v>176</v>
      </c>
    </row>
    <row r="383" spans="1:65" s="2" customFormat="1" ht="16.5" customHeight="1">
      <c r="A383" s="39"/>
      <c r="B383" s="40"/>
      <c r="C383" s="227" t="s">
        <v>494</v>
      </c>
      <c r="D383" s="227" t="s">
        <v>178</v>
      </c>
      <c r="E383" s="228" t="s">
        <v>495</v>
      </c>
      <c r="F383" s="229" t="s">
        <v>496</v>
      </c>
      <c r="G383" s="230" t="s">
        <v>476</v>
      </c>
      <c r="H383" s="231">
        <v>3</v>
      </c>
      <c r="I383" s="232"/>
      <c r="J383" s="233">
        <f>ROUND(I383*H383,2)</f>
        <v>0</v>
      </c>
      <c r="K383" s="229" t="s">
        <v>182</v>
      </c>
      <c r="L383" s="45"/>
      <c r="M383" s="234" t="s">
        <v>1</v>
      </c>
      <c r="N383" s="235" t="s">
        <v>43</v>
      </c>
      <c r="O383" s="92"/>
      <c r="P383" s="236">
        <f>O383*H383</f>
        <v>0</v>
      </c>
      <c r="Q383" s="236">
        <v>0.02972</v>
      </c>
      <c r="R383" s="236">
        <f>Q383*H383</f>
        <v>0.08916</v>
      </c>
      <c r="S383" s="236">
        <v>0</v>
      </c>
      <c r="T383" s="23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8" t="s">
        <v>183</v>
      </c>
      <c r="AT383" s="238" t="s">
        <v>178</v>
      </c>
      <c r="AU383" s="238" t="s">
        <v>88</v>
      </c>
      <c r="AY383" s="18" t="s">
        <v>176</v>
      </c>
      <c r="BE383" s="239">
        <f>IF(N383="základní",J383,0)</f>
        <v>0</v>
      </c>
      <c r="BF383" s="239">
        <f>IF(N383="snížená",J383,0)</f>
        <v>0</v>
      </c>
      <c r="BG383" s="239">
        <f>IF(N383="zákl. přenesená",J383,0)</f>
        <v>0</v>
      </c>
      <c r="BH383" s="239">
        <f>IF(N383="sníž. přenesená",J383,0)</f>
        <v>0</v>
      </c>
      <c r="BI383" s="239">
        <f>IF(N383="nulová",J383,0)</f>
        <v>0</v>
      </c>
      <c r="BJ383" s="18" t="s">
        <v>86</v>
      </c>
      <c r="BK383" s="239">
        <f>ROUND(I383*H383,2)</f>
        <v>0</v>
      </c>
      <c r="BL383" s="18" t="s">
        <v>183</v>
      </c>
      <c r="BM383" s="238" t="s">
        <v>497</v>
      </c>
    </row>
    <row r="384" spans="1:47" s="2" customFormat="1" ht="12">
      <c r="A384" s="39"/>
      <c r="B384" s="40"/>
      <c r="C384" s="41"/>
      <c r="D384" s="240" t="s">
        <v>185</v>
      </c>
      <c r="E384" s="41"/>
      <c r="F384" s="241" t="s">
        <v>498</v>
      </c>
      <c r="G384" s="41"/>
      <c r="H384" s="41"/>
      <c r="I384" s="242"/>
      <c r="J384" s="41"/>
      <c r="K384" s="41"/>
      <c r="L384" s="45"/>
      <c r="M384" s="243"/>
      <c r="N384" s="244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185</v>
      </c>
      <c r="AU384" s="18" t="s">
        <v>88</v>
      </c>
    </row>
    <row r="385" spans="1:51" s="13" customFormat="1" ht="12">
      <c r="A385" s="13"/>
      <c r="B385" s="245"/>
      <c r="C385" s="246"/>
      <c r="D385" s="240" t="s">
        <v>187</v>
      </c>
      <c r="E385" s="247" t="s">
        <v>1</v>
      </c>
      <c r="F385" s="248" t="s">
        <v>198</v>
      </c>
      <c r="G385" s="246"/>
      <c r="H385" s="249">
        <v>3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5" t="s">
        <v>187</v>
      </c>
      <c r="AU385" s="255" t="s">
        <v>88</v>
      </c>
      <c r="AV385" s="13" t="s">
        <v>88</v>
      </c>
      <c r="AW385" s="13" t="s">
        <v>34</v>
      </c>
      <c r="AX385" s="13" t="s">
        <v>86</v>
      </c>
      <c r="AY385" s="255" t="s">
        <v>176</v>
      </c>
    </row>
    <row r="386" spans="1:65" s="2" customFormat="1" ht="16.5" customHeight="1">
      <c r="A386" s="39"/>
      <c r="B386" s="40"/>
      <c r="C386" s="278" t="s">
        <v>499</v>
      </c>
      <c r="D386" s="278" t="s">
        <v>247</v>
      </c>
      <c r="E386" s="279" t="s">
        <v>500</v>
      </c>
      <c r="F386" s="280" t="s">
        <v>501</v>
      </c>
      <c r="G386" s="281" t="s">
        <v>476</v>
      </c>
      <c r="H386" s="282">
        <v>3</v>
      </c>
      <c r="I386" s="283"/>
      <c r="J386" s="284">
        <f>ROUND(I386*H386,2)</f>
        <v>0</v>
      </c>
      <c r="K386" s="280" t="s">
        <v>182</v>
      </c>
      <c r="L386" s="285"/>
      <c r="M386" s="286" t="s">
        <v>1</v>
      </c>
      <c r="N386" s="287" t="s">
        <v>43</v>
      </c>
      <c r="O386" s="92"/>
      <c r="P386" s="236">
        <f>O386*H386</f>
        <v>0</v>
      </c>
      <c r="Q386" s="236">
        <v>0.04</v>
      </c>
      <c r="R386" s="236">
        <f>Q386*H386</f>
        <v>0.12</v>
      </c>
      <c r="S386" s="236">
        <v>0</v>
      </c>
      <c r="T386" s="23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227</v>
      </c>
      <c r="AT386" s="238" t="s">
        <v>247</v>
      </c>
      <c r="AU386" s="238" t="s">
        <v>88</v>
      </c>
      <c r="AY386" s="18" t="s">
        <v>176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86</v>
      </c>
      <c r="BK386" s="239">
        <f>ROUND(I386*H386,2)</f>
        <v>0</v>
      </c>
      <c r="BL386" s="18" t="s">
        <v>183</v>
      </c>
      <c r="BM386" s="238" t="s">
        <v>502</v>
      </c>
    </row>
    <row r="387" spans="1:47" s="2" customFormat="1" ht="12">
      <c r="A387" s="39"/>
      <c r="B387" s="40"/>
      <c r="C387" s="41"/>
      <c r="D387" s="240" t="s">
        <v>185</v>
      </c>
      <c r="E387" s="41"/>
      <c r="F387" s="241" t="s">
        <v>501</v>
      </c>
      <c r="G387" s="41"/>
      <c r="H387" s="41"/>
      <c r="I387" s="242"/>
      <c r="J387" s="41"/>
      <c r="K387" s="41"/>
      <c r="L387" s="45"/>
      <c r="M387" s="243"/>
      <c r="N387" s="244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185</v>
      </c>
      <c r="AU387" s="18" t="s">
        <v>88</v>
      </c>
    </row>
    <row r="388" spans="1:51" s="13" customFormat="1" ht="12">
      <c r="A388" s="13"/>
      <c r="B388" s="245"/>
      <c r="C388" s="246"/>
      <c r="D388" s="240" t="s">
        <v>187</v>
      </c>
      <c r="E388" s="247" t="s">
        <v>1</v>
      </c>
      <c r="F388" s="248" t="s">
        <v>198</v>
      </c>
      <c r="G388" s="246"/>
      <c r="H388" s="249">
        <v>3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5" t="s">
        <v>187</v>
      </c>
      <c r="AU388" s="255" t="s">
        <v>88</v>
      </c>
      <c r="AV388" s="13" t="s">
        <v>88</v>
      </c>
      <c r="AW388" s="13" t="s">
        <v>34</v>
      </c>
      <c r="AX388" s="13" t="s">
        <v>86</v>
      </c>
      <c r="AY388" s="255" t="s">
        <v>176</v>
      </c>
    </row>
    <row r="389" spans="1:65" s="2" customFormat="1" ht="16.5" customHeight="1">
      <c r="A389" s="39"/>
      <c r="B389" s="40"/>
      <c r="C389" s="227" t="s">
        <v>503</v>
      </c>
      <c r="D389" s="227" t="s">
        <v>178</v>
      </c>
      <c r="E389" s="228" t="s">
        <v>504</v>
      </c>
      <c r="F389" s="229" t="s">
        <v>505</v>
      </c>
      <c r="G389" s="230" t="s">
        <v>476</v>
      </c>
      <c r="H389" s="231">
        <v>11</v>
      </c>
      <c r="I389" s="232"/>
      <c r="J389" s="233">
        <f>ROUND(I389*H389,2)</f>
        <v>0</v>
      </c>
      <c r="K389" s="229" t="s">
        <v>182</v>
      </c>
      <c r="L389" s="45"/>
      <c r="M389" s="234" t="s">
        <v>1</v>
      </c>
      <c r="N389" s="235" t="s">
        <v>43</v>
      </c>
      <c r="O389" s="92"/>
      <c r="P389" s="236">
        <f>O389*H389</f>
        <v>0</v>
      </c>
      <c r="Q389" s="236">
        <v>0.02972</v>
      </c>
      <c r="R389" s="236">
        <f>Q389*H389</f>
        <v>0.32692</v>
      </c>
      <c r="S389" s="236">
        <v>0</v>
      </c>
      <c r="T389" s="23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8" t="s">
        <v>183</v>
      </c>
      <c r="AT389" s="238" t="s">
        <v>178</v>
      </c>
      <c r="AU389" s="238" t="s">
        <v>88</v>
      </c>
      <c r="AY389" s="18" t="s">
        <v>176</v>
      </c>
      <c r="BE389" s="239">
        <f>IF(N389="základní",J389,0)</f>
        <v>0</v>
      </c>
      <c r="BF389" s="239">
        <f>IF(N389="snížená",J389,0)</f>
        <v>0</v>
      </c>
      <c r="BG389" s="239">
        <f>IF(N389="zákl. přenesená",J389,0)</f>
        <v>0</v>
      </c>
      <c r="BH389" s="239">
        <f>IF(N389="sníž. přenesená",J389,0)</f>
        <v>0</v>
      </c>
      <c r="BI389" s="239">
        <f>IF(N389="nulová",J389,0)</f>
        <v>0</v>
      </c>
      <c r="BJ389" s="18" t="s">
        <v>86</v>
      </c>
      <c r="BK389" s="239">
        <f>ROUND(I389*H389,2)</f>
        <v>0</v>
      </c>
      <c r="BL389" s="18" t="s">
        <v>183</v>
      </c>
      <c r="BM389" s="238" t="s">
        <v>506</v>
      </c>
    </row>
    <row r="390" spans="1:47" s="2" customFormat="1" ht="12">
      <c r="A390" s="39"/>
      <c r="B390" s="40"/>
      <c r="C390" s="41"/>
      <c r="D390" s="240" t="s">
        <v>185</v>
      </c>
      <c r="E390" s="41"/>
      <c r="F390" s="241" t="s">
        <v>507</v>
      </c>
      <c r="G390" s="41"/>
      <c r="H390" s="41"/>
      <c r="I390" s="242"/>
      <c r="J390" s="41"/>
      <c r="K390" s="41"/>
      <c r="L390" s="45"/>
      <c r="M390" s="243"/>
      <c r="N390" s="244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185</v>
      </c>
      <c r="AU390" s="18" t="s">
        <v>88</v>
      </c>
    </row>
    <row r="391" spans="1:47" s="2" customFormat="1" ht="12">
      <c r="A391" s="39"/>
      <c r="B391" s="40"/>
      <c r="C391" s="41"/>
      <c r="D391" s="240" t="s">
        <v>232</v>
      </c>
      <c r="E391" s="41"/>
      <c r="F391" s="277" t="s">
        <v>508</v>
      </c>
      <c r="G391" s="41"/>
      <c r="H391" s="41"/>
      <c r="I391" s="242"/>
      <c r="J391" s="41"/>
      <c r="K391" s="41"/>
      <c r="L391" s="45"/>
      <c r="M391" s="243"/>
      <c r="N391" s="244"/>
      <c r="O391" s="92"/>
      <c r="P391" s="92"/>
      <c r="Q391" s="92"/>
      <c r="R391" s="92"/>
      <c r="S391" s="92"/>
      <c r="T391" s="9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232</v>
      </c>
      <c r="AU391" s="18" t="s">
        <v>88</v>
      </c>
    </row>
    <row r="392" spans="1:51" s="13" customFormat="1" ht="12">
      <c r="A392" s="13"/>
      <c r="B392" s="245"/>
      <c r="C392" s="246"/>
      <c r="D392" s="240" t="s">
        <v>187</v>
      </c>
      <c r="E392" s="247" t="s">
        <v>1</v>
      </c>
      <c r="F392" s="248" t="s">
        <v>479</v>
      </c>
      <c r="G392" s="246"/>
      <c r="H392" s="249">
        <v>11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5" t="s">
        <v>187</v>
      </c>
      <c r="AU392" s="255" t="s">
        <v>88</v>
      </c>
      <c r="AV392" s="13" t="s">
        <v>88</v>
      </c>
      <c r="AW392" s="13" t="s">
        <v>34</v>
      </c>
      <c r="AX392" s="13" t="s">
        <v>86</v>
      </c>
      <c r="AY392" s="255" t="s">
        <v>176</v>
      </c>
    </row>
    <row r="393" spans="1:65" s="2" customFormat="1" ht="16.5" customHeight="1">
      <c r="A393" s="39"/>
      <c r="B393" s="40"/>
      <c r="C393" s="278" t="s">
        <v>509</v>
      </c>
      <c r="D393" s="278" t="s">
        <v>247</v>
      </c>
      <c r="E393" s="279" t="s">
        <v>510</v>
      </c>
      <c r="F393" s="280" t="s">
        <v>511</v>
      </c>
      <c r="G393" s="281" t="s">
        <v>476</v>
      </c>
      <c r="H393" s="282">
        <v>11</v>
      </c>
      <c r="I393" s="283"/>
      <c r="J393" s="284">
        <f>ROUND(I393*H393,2)</f>
        <v>0</v>
      </c>
      <c r="K393" s="280" t="s">
        <v>182</v>
      </c>
      <c r="L393" s="285"/>
      <c r="M393" s="286" t="s">
        <v>1</v>
      </c>
      <c r="N393" s="287" t="s">
        <v>43</v>
      </c>
      <c r="O393" s="92"/>
      <c r="P393" s="236">
        <f>O393*H393</f>
        <v>0</v>
      </c>
      <c r="Q393" s="236">
        <v>0.111</v>
      </c>
      <c r="R393" s="236">
        <f>Q393*H393</f>
        <v>1.221</v>
      </c>
      <c r="S393" s="236">
        <v>0</v>
      </c>
      <c r="T393" s="23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227</v>
      </c>
      <c r="AT393" s="238" t="s">
        <v>247</v>
      </c>
      <c r="AU393" s="238" t="s">
        <v>88</v>
      </c>
      <c r="AY393" s="18" t="s">
        <v>176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86</v>
      </c>
      <c r="BK393" s="239">
        <f>ROUND(I393*H393,2)</f>
        <v>0</v>
      </c>
      <c r="BL393" s="18" t="s">
        <v>183</v>
      </c>
      <c r="BM393" s="238" t="s">
        <v>512</v>
      </c>
    </row>
    <row r="394" spans="1:47" s="2" customFormat="1" ht="12">
      <c r="A394" s="39"/>
      <c r="B394" s="40"/>
      <c r="C394" s="41"/>
      <c r="D394" s="240" t="s">
        <v>185</v>
      </c>
      <c r="E394" s="41"/>
      <c r="F394" s="241" t="s">
        <v>511</v>
      </c>
      <c r="G394" s="41"/>
      <c r="H394" s="41"/>
      <c r="I394" s="242"/>
      <c r="J394" s="41"/>
      <c r="K394" s="41"/>
      <c r="L394" s="45"/>
      <c r="M394" s="243"/>
      <c r="N394" s="244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185</v>
      </c>
      <c r="AU394" s="18" t="s">
        <v>88</v>
      </c>
    </row>
    <row r="395" spans="1:51" s="13" customFormat="1" ht="12">
      <c r="A395" s="13"/>
      <c r="B395" s="245"/>
      <c r="C395" s="246"/>
      <c r="D395" s="240" t="s">
        <v>187</v>
      </c>
      <c r="E395" s="247" t="s">
        <v>1</v>
      </c>
      <c r="F395" s="248" t="s">
        <v>479</v>
      </c>
      <c r="G395" s="246"/>
      <c r="H395" s="249">
        <v>11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5" t="s">
        <v>187</v>
      </c>
      <c r="AU395" s="255" t="s">
        <v>88</v>
      </c>
      <c r="AV395" s="13" t="s">
        <v>88</v>
      </c>
      <c r="AW395" s="13" t="s">
        <v>34</v>
      </c>
      <c r="AX395" s="13" t="s">
        <v>86</v>
      </c>
      <c r="AY395" s="255" t="s">
        <v>176</v>
      </c>
    </row>
    <row r="396" spans="1:65" s="2" customFormat="1" ht="16.5" customHeight="1">
      <c r="A396" s="39"/>
      <c r="B396" s="40"/>
      <c r="C396" s="227" t="s">
        <v>513</v>
      </c>
      <c r="D396" s="227" t="s">
        <v>178</v>
      </c>
      <c r="E396" s="228" t="s">
        <v>514</v>
      </c>
      <c r="F396" s="229" t="s">
        <v>515</v>
      </c>
      <c r="G396" s="230" t="s">
        <v>476</v>
      </c>
      <c r="H396" s="231">
        <v>3</v>
      </c>
      <c r="I396" s="232"/>
      <c r="J396" s="233">
        <f>ROUND(I396*H396,2)</f>
        <v>0</v>
      </c>
      <c r="K396" s="229" t="s">
        <v>182</v>
      </c>
      <c r="L396" s="45"/>
      <c r="M396" s="234" t="s">
        <v>1</v>
      </c>
      <c r="N396" s="235" t="s">
        <v>43</v>
      </c>
      <c r="O396" s="92"/>
      <c r="P396" s="236">
        <f>O396*H396</f>
        <v>0</v>
      </c>
      <c r="Q396" s="236">
        <v>0.02972</v>
      </c>
      <c r="R396" s="236">
        <f>Q396*H396</f>
        <v>0.08916</v>
      </c>
      <c r="S396" s="236">
        <v>0</v>
      </c>
      <c r="T396" s="237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8" t="s">
        <v>183</v>
      </c>
      <c r="AT396" s="238" t="s">
        <v>178</v>
      </c>
      <c r="AU396" s="238" t="s">
        <v>88</v>
      </c>
      <c r="AY396" s="18" t="s">
        <v>176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8" t="s">
        <v>86</v>
      </c>
      <c r="BK396" s="239">
        <f>ROUND(I396*H396,2)</f>
        <v>0</v>
      </c>
      <c r="BL396" s="18" t="s">
        <v>183</v>
      </c>
      <c r="BM396" s="238" t="s">
        <v>516</v>
      </c>
    </row>
    <row r="397" spans="1:47" s="2" customFormat="1" ht="12">
      <c r="A397" s="39"/>
      <c r="B397" s="40"/>
      <c r="C397" s="41"/>
      <c r="D397" s="240" t="s">
        <v>185</v>
      </c>
      <c r="E397" s="41"/>
      <c r="F397" s="241" t="s">
        <v>517</v>
      </c>
      <c r="G397" s="41"/>
      <c r="H397" s="41"/>
      <c r="I397" s="242"/>
      <c r="J397" s="41"/>
      <c r="K397" s="41"/>
      <c r="L397" s="45"/>
      <c r="M397" s="243"/>
      <c r="N397" s="244"/>
      <c r="O397" s="92"/>
      <c r="P397" s="92"/>
      <c r="Q397" s="92"/>
      <c r="R397" s="92"/>
      <c r="S397" s="92"/>
      <c r="T397" s="93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185</v>
      </c>
      <c r="AU397" s="18" t="s">
        <v>88</v>
      </c>
    </row>
    <row r="398" spans="1:51" s="13" customFormat="1" ht="12">
      <c r="A398" s="13"/>
      <c r="B398" s="245"/>
      <c r="C398" s="246"/>
      <c r="D398" s="240" t="s">
        <v>187</v>
      </c>
      <c r="E398" s="247" t="s">
        <v>1</v>
      </c>
      <c r="F398" s="248" t="s">
        <v>198</v>
      </c>
      <c r="G398" s="246"/>
      <c r="H398" s="249">
        <v>3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5" t="s">
        <v>187</v>
      </c>
      <c r="AU398" s="255" t="s">
        <v>88</v>
      </c>
      <c r="AV398" s="13" t="s">
        <v>88</v>
      </c>
      <c r="AW398" s="13" t="s">
        <v>34</v>
      </c>
      <c r="AX398" s="13" t="s">
        <v>86</v>
      </c>
      <c r="AY398" s="255" t="s">
        <v>176</v>
      </c>
    </row>
    <row r="399" spans="1:65" s="2" customFormat="1" ht="16.5" customHeight="1">
      <c r="A399" s="39"/>
      <c r="B399" s="40"/>
      <c r="C399" s="278" t="s">
        <v>518</v>
      </c>
      <c r="D399" s="278" t="s">
        <v>247</v>
      </c>
      <c r="E399" s="279" t="s">
        <v>519</v>
      </c>
      <c r="F399" s="280" t="s">
        <v>520</v>
      </c>
      <c r="G399" s="281" t="s">
        <v>476</v>
      </c>
      <c r="H399" s="282">
        <v>3</v>
      </c>
      <c r="I399" s="283"/>
      <c r="J399" s="284">
        <f>ROUND(I399*H399,2)</f>
        <v>0</v>
      </c>
      <c r="K399" s="280" t="s">
        <v>182</v>
      </c>
      <c r="L399" s="285"/>
      <c r="M399" s="286" t="s">
        <v>1</v>
      </c>
      <c r="N399" s="287" t="s">
        <v>43</v>
      </c>
      <c r="O399" s="92"/>
      <c r="P399" s="236">
        <f>O399*H399</f>
        <v>0</v>
      </c>
      <c r="Q399" s="236">
        <v>0.08</v>
      </c>
      <c r="R399" s="236">
        <f>Q399*H399</f>
        <v>0.24</v>
      </c>
      <c r="S399" s="236">
        <v>0</v>
      </c>
      <c r="T399" s="23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8" t="s">
        <v>227</v>
      </c>
      <c r="AT399" s="238" t="s">
        <v>247</v>
      </c>
      <c r="AU399" s="238" t="s">
        <v>88</v>
      </c>
      <c r="AY399" s="18" t="s">
        <v>176</v>
      </c>
      <c r="BE399" s="239">
        <f>IF(N399="základní",J399,0)</f>
        <v>0</v>
      </c>
      <c r="BF399" s="239">
        <f>IF(N399="snížená",J399,0)</f>
        <v>0</v>
      </c>
      <c r="BG399" s="239">
        <f>IF(N399="zákl. přenesená",J399,0)</f>
        <v>0</v>
      </c>
      <c r="BH399" s="239">
        <f>IF(N399="sníž. přenesená",J399,0)</f>
        <v>0</v>
      </c>
      <c r="BI399" s="239">
        <f>IF(N399="nulová",J399,0)</f>
        <v>0</v>
      </c>
      <c r="BJ399" s="18" t="s">
        <v>86</v>
      </c>
      <c r="BK399" s="239">
        <f>ROUND(I399*H399,2)</f>
        <v>0</v>
      </c>
      <c r="BL399" s="18" t="s">
        <v>183</v>
      </c>
      <c r="BM399" s="238" t="s">
        <v>521</v>
      </c>
    </row>
    <row r="400" spans="1:47" s="2" customFormat="1" ht="12">
      <c r="A400" s="39"/>
      <c r="B400" s="40"/>
      <c r="C400" s="41"/>
      <c r="D400" s="240" t="s">
        <v>185</v>
      </c>
      <c r="E400" s="41"/>
      <c r="F400" s="241" t="s">
        <v>520</v>
      </c>
      <c r="G400" s="41"/>
      <c r="H400" s="41"/>
      <c r="I400" s="242"/>
      <c r="J400" s="41"/>
      <c r="K400" s="41"/>
      <c r="L400" s="45"/>
      <c r="M400" s="243"/>
      <c r="N400" s="244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185</v>
      </c>
      <c r="AU400" s="18" t="s">
        <v>88</v>
      </c>
    </row>
    <row r="401" spans="1:51" s="13" customFormat="1" ht="12">
      <c r="A401" s="13"/>
      <c r="B401" s="245"/>
      <c r="C401" s="246"/>
      <c r="D401" s="240" t="s">
        <v>187</v>
      </c>
      <c r="E401" s="247" t="s">
        <v>1</v>
      </c>
      <c r="F401" s="248" t="s">
        <v>198</v>
      </c>
      <c r="G401" s="246"/>
      <c r="H401" s="249">
        <v>3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5" t="s">
        <v>187</v>
      </c>
      <c r="AU401" s="255" t="s">
        <v>88</v>
      </c>
      <c r="AV401" s="13" t="s">
        <v>88</v>
      </c>
      <c r="AW401" s="13" t="s">
        <v>34</v>
      </c>
      <c r="AX401" s="13" t="s">
        <v>86</v>
      </c>
      <c r="AY401" s="255" t="s">
        <v>176</v>
      </c>
    </row>
    <row r="402" spans="1:65" s="2" customFormat="1" ht="16.5" customHeight="1">
      <c r="A402" s="39"/>
      <c r="B402" s="40"/>
      <c r="C402" s="227" t="s">
        <v>522</v>
      </c>
      <c r="D402" s="227" t="s">
        <v>178</v>
      </c>
      <c r="E402" s="228" t="s">
        <v>523</v>
      </c>
      <c r="F402" s="229" t="s">
        <v>524</v>
      </c>
      <c r="G402" s="230" t="s">
        <v>476</v>
      </c>
      <c r="H402" s="231">
        <v>7</v>
      </c>
      <c r="I402" s="232"/>
      <c r="J402" s="233">
        <f>ROUND(I402*H402,2)</f>
        <v>0</v>
      </c>
      <c r="K402" s="229" t="s">
        <v>182</v>
      </c>
      <c r="L402" s="45"/>
      <c r="M402" s="234" t="s">
        <v>1</v>
      </c>
      <c r="N402" s="235" t="s">
        <v>43</v>
      </c>
      <c r="O402" s="92"/>
      <c r="P402" s="236">
        <f>O402*H402</f>
        <v>0</v>
      </c>
      <c r="Q402" s="236">
        <v>0.62248</v>
      </c>
      <c r="R402" s="236">
        <f>Q402*H402</f>
        <v>4.35736</v>
      </c>
      <c r="S402" s="236">
        <v>0.62</v>
      </c>
      <c r="T402" s="237">
        <f>S402*H402</f>
        <v>4.34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8" t="s">
        <v>183</v>
      </c>
      <c r="AT402" s="238" t="s">
        <v>178</v>
      </c>
      <c r="AU402" s="238" t="s">
        <v>88</v>
      </c>
      <c r="AY402" s="18" t="s">
        <v>176</v>
      </c>
      <c r="BE402" s="239">
        <f>IF(N402="základní",J402,0)</f>
        <v>0</v>
      </c>
      <c r="BF402" s="239">
        <f>IF(N402="snížená",J402,0)</f>
        <v>0</v>
      </c>
      <c r="BG402" s="239">
        <f>IF(N402="zákl. přenesená",J402,0)</f>
        <v>0</v>
      </c>
      <c r="BH402" s="239">
        <f>IF(N402="sníž. přenesená",J402,0)</f>
        <v>0</v>
      </c>
      <c r="BI402" s="239">
        <f>IF(N402="nulová",J402,0)</f>
        <v>0</v>
      </c>
      <c r="BJ402" s="18" t="s">
        <v>86</v>
      </c>
      <c r="BK402" s="239">
        <f>ROUND(I402*H402,2)</f>
        <v>0</v>
      </c>
      <c r="BL402" s="18" t="s">
        <v>183</v>
      </c>
      <c r="BM402" s="238" t="s">
        <v>525</v>
      </c>
    </row>
    <row r="403" spans="1:47" s="2" customFormat="1" ht="12">
      <c r="A403" s="39"/>
      <c r="B403" s="40"/>
      <c r="C403" s="41"/>
      <c r="D403" s="240" t="s">
        <v>185</v>
      </c>
      <c r="E403" s="41"/>
      <c r="F403" s="241" t="s">
        <v>526</v>
      </c>
      <c r="G403" s="41"/>
      <c r="H403" s="41"/>
      <c r="I403" s="242"/>
      <c r="J403" s="41"/>
      <c r="K403" s="41"/>
      <c r="L403" s="45"/>
      <c r="M403" s="243"/>
      <c r="N403" s="244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185</v>
      </c>
      <c r="AU403" s="18" t="s">
        <v>88</v>
      </c>
    </row>
    <row r="404" spans="1:47" s="2" customFormat="1" ht="12">
      <c r="A404" s="39"/>
      <c r="B404" s="40"/>
      <c r="C404" s="41"/>
      <c r="D404" s="240" t="s">
        <v>232</v>
      </c>
      <c r="E404" s="41"/>
      <c r="F404" s="277" t="s">
        <v>527</v>
      </c>
      <c r="G404" s="41"/>
      <c r="H404" s="41"/>
      <c r="I404" s="242"/>
      <c r="J404" s="41"/>
      <c r="K404" s="41"/>
      <c r="L404" s="45"/>
      <c r="M404" s="243"/>
      <c r="N404" s="244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232</v>
      </c>
      <c r="AU404" s="18" t="s">
        <v>88</v>
      </c>
    </row>
    <row r="405" spans="1:51" s="13" customFormat="1" ht="12">
      <c r="A405" s="13"/>
      <c r="B405" s="245"/>
      <c r="C405" s="246"/>
      <c r="D405" s="240" t="s">
        <v>187</v>
      </c>
      <c r="E405" s="247" t="s">
        <v>1</v>
      </c>
      <c r="F405" s="248" t="s">
        <v>221</v>
      </c>
      <c r="G405" s="246"/>
      <c r="H405" s="249">
        <v>7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5" t="s">
        <v>187</v>
      </c>
      <c r="AU405" s="255" t="s">
        <v>88</v>
      </c>
      <c r="AV405" s="13" t="s">
        <v>88</v>
      </c>
      <c r="AW405" s="13" t="s">
        <v>34</v>
      </c>
      <c r="AX405" s="13" t="s">
        <v>78</v>
      </c>
      <c r="AY405" s="255" t="s">
        <v>176</v>
      </c>
    </row>
    <row r="406" spans="1:51" s="14" customFormat="1" ht="12">
      <c r="A406" s="14"/>
      <c r="B406" s="256"/>
      <c r="C406" s="257"/>
      <c r="D406" s="240" t="s">
        <v>187</v>
      </c>
      <c r="E406" s="258" t="s">
        <v>1</v>
      </c>
      <c r="F406" s="259" t="s">
        <v>189</v>
      </c>
      <c r="G406" s="257"/>
      <c r="H406" s="260">
        <v>7</v>
      </c>
      <c r="I406" s="261"/>
      <c r="J406" s="257"/>
      <c r="K406" s="257"/>
      <c r="L406" s="262"/>
      <c r="M406" s="263"/>
      <c r="N406" s="264"/>
      <c r="O406" s="264"/>
      <c r="P406" s="264"/>
      <c r="Q406" s="264"/>
      <c r="R406" s="264"/>
      <c r="S406" s="264"/>
      <c r="T406" s="26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6" t="s">
        <v>187</v>
      </c>
      <c r="AU406" s="266" t="s">
        <v>88</v>
      </c>
      <c r="AV406" s="14" t="s">
        <v>183</v>
      </c>
      <c r="AW406" s="14" t="s">
        <v>34</v>
      </c>
      <c r="AX406" s="14" t="s">
        <v>86</v>
      </c>
      <c r="AY406" s="266" t="s">
        <v>176</v>
      </c>
    </row>
    <row r="407" spans="1:65" s="2" customFormat="1" ht="16.5" customHeight="1">
      <c r="A407" s="39"/>
      <c r="B407" s="40"/>
      <c r="C407" s="227" t="s">
        <v>528</v>
      </c>
      <c r="D407" s="227" t="s">
        <v>178</v>
      </c>
      <c r="E407" s="228" t="s">
        <v>529</v>
      </c>
      <c r="F407" s="229" t="s">
        <v>530</v>
      </c>
      <c r="G407" s="230" t="s">
        <v>476</v>
      </c>
      <c r="H407" s="231">
        <v>5</v>
      </c>
      <c r="I407" s="232"/>
      <c r="J407" s="233">
        <f>ROUND(I407*H407,2)</f>
        <v>0</v>
      </c>
      <c r="K407" s="229" t="s">
        <v>182</v>
      </c>
      <c r="L407" s="45"/>
      <c r="M407" s="234" t="s">
        <v>1</v>
      </c>
      <c r="N407" s="235" t="s">
        <v>43</v>
      </c>
      <c r="O407" s="92"/>
      <c r="P407" s="236">
        <f>O407*H407</f>
        <v>0</v>
      </c>
      <c r="Q407" s="236">
        <v>0.15056</v>
      </c>
      <c r="R407" s="236">
        <f>Q407*H407</f>
        <v>0.7528</v>
      </c>
      <c r="S407" s="236">
        <v>0.15</v>
      </c>
      <c r="T407" s="237">
        <f>S407*H407</f>
        <v>0.75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8" t="s">
        <v>183</v>
      </c>
      <c r="AT407" s="238" t="s">
        <v>178</v>
      </c>
      <c r="AU407" s="238" t="s">
        <v>88</v>
      </c>
      <c r="AY407" s="18" t="s">
        <v>176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8" t="s">
        <v>86</v>
      </c>
      <c r="BK407" s="239">
        <f>ROUND(I407*H407,2)</f>
        <v>0</v>
      </c>
      <c r="BL407" s="18" t="s">
        <v>183</v>
      </c>
      <c r="BM407" s="238" t="s">
        <v>531</v>
      </c>
    </row>
    <row r="408" spans="1:47" s="2" customFormat="1" ht="12">
      <c r="A408" s="39"/>
      <c r="B408" s="40"/>
      <c r="C408" s="41"/>
      <c r="D408" s="240" t="s">
        <v>185</v>
      </c>
      <c r="E408" s="41"/>
      <c r="F408" s="241" t="s">
        <v>530</v>
      </c>
      <c r="G408" s="41"/>
      <c r="H408" s="41"/>
      <c r="I408" s="242"/>
      <c r="J408" s="41"/>
      <c r="K408" s="41"/>
      <c r="L408" s="45"/>
      <c r="M408" s="243"/>
      <c r="N408" s="244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185</v>
      </c>
      <c r="AU408" s="18" t="s">
        <v>88</v>
      </c>
    </row>
    <row r="409" spans="1:47" s="2" customFormat="1" ht="12">
      <c r="A409" s="39"/>
      <c r="B409" s="40"/>
      <c r="C409" s="41"/>
      <c r="D409" s="240" t="s">
        <v>232</v>
      </c>
      <c r="E409" s="41"/>
      <c r="F409" s="277" t="s">
        <v>527</v>
      </c>
      <c r="G409" s="41"/>
      <c r="H409" s="41"/>
      <c r="I409" s="242"/>
      <c r="J409" s="41"/>
      <c r="K409" s="41"/>
      <c r="L409" s="45"/>
      <c r="M409" s="243"/>
      <c r="N409" s="244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232</v>
      </c>
      <c r="AU409" s="18" t="s">
        <v>88</v>
      </c>
    </row>
    <row r="410" spans="1:51" s="13" customFormat="1" ht="12">
      <c r="A410" s="13"/>
      <c r="B410" s="245"/>
      <c r="C410" s="246"/>
      <c r="D410" s="240" t="s">
        <v>187</v>
      </c>
      <c r="E410" s="247" t="s">
        <v>1</v>
      </c>
      <c r="F410" s="248" t="s">
        <v>209</v>
      </c>
      <c r="G410" s="246"/>
      <c r="H410" s="249">
        <v>5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5" t="s">
        <v>187</v>
      </c>
      <c r="AU410" s="255" t="s">
        <v>88</v>
      </c>
      <c r="AV410" s="13" t="s">
        <v>88</v>
      </c>
      <c r="AW410" s="13" t="s">
        <v>34</v>
      </c>
      <c r="AX410" s="13" t="s">
        <v>78</v>
      </c>
      <c r="AY410" s="255" t="s">
        <v>176</v>
      </c>
    </row>
    <row r="411" spans="1:51" s="14" customFormat="1" ht="12">
      <c r="A411" s="14"/>
      <c r="B411" s="256"/>
      <c r="C411" s="257"/>
      <c r="D411" s="240" t="s">
        <v>187</v>
      </c>
      <c r="E411" s="258" t="s">
        <v>1</v>
      </c>
      <c r="F411" s="259" t="s">
        <v>189</v>
      </c>
      <c r="G411" s="257"/>
      <c r="H411" s="260">
        <v>5</v>
      </c>
      <c r="I411" s="261"/>
      <c r="J411" s="257"/>
      <c r="K411" s="257"/>
      <c r="L411" s="262"/>
      <c r="M411" s="263"/>
      <c r="N411" s="264"/>
      <c r="O411" s="264"/>
      <c r="P411" s="264"/>
      <c r="Q411" s="264"/>
      <c r="R411" s="264"/>
      <c r="S411" s="264"/>
      <c r="T411" s="26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6" t="s">
        <v>187</v>
      </c>
      <c r="AU411" s="266" t="s">
        <v>88</v>
      </c>
      <c r="AV411" s="14" t="s">
        <v>183</v>
      </c>
      <c r="AW411" s="14" t="s">
        <v>34</v>
      </c>
      <c r="AX411" s="14" t="s">
        <v>86</v>
      </c>
      <c r="AY411" s="266" t="s">
        <v>176</v>
      </c>
    </row>
    <row r="412" spans="1:65" s="2" customFormat="1" ht="16.5" customHeight="1">
      <c r="A412" s="39"/>
      <c r="B412" s="40"/>
      <c r="C412" s="227" t="s">
        <v>532</v>
      </c>
      <c r="D412" s="227" t="s">
        <v>178</v>
      </c>
      <c r="E412" s="228" t="s">
        <v>533</v>
      </c>
      <c r="F412" s="229" t="s">
        <v>534</v>
      </c>
      <c r="G412" s="230" t="s">
        <v>476</v>
      </c>
      <c r="H412" s="231">
        <v>1</v>
      </c>
      <c r="I412" s="232"/>
      <c r="J412" s="233">
        <f>ROUND(I412*H412,2)</f>
        <v>0</v>
      </c>
      <c r="K412" s="229" t="s">
        <v>182</v>
      </c>
      <c r="L412" s="45"/>
      <c r="M412" s="234" t="s">
        <v>1</v>
      </c>
      <c r="N412" s="235" t="s">
        <v>43</v>
      </c>
      <c r="O412" s="92"/>
      <c r="P412" s="236">
        <f>O412*H412</f>
        <v>0</v>
      </c>
      <c r="Q412" s="236">
        <v>0.53326</v>
      </c>
      <c r="R412" s="236">
        <f>Q412*H412</f>
        <v>0.53326</v>
      </c>
      <c r="S412" s="236">
        <v>0.3</v>
      </c>
      <c r="T412" s="237">
        <f>S412*H412</f>
        <v>0.3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8" t="s">
        <v>183</v>
      </c>
      <c r="AT412" s="238" t="s">
        <v>178</v>
      </c>
      <c r="AU412" s="238" t="s">
        <v>88</v>
      </c>
      <c r="AY412" s="18" t="s">
        <v>176</v>
      </c>
      <c r="BE412" s="239">
        <f>IF(N412="základní",J412,0)</f>
        <v>0</v>
      </c>
      <c r="BF412" s="239">
        <f>IF(N412="snížená",J412,0)</f>
        <v>0</v>
      </c>
      <c r="BG412" s="239">
        <f>IF(N412="zákl. přenesená",J412,0)</f>
        <v>0</v>
      </c>
      <c r="BH412" s="239">
        <f>IF(N412="sníž. přenesená",J412,0)</f>
        <v>0</v>
      </c>
      <c r="BI412" s="239">
        <f>IF(N412="nulová",J412,0)</f>
        <v>0</v>
      </c>
      <c r="BJ412" s="18" t="s">
        <v>86</v>
      </c>
      <c r="BK412" s="239">
        <f>ROUND(I412*H412,2)</f>
        <v>0</v>
      </c>
      <c r="BL412" s="18" t="s">
        <v>183</v>
      </c>
      <c r="BM412" s="238" t="s">
        <v>535</v>
      </c>
    </row>
    <row r="413" spans="1:47" s="2" customFormat="1" ht="12">
      <c r="A413" s="39"/>
      <c r="B413" s="40"/>
      <c r="C413" s="41"/>
      <c r="D413" s="240" t="s">
        <v>185</v>
      </c>
      <c r="E413" s="41"/>
      <c r="F413" s="241" t="s">
        <v>536</v>
      </c>
      <c r="G413" s="41"/>
      <c r="H413" s="41"/>
      <c r="I413" s="242"/>
      <c r="J413" s="41"/>
      <c r="K413" s="41"/>
      <c r="L413" s="45"/>
      <c r="M413" s="243"/>
      <c r="N413" s="244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185</v>
      </c>
      <c r="AU413" s="18" t="s">
        <v>88</v>
      </c>
    </row>
    <row r="414" spans="1:47" s="2" customFormat="1" ht="12">
      <c r="A414" s="39"/>
      <c r="B414" s="40"/>
      <c r="C414" s="41"/>
      <c r="D414" s="240" t="s">
        <v>232</v>
      </c>
      <c r="E414" s="41"/>
      <c r="F414" s="277" t="s">
        <v>537</v>
      </c>
      <c r="G414" s="41"/>
      <c r="H414" s="41"/>
      <c r="I414" s="242"/>
      <c r="J414" s="41"/>
      <c r="K414" s="41"/>
      <c r="L414" s="45"/>
      <c r="M414" s="243"/>
      <c r="N414" s="244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232</v>
      </c>
      <c r="AU414" s="18" t="s">
        <v>88</v>
      </c>
    </row>
    <row r="415" spans="1:51" s="13" customFormat="1" ht="12">
      <c r="A415" s="13"/>
      <c r="B415" s="245"/>
      <c r="C415" s="246"/>
      <c r="D415" s="240" t="s">
        <v>187</v>
      </c>
      <c r="E415" s="247" t="s">
        <v>1</v>
      </c>
      <c r="F415" s="248" t="s">
        <v>86</v>
      </c>
      <c r="G415" s="246"/>
      <c r="H415" s="249">
        <v>1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5" t="s">
        <v>187</v>
      </c>
      <c r="AU415" s="255" t="s">
        <v>88</v>
      </c>
      <c r="AV415" s="13" t="s">
        <v>88</v>
      </c>
      <c r="AW415" s="13" t="s">
        <v>34</v>
      </c>
      <c r="AX415" s="13" t="s">
        <v>86</v>
      </c>
      <c r="AY415" s="255" t="s">
        <v>176</v>
      </c>
    </row>
    <row r="416" spans="1:65" s="2" customFormat="1" ht="16.5" customHeight="1">
      <c r="A416" s="39"/>
      <c r="B416" s="40"/>
      <c r="C416" s="227" t="s">
        <v>538</v>
      </c>
      <c r="D416" s="227" t="s">
        <v>178</v>
      </c>
      <c r="E416" s="228" t="s">
        <v>539</v>
      </c>
      <c r="F416" s="229" t="s">
        <v>540</v>
      </c>
      <c r="G416" s="230" t="s">
        <v>476</v>
      </c>
      <c r="H416" s="231">
        <v>10</v>
      </c>
      <c r="I416" s="232"/>
      <c r="J416" s="233">
        <f>ROUND(I416*H416,2)</f>
        <v>0</v>
      </c>
      <c r="K416" s="229" t="s">
        <v>182</v>
      </c>
      <c r="L416" s="45"/>
      <c r="M416" s="234" t="s">
        <v>1</v>
      </c>
      <c r="N416" s="235" t="s">
        <v>43</v>
      </c>
      <c r="O416" s="92"/>
      <c r="P416" s="236">
        <f>O416*H416</f>
        <v>0</v>
      </c>
      <c r="Q416" s="236">
        <v>0.21734</v>
      </c>
      <c r="R416" s="236">
        <f>Q416*H416</f>
        <v>2.1734</v>
      </c>
      <c r="S416" s="236">
        <v>0</v>
      </c>
      <c r="T416" s="237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8" t="s">
        <v>183</v>
      </c>
      <c r="AT416" s="238" t="s">
        <v>178</v>
      </c>
      <c r="AU416" s="238" t="s">
        <v>88</v>
      </c>
      <c r="AY416" s="18" t="s">
        <v>176</v>
      </c>
      <c r="BE416" s="239">
        <f>IF(N416="základní",J416,0)</f>
        <v>0</v>
      </c>
      <c r="BF416" s="239">
        <f>IF(N416="snížená",J416,0)</f>
        <v>0</v>
      </c>
      <c r="BG416" s="239">
        <f>IF(N416="zákl. přenesená",J416,0)</f>
        <v>0</v>
      </c>
      <c r="BH416" s="239">
        <f>IF(N416="sníž. přenesená",J416,0)</f>
        <v>0</v>
      </c>
      <c r="BI416" s="239">
        <f>IF(N416="nulová",J416,0)</f>
        <v>0</v>
      </c>
      <c r="BJ416" s="18" t="s">
        <v>86</v>
      </c>
      <c r="BK416" s="239">
        <f>ROUND(I416*H416,2)</f>
        <v>0</v>
      </c>
      <c r="BL416" s="18" t="s">
        <v>183</v>
      </c>
      <c r="BM416" s="238" t="s">
        <v>541</v>
      </c>
    </row>
    <row r="417" spans="1:47" s="2" customFormat="1" ht="12">
      <c r="A417" s="39"/>
      <c r="B417" s="40"/>
      <c r="C417" s="41"/>
      <c r="D417" s="240" t="s">
        <v>185</v>
      </c>
      <c r="E417" s="41"/>
      <c r="F417" s="241" t="s">
        <v>540</v>
      </c>
      <c r="G417" s="41"/>
      <c r="H417" s="41"/>
      <c r="I417" s="242"/>
      <c r="J417" s="41"/>
      <c r="K417" s="41"/>
      <c r="L417" s="45"/>
      <c r="M417" s="243"/>
      <c r="N417" s="244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185</v>
      </c>
      <c r="AU417" s="18" t="s">
        <v>88</v>
      </c>
    </row>
    <row r="418" spans="1:51" s="13" customFormat="1" ht="12">
      <c r="A418" s="13"/>
      <c r="B418" s="245"/>
      <c r="C418" s="246"/>
      <c r="D418" s="240" t="s">
        <v>187</v>
      </c>
      <c r="E418" s="247" t="s">
        <v>1</v>
      </c>
      <c r="F418" s="248" t="s">
        <v>542</v>
      </c>
      <c r="G418" s="246"/>
      <c r="H418" s="249">
        <v>10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5" t="s">
        <v>187</v>
      </c>
      <c r="AU418" s="255" t="s">
        <v>88</v>
      </c>
      <c r="AV418" s="13" t="s">
        <v>88</v>
      </c>
      <c r="AW418" s="13" t="s">
        <v>34</v>
      </c>
      <c r="AX418" s="13" t="s">
        <v>86</v>
      </c>
      <c r="AY418" s="255" t="s">
        <v>176</v>
      </c>
    </row>
    <row r="419" spans="1:65" s="2" customFormat="1" ht="16.5" customHeight="1">
      <c r="A419" s="39"/>
      <c r="B419" s="40"/>
      <c r="C419" s="278" t="s">
        <v>543</v>
      </c>
      <c r="D419" s="278" t="s">
        <v>247</v>
      </c>
      <c r="E419" s="279" t="s">
        <v>544</v>
      </c>
      <c r="F419" s="280" t="s">
        <v>545</v>
      </c>
      <c r="G419" s="281" t="s">
        <v>476</v>
      </c>
      <c r="H419" s="282">
        <v>10</v>
      </c>
      <c r="I419" s="283"/>
      <c r="J419" s="284">
        <f>ROUND(I419*H419,2)</f>
        <v>0</v>
      </c>
      <c r="K419" s="280" t="s">
        <v>1</v>
      </c>
      <c r="L419" s="285"/>
      <c r="M419" s="286" t="s">
        <v>1</v>
      </c>
      <c r="N419" s="287" t="s">
        <v>43</v>
      </c>
      <c r="O419" s="92"/>
      <c r="P419" s="236">
        <f>O419*H419</f>
        <v>0</v>
      </c>
      <c r="Q419" s="236">
        <v>0.157</v>
      </c>
      <c r="R419" s="236">
        <f>Q419*H419</f>
        <v>1.57</v>
      </c>
      <c r="S419" s="236">
        <v>0</v>
      </c>
      <c r="T419" s="23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8" t="s">
        <v>227</v>
      </c>
      <c r="AT419" s="238" t="s">
        <v>247</v>
      </c>
      <c r="AU419" s="238" t="s">
        <v>88</v>
      </c>
      <c r="AY419" s="18" t="s">
        <v>176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8" t="s">
        <v>86</v>
      </c>
      <c r="BK419" s="239">
        <f>ROUND(I419*H419,2)</f>
        <v>0</v>
      </c>
      <c r="BL419" s="18" t="s">
        <v>183</v>
      </c>
      <c r="BM419" s="238" t="s">
        <v>546</v>
      </c>
    </row>
    <row r="420" spans="1:47" s="2" customFormat="1" ht="12">
      <c r="A420" s="39"/>
      <c r="B420" s="40"/>
      <c r="C420" s="41"/>
      <c r="D420" s="240" t="s">
        <v>185</v>
      </c>
      <c r="E420" s="41"/>
      <c r="F420" s="241" t="s">
        <v>545</v>
      </c>
      <c r="G420" s="41"/>
      <c r="H420" s="41"/>
      <c r="I420" s="242"/>
      <c r="J420" s="41"/>
      <c r="K420" s="41"/>
      <c r="L420" s="45"/>
      <c r="M420" s="243"/>
      <c r="N420" s="244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185</v>
      </c>
      <c r="AU420" s="18" t="s">
        <v>88</v>
      </c>
    </row>
    <row r="421" spans="1:47" s="2" customFormat="1" ht="12">
      <c r="A421" s="39"/>
      <c r="B421" s="40"/>
      <c r="C421" s="41"/>
      <c r="D421" s="240" t="s">
        <v>232</v>
      </c>
      <c r="E421" s="41"/>
      <c r="F421" s="277" t="s">
        <v>547</v>
      </c>
      <c r="G421" s="41"/>
      <c r="H421" s="41"/>
      <c r="I421" s="242"/>
      <c r="J421" s="41"/>
      <c r="K421" s="41"/>
      <c r="L421" s="45"/>
      <c r="M421" s="243"/>
      <c r="N421" s="244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232</v>
      </c>
      <c r="AU421" s="18" t="s">
        <v>88</v>
      </c>
    </row>
    <row r="422" spans="1:51" s="13" customFormat="1" ht="12">
      <c r="A422" s="13"/>
      <c r="B422" s="245"/>
      <c r="C422" s="246"/>
      <c r="D422" s="240" t="s">
        <v>187</v>
      </c>
      <c r="E422" s="247" t="s">
        <v>1</v>
      </c>
      <c r="F422" s="248" t="s">
        <v>542</v>
      </c>
      <c r="G422" s="246"/>
      <c r="H422" s="249">
        <v>10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5" t="s">
        <v>187</v>
      </c>
      <c r="AU422" s="255" t="s">
        <v>88</v>
      </c>
      <c r="AV422" s="13" t="s">
        <v>88</v>
      </c>
      <c r="AW422" s="13" t="s">
        <v>34</v>
      </c>
      <c r="AX422" s="13" t="s">
        <v>86</v>
      </c>
      <c r="AY422" s="255" t="s">
        <v>176</v>
      </c>
    </row>
    <row r="423" spans="1:65" s="2" customFormat="1" ht="16.5" customHeight="1">
      <c r="A423" s="39"/>
      <c r="B423" s="40"/>
      <c r="C423" s="227" t="s">
        <v>548</v>
      </c>
      <c r="D423" s="227" t="s">
        <v>178</v>
      </c>
      <c r="E423" s="228" t="s">
        <v>549</v>
      </c>
      <c r="F423" s="229" t="s">
        <v>550</v>
      </c>
      <c r="G423" s="230" t="s">
        <v>476</v>
      </c>
      <c r="H423" s="231">
        <v>13</v>
      </c>
      <c r="I423" s="232"/>
      <c r="J423" s="233">
        <f>ROUND(I423*H423,2)</f>
        <v>0</v>
      </c>
      <c r="K423" s="229" t="s">
        <v>469</v>
      </c>
      <c r="L423" s="45"/>
      <c r="M423" s="234" t="s">
        <v>1</v>
      </c>
      <c r="N423" s="235" t="s">
        <v>43</v>
      </c>
      <c r="O423" s="92"/>
      <c r="P423" s="236">
        <f>O423*H423</f>
        <v>0</v>
      </c>
      <c r="Q423" s="236">
        <v>0</v>
      </c>
      <c r="R423" s="236">
        <f>Q423*H423</f>
        <v>0</v>
      </c>
      <c r="S423" s="236">
        <v>0.15</v>
      </c>
      <c r="T423" s="237">
        <f>S423*H423</f>
        <v>1.95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8" t="s">
        <v>183</v>
      </c>
      <c r="AT423" s="238" t="s">
        <v>178</v>
      </c>
      <c r="AU423" s="238" t="s">
        <v>88</v>
      </c>
      <c r="AY423" s="18" t="s">
        <v>176</v>
      </c>
      <c r="BE423" s="239">
        <f>IF(N423="základní",J423,0)</f>
        <v>0</v>
      </c>
      <c r="BF423" s="239">
        <f>IF(N423="snížená",J423,0)</f>
        <v>0</v>
      </c>
      <c r="BG423" s="239">
        <f>IF(N423="zákl. přenesená",J423,0)</f>
        <v>0</v>
      </c>
      <c r="BH423" s="239">
        <f>IF(N423="sníž. přenesená",J423,0)</f>
        <v>0</v>
      </c>
      <c r="BI423" s="239">
        <f>IF(N423="nulová",J423,0)</f>
        <v>0</v>
      </c>
      <c r="BJ423" s="18" t="s">
        <v>86</v>
      </c>
      <c r="BK423" s="239">
        <f>ROUND(I423*H423,2)</f>
        <v>0</v>
      </c>
      <c r="BL423" s="18" t="s">
        <v>183</v>
      </c>
      <c r="BM423" s="238" t="s">
        <v>551</v>
      </c>
    </row>
    <row r="424" spans="1:47" s="2" customFormat="1" ht="12">
      <c r="A424" s="39"/>
      <c r="B424" s="40"/>
      <c r="C424" s="41"/>
      <c r="D424" s="240" t="s">
        <v>185</v>
      </c>
      <c r="E424" s="41"/>
      <c r="F424" s="241" t="s">
        <v>552</v>
      </c>
      <c r="G424" s="41"/>
      <c r="H424" s="41"/>
      <c r="I424" s="242"/>
      <c r="J424" s="41"/>
      <c r="K424" s="41"/>
      <c r="L424" s="45"/>
      <c r="M424" s="243"/>
      <c r="N424" s="244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185</v>
      </c>
      <c r="AU424" s="18" t="s">
        <v>88</v>
      </c>
    </row>
    <row r="425" spans="1:51" s="13" customFormat="1" ht="12">
      <c r="A425" s="13"/>
      <c r="B425" s="245"/>
      <c r="C425" s="246"/>
      <c r="D425" s="240" t="s">
        <v>187</v>
      </c>
      <c r="E425" s="247" t="s">
        <v>1</v>
      </c>
      <c r="F425" s="248" t="s">
        <v>553</v>
      </c>
      <c r="G425" s="246"/>
      <c r="H425" s="249">
        <v>13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5" t="s">
        <v>187</v>
      </c>
      <c r="AU425" s="255" t="s">
        <v>88</v>
      </c>
      <c r="AV425" s="13" t="s">
        <v>88</v>
      </c>
      <c r="AW425" s="13" t="s">
        <v>34</v>
      </c>
      <c r="AX425" s="13" t="s">
        <v>78</v>
      </c>
      <c r="AY425" s="255" t="s">
        <v>176</v>
      </c>
    </row>
    <row r="426" spans="1:51" s="14" customFormat="1" ht="12">
      <c r="A426" s="14"/>
      <c r="B426" s="256"/>
      <c r="C426" s="257"/>
      <c r="D426" s="240" t="s">
        <v>187</v>
      </c>
      <c r="E426" s="258" t="s">
        <v>1</v>
      </c>
      <c r="F426" s="259" t="s">
        <v>189</v>
      </c>
      <c r="G426" s="257"/>
      <c r="H426" s="260">
        <v>13</v>
      </c>
      <c r="I426" s="261"/>
      <c r="J426" s="257"/>
      <c r="K426" s="257"/>
      <c r="L426" s="262"/>
      <c r="M426" s="263"/>
      <c r="N426" s="264"/>
      <c r="O426" s="264"/>
      <c r="P426" s="264"/>
      <c r="Q426" s="264"/>
      <c r="R426" s="264"/>
      <c r="S426" s="264"/>
      <c r="T426" s="26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6" t="s">
        <v>187</v>
      </c>
      <c r="AU426" s="266" t="s">
        <v>88</v>
      </c>
      <c r="AV426" s="14" t="s">
        <v>183</v>
      </c>
      <c r="AW426" s="14" t="s">
        <v>34</v>
      </c>
      <c r="AX426" s="14" t="s">
        <v>86</v>
      </c>
      <c r="AY426" s="266" t="s">
        <v>176</v>
      </c>
    </row>
    <row r="427" spans="1:65" s="2" customFormat="1" ht="16.5" customHeight="1">
      <c r="A427" s="39"/>
      <c r="B427" s="40"/>
      <c r="C427" s="227" t="s">
        <v>554</v>
      </c>
      <c r="D427" s="227" t="s">
        <v>178</v>
      </c>
      <c r="E427" s="228" t="s">
        <v>555</v>
      </c>
      <c r="F427" s="229" t="s">
        <v>556</v>
      </c>
      <c r="G427" s="230" t="s">
        <v>476</v>
      </c>
      <c r="H427" s="231">
        <v>5</v>
      </c>
      <c r="I427" s="232"/>
      <c r="J427" s="233">
        <f>ROUND(I427*H427,2)</f>
        <v>0</v>
      </c>
      <c r="K427" s="229" t="s">
        <v>182</v>
      </c>
      <c r="L427" s="45"/>
      <c r="M427" s="234" t="s">
        <v>1</v>
      </c>
      <c r="N427" s="235" t="s">
        <v>43</v>
      </c>
      <c r="O427" s="92"/>
      <c r="P427" s="236">
        <f>O427*H427</f>
        <v>0</v>
      </c>
      <c r="Q427" s="236">
        <v>0.21734</v>
      </c>
      <c r="R427" s="236">
        <f>Q427*H427</f>
        <v>1.0867</v>
      </c>
      <c r="S427" s="236">
        <v>0</v>
      </c>
      <c r="T427" s="237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8" t="s">
        <v>183</v>
      </c>
      <c r="AT427" s="238" t="s">
        <v>178</v>
      </c>
      <c r="AU427" s="238" t="s">
        <v>88</v>
      </c>
      <c r="AY427" s="18" t="s">
        <v>176</v>
      </c>
      <c r="BE427" s="239">
        <f>IF(N427="základní",J427,0)</f>
        <v>0</v>
      </c>
      <c r="BF427" s="239">
        <f>IF(N427="snížená",J427,0)</f>
        <v>0</v>
      </c>
      <c r="BG427" s="239">
        <f>IF(N427="zákl. přenesená",J427,0)</f>
        <v>0</v>
      </c>
      <c r="BH427" s="239">
        <f>IF(N427="sníž. přenesená",J427,0)</f>
        <v>0</v>
      </c>
      <c r="BI427" s="239">
        <f>IF(N427="nulová",J427,0)</f>
        <v>0</v>
      </c>
      <c r="BJ427" s="18" t="s">
        <v>86</v>
      </c>
      <c r="BK427" s="239">
        <f>ROUND(I427*H427,2)</f>
        <v>0</v>
      </c>
      <c r="BL427" s="18" t="s">
        <v>183</v>
      </c>
      <c r="BM427" s="238" t="s">
        <v>557</v>
      </c>
    </row>
    <row r="428" spans="1:47" s="2" customFormat="1" ht="12">
      <c r="A428" s="39"/>
      <c r="B428" s="40"/>
      <c r="C428" s="41"/>
      <c r="D428" s="240" t="s">
        <v>185</v>
      </c>
      <c r="E428" s="41"/>
      <c r="F428" s="241" t="s">
        <v>556</v>
      </c>
      <c r="G428" s="41"/>
      <c r="H428" s="41"/>
      <c r="I428" s="242"/>
      <c r="J428" s="41"/>
      <c r="K428" s="41"/>
      <c r="L428" s="45"/>
      <c r="M428" s="243"/>
      <c r="N428" s="244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185</v>
      </c>
      <c r="AU428" s="18" t="s">
        <v>88</v>
      </c>
    </row>
    <row r="429" spans="1:51" s="13" customFormat="1" ht="12">
      <c r="A429" s="13"/>
      <c r="B429" s="245"/>
      <c r="C429" s="246"/>
      <c r="D429" s="240" t="s">
        <v>187</v>
      </c>
      <c r="E429" s="247" t="s">
        <v>1</v>
      </c>
      <c r="F429" s="248" t="s">
        <v>558</v>
      </c>
      <c r="G429" s="246"/>
      <c r="H429" s="249">
        <v>5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5" t="s">
        <v>187</v>
      </c>
      <c r="AU429" s="255" t="s">
        <v>88</v>
      </c>
      <c r="AV429" s="13" t="s">
        <v>88</v>
      </c>
      <c r="AW429" s="13" t="s">
        <v>34</v>
      </c>
      <c r="AX429" s="13" t="s">
        <v>86</v>
      </c>
      <c r="AY429" s="255" t="s">
        <v>176</v>
      </c>
    </row>
    <row r="430" spans="1:65" s="2" customFormat="1" ht="16.5" customHeight="1">
      <c r="A430" s="39"/>
      <c r="B430" s="40"/>
      <c r="C430" s="278" t="s">
        <v>559</v>
      </c>
      <c r="D430" s="278" t="s">
        <v>247</v>
      </c>
      <c r="E430" s="279" t="s">
        <v>560</v>
      </c>
      <c r="F430" s="280" t="s">
        <v>561</v>
      </c>
      <c r="G430" s="281" t="s">
        <v>476</v>
      </c>
      <c r="H430" s="282">
        <v>15</v>
      </c>
      <c r="I430" s="283"/>
      <c r="J430" s="284">
        <f>ROUND(I430*H430,2)</f>
        <v>0</v>
      </c>
      <c r="K430" s="280" t="s">
        <v>182</v>
      </c>
      <c r="L430" s="285"/>
      <c r="M430" s="286" t="s">
        <v>1</v>
      </c>
      <c r="N430" s="287" t="s">
        <v>43</v>
      </c>
      <c r="O430" s="92"/>
      <c r="P430" s="236">
        <f>O430*H430</f>
        <v>0</v>
      </c>
      <c r="Q430" s="236">
        <v>0.027</v>
      </c>
      <c r="R430" s="236">
        <f>Q430*H430</f>
        <v>0.40499999999999997</v>
      </c>
      <c r="S430" s="236">
        <v>0</v>
      </c>
      <c r="T430" s="237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8" t="s">
        <v>227</v>
      </c>
      <c r="AT430" s="238" t="s">
        <v>247</v>
      </c>
      <c r="AU430" s="238" t="s">
        <v>88</v>
      </c>
      <c r="AY430" s="18" t="s">
        <v>176</v>
      </c>
      <c r="BE430" s="239">
        <f>IF(N430="základní",J430,0)</f>
        <v>0</v>
      </c>
      <c r="BF430" s="239">
        <f>IF(N430="snížená",J430,0)</f>
        <v>0</v>
      </c>
      <c r="BG430" s="239">
        <f>IF(N430="zákl. přenesená",J430,0)</f>
        <v>0</v>
      </c>
      <c r="BH430" s="239">
        <f>IF(N430="sníž. přenesená",J430,0)</f>
        <v>0</v>
      </c>
      <c r="BI430" s="239">
        <f>IF(N430="nulová",J430,0)</f>
        <v>0</v>
      </c>
      <c r="BJ430" s="18" t="s">
        <v>86</v>
      </c>
      <c r="BK430" s="239">
        <f>ROUND(I430*H430,2)</f>
        <v>0</v>
      </c>
      <c r="BL430" s="18" t="s">
        <v>183</v>
      </c>
      <c r="BM430" s="238" t="s">
        <v>562</v>
      </c>
    </row>
    <row r="431" spans="1:47" s="2" customFormat="1" ht="12">
      <c r="A431" s="39"/>
      <c r="B431" s="40"/>
      <c r="C431" s="41"/>
      <c r="D431" s="240" t="s">
        <v>185</v>
      </c>
      <c r="E431" s="41"/>
      <c r="F431" s="241" t="s">
        <v>561</v>
      </c>
      <c r="G431" s="41"/>
      <c r="H431" s="41"/>
      <c r="I431" s="242"/>
      <c r="J431" s="41"/>
      <c r="K431" s="41"/>
      <c r="L431" s="45"/>
      <c r="M431" s="243"/>
      <c r="N431" s="244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185</v>
      </c>
      <c r="AU431" s="18" t="s">
        <v>88</v>
      </c>
    </row>
    <row r="432" spans="1:51" s="13" customFormat="1" ht="12">
      <c r="A432" s="13"/>
      <c r="B432" s="245"/>
      <c r="C432" s="246"/>
      <c r="D432" s="240" t="s">
        <v>187</v>
      </c>
      <c r="E432" s="247" t="s">
        <v>1</v>
      </c>
      <c r="F432" s="248" t="s">
        <v>563</v>
      </c>
      <c r="G432" s="246"/>
      <c r="H432" s="249">
        <v>15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5" t="s">
        <v>187</v>
      </c>
      <c r="AU432" s="255" t="s">
        <v>88</v>
      </c>
      <c r="AV432" s="13" t="s">
        <v>88</v>
      </c>
      <c r="AW432" s="13" t="s">
        <v>34</v>
      </c>
      <c r="AX432" s="13" t="s">
        <v>86</v>
      </c>
      <c r="AY432" s="255" t="s">
        <v>176</v>
      </c>
    </row>
    <row r="433" spans="1:65" s="2" customFormat="1" ht="16.5" customHeight="1">
      <c r="A433" s="39"/>
      <c r="B433" s="40"/>
      <c r="C433" s="278" t="s">
        <v>564</v>
      </c>
      <c r="D433" s="278" t="s">
        <v>247</v>
      </c>
      <c r="E433" s="279" t="s">
        <v>565</v>
      </c>
      <c r="F433" s="280" t="s">
        <v>566</v>
      </c>
      <c r="G433" s="281" t="s">
        <v>476</v>
      </c>
      <c r="H433" s="282">
        <v>6</v>
      </c>
      <c r="I433" s="283"/>
      <c r="J433" s="284">
        <f>ROUND(I433*H433,2)</f>
        <v>0</v>
      </c>
      <c r="K433" s="280" t="s">
        <v>182</v>
      </c>
      <c r="L433" s="285"/>
      <c r="M433" s="286" t="s">
        <v>1</v>
      </c>
      <c r="N433" s="287" t="s">
        <v>43</v>
      </c>
      <c r="O433" s="92"/>
      <c r="P433" s="236">
        <f>O433*H433</f>
        <v>0</v>
      </c>
      <c r="Q433" s="236">
        <v>0.0506</v>
      </c>
      <c r="R433" s="236">
        <f>Q433*H433</f>
        <v>0.3036</v>
      </c>
      <c r="S433" s="236">
        <v>0</v>
      </c>
      <c r="T433" s="23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8" t="s">
        <v>227</v>
      </c>
      <c r="AT433" s="238" t="s">
        <v>247</v>
      </c>
      <c r="AU433" s="238" t="s">
        <v>88</v>
      </c>
      <c r="AY433" s="18" t="s">
        <v>176</v>
      </c>
      <c r="BE433" s="239">
        <f>IF(N433="základní",J433,0)</f>
        <v>0</v>
      </c>
      <c r="BF433" s="239">
        <f>IF(N433="snížená",J433,0)</f>
        <v>0</v>
      </c>
      <c r="BG433" s="239">
        <f>IF(N433="zákl. přenesená",J433,0)</f>
        <v>0</v>
      </c>
      <c r="BH433" s="239">
        <f>IF(N433="sníž. přenesená",J433,0)</f>
        <v>0</v>
      </c>
      <c r="BI433" s="239">
        <f>IF(N433="nulová",J433,0)</f>
        <v>0</v>
      </c>
      <c r="BJ433" s="18" t="s">
        <v>86</v>
      </c>
      <c r="BK433" s="239">
        <f>ROUND(I433*H433,2)</f>
        <v>0</v>
      </c>
      <c r="BL433" s="18" t="s">
        <v>183</v>
      </c>
      <c r="BM433" s="238" t="s">
        <v>567</v>
      </c>
    </row>
    <row r="434" spans="1:47" s="2" customFormat="1" ht="12">
      <c r="A434" s="39"/>
      <c r="B434" s="40"/>
      <c r="C434" s="41"/>
      <c r="D434" s="240" t="s">
        <v>185</v>
      </c>
      <c r="E434" s="41"/>
      <c r="F434" s="241" t="s">
        <v>566</v>
      </c>
      <c r="G434" s="41"/>
      <c r="H434" s="41"/>
      <c r="I434" s="242"/>
      <c r="J434" s="41"/>
      <c r="K434" s="41"/>
      <c r="L434" s="45"/>
      <c r="M434" s="243"/>
      <c r="N434" s="244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185</v>
      </c>
      <c r="AU434" s="18" t="s">
        <v>88</v>
      </c>
    </row>
    <row r="435" spans="1:47" s="2" customFormat="1" ht="12">
      <c r="A435" s="39"/>
      <c r="B435" s="40"/>
      <c r="C435" s="41"/>
      <c r="D435" s="240" t="s">
        <v>232</v>
      </c>
      <c r="E435" s="41"/>
      <c r="F435" s="277" t="s">
        <v>568</v>
      </c>
      <c r="G435" s="41"/>
      <c r="H435" s="41"/>
      <c r="I435" s="242"/>
      <c r="J435" s="41"/>
      <c r="K435" s="41"/>
      <c r="L435" s="45"/>
      <c r="M435" s="243"/>
      <c r="N435" s="244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232</v>
      </c>
      <c r="AU435" s="18" t="s">
        <v>88</v>
      </c>
    </row>
    <row r="436" spans="1:51" s="13" customFormat="1" ht="12">
      <c r="A436" s="13"/>
      <c r="B436" s="245"/>
      <c r="C436" s="246"/>
      <c r="D436" s="240" t="s">
        <v>187</v>
      </c>
      <c r="E436" s="247" t="s">
        <v>1</v>
      </c>
      <c r="F436" s="248" t="s">
        <v>569</v>
      </c>
      <c r="G436" s="246"/>
      <c r="H436" s="249">
        <v>6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5" t="s">
        <v>187</v>
      </c>
      <c r="AU436" s="255" t="s">
        <v>88</v>
      </c>
      <c r="AV436" s="13" t="s">
        <v>88</v>
      </c>
      <c r="AW436" s="13" t="s">
        <v>34</v>
      </c>
      <c r="AX436" s="13" t="s">
        <v>78</v>
      </c>
      <c r="AY436" s="255" t="s">
        <v>176</v>
      </c>
    </row>
    <row r="437" spans="1:51" s="14" customFormat="1" ht="12">
      <c r="A437" s="14"/>
      <c r="B437" s="256"/>
      <c r="C437" s="257"/>
      <c r="D437" s="240" t="s">
        <v>187</v>
      </c>
      <c r="E437" s="258" t="s">
        <v>1</v>
      </c>
      <c r="F437" s="259" t="s">
        <v>189</v>
      </c>
      <c r="G437" s="257"/>
      <c r="H437" s="260">
        <v>6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6" t="s">
        <v>187</v>
      </c>
      <c r="AU437" s="266" t="s">
        <v>88</v>
      </c>
      <c r="AV437" s="14" t="s">
        <v>183</v>
      </c>
      <c r="AW437" s="14" t="s">
        <v>34</v>
      </c>
      <c r="AX437" s="14" t="s">
        <v>86</v>
      </c>
      <c r="AY437" s="266" t="s">
        <v>176</v>
      </c>
    </row>
    <row r="438" spans="1:65" s="2" customFormat="1" ht="16.5" customHeight="1">
      <c r="A438" s="39"/>
      <c r="B438" s="40"/>
      <c r="C438" s="278" t="s">
        <v>570</v>
      </c>
      <c r="D438" s="278" t="s">
        <v>247</v>
      </c>
      <c r="E438" s="279" t="s">
        <v>571</v>
      </c>
      <c r="F438" s="280" t="s">
        <v>572</v>
      </c>
      <c r="G438" s="281" t="s">
        <v>476</v>
      </c>
      <c r="H438" s="282">
        <v>15</v>
      </c>
      <c r="I438" s="283"/>
      <c r="J438" s="284">
        <f>ROUND(I438*H438,2)</f>
        <v>0</v>
      </c>
      <c r="K438" s="280" t="s">
        <v>182</v>
      </c>
      <c r="L438" s="285"/>
      <c r="M438" s="286" t="s">
        <v>1</v>
      </c>
      <c r="N438" s="287" t="s">
        <v>43</v>
      </c>
      <c r="O438" s="92"/>
      <c r="P438" s="236">
        <f>O438*H438</f>
        <v>0</v>
      </c>
      <c r="Q438" s="236">
        <v>0.003</v>
      </c>
      <c r="R438" s="236">
        <f>Q438*H438</f>
        <v>0.045</v>
      </c>
      <c r="S438" s="236">
        <v>0</v>
      </c>
      <c r="T438" s="23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8" t="s">
        <v>227</v>
      </c>
      <c r="AT438" s="238" t="s">
        <v>247</v>
      </c>
      <c r="AU438" s="238" t="s">
        <v>88</v>
      </c>
      <c r="AY438" s="18" t="s">
        <v>176</v>
      </c>
      <c r="BE438" s="239">
        <f>IF(N438="základní",J438,0)</f>
        <v>0</v>
      </c>
      <c r="BF438" s="239">
        <f>IF(N438="snížená",J438,0)</f>
        <v>0</v>
      </c>
      <c r="BG438" s="239">
        <f>IF(N438="zákl. přenesená",J438,0)</f>
        <v>0</v>
      </c>
      <c r="BH438" s="239">
        <f>IF(N438="sníž. přenesená",J438,0)</f>
        <v>0</v>
      </c>
      <c r="BI438" s="239">
        <f>IF(N438="nulová",J438,0)</f>
        <v>0</v>
      </c>
      <c r="BJ438" s="18" t="s">
        <v>86</v>
      </c>
      <c r="BK438" s="239">
        <f>ROUND(I438*H438,2)</f>
        <v>0</v>
      </c>
      <c r="BL438" s="18" t="s">
        <v>183</v>
      </c>
      <c r="BM438" s="238" t="s">
        <v>573</v>
      </c>
    </row>
    <row r="439" spans="1:47" s="2" customFormat="1" ht="12">
      <c r="A439" s="39"/>
      <c r="B439" s="40"/>
      <c r="C439" s="41"/>
      <c r="D439" s="240" t="s">
        <v>185</v>
      </c>
      <c r="E439" s="41"/>
      <c r="F439" s="241" t="s">
        <v>572</v>
      </c>
      <c r="G439" s="41"/>
      <c r="H439" s="41"/>
      <c r="I439" s="242"/>
      <c r="J439" s="41"/>
      <c r="K439" s="41"/>
      <c r="L439" s="45"/>
      <c r="M439" s="243"/>
      <c r="N439" s="244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185</v>
      </c>
      <c r="AU439" s="18" t="s">
        <v>88</v>
      </c>
    </row>
    <row r="440" spans="1:51" s="13" customFormat="1" ht="12">
      <c r="A440" s="13"/>
      <c r="B440" s="245"/>
      <c r="C440" s="246"/>
      <c r="D440" s="240" t="s">
        <v>187</v>
      </c>
      <c r="E440" s="247" t="s">
        <v>1</v>
      </c>
      <c r="F440" s="248" t="s">
        <v>574</v>
      </c>
      <c r="G440" s="246"/>
      <c r="H440" s="249">
        <v>15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5" t="s">
        <v>187</v>
      </c>
      <c r="AU440" s="255" t="s">
        <v>88</v>
      </c>
      <c r="AV440" s="13" t="s">
        <v>88</v>
      </c>
      <c r="AW440" s="13" t="s">
        <v>34</v>
      </c>
      <c r="AX440" s="13" t="s">
        <v>86</v>
      </c>
      <c r="AY440" s="255" t="s">
        <v>176</v>
      </c>
    </row>
    <row r="441" spans="1:65" s="2" customFormat="1" ht="16.5" customHeight="1">
      <c r="A441" s="39"/>
      <c r="B441" s="40"/>
      <c r="C441" s="227" t="s">
        <v>575</v>
      </c>
      <c r="D441" s="227" t="s">
        <v>178</v>
      </c>
      <c r="E441" s="228" t="s">
        <v>576</v>
      </c>
      <c r="F441" s="229" t="s">
        <v>577</v>
      </c>
      <c r="G441" s="230" t="s">
        <v>462</v>
      </c>
      <c r="H441" s="231">
        <v>29.54</v>
      </c>
      <c r="I441" s="232"/>
      <c r="J441" s="233">
        <f>ROUND(I441*H441,2)</f>
        <v>0</v>
      </c>
      <c r="K441" s="229" t="s">
        <v>182</v>
      </c>
      <c r="L441" s="45"/>
      <c r="M441" s="234" t="s">
        <v>1</v>
      </c>
      <c r="N441" s="235" t="s">
        <v>43</v>
      </c>
      <c r="O441" s="92"/>
      <c r="P441" s="236">
        <f>O441*H441</f>
        <v>0</v>
      </c>
      <c r="Q441" s="236">
        <v>9E-05</v>
      </c>
      <c r="R441" s="236">
        <f>Q441*H441</f>
        <v>0.0026586</v>
      </c>
      <c r="S441" s="236">
        <v>0</v>
      </c>
      <c r="T441" s="23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8" t="s">
        <v>183</v>
      </c>
      <c r="AT441" s="238" t="s">
        <v>178</v>
      </c>
      <c r="AU441" s="238" t="s">
        <v>88</v>
      </c>
      <c r="AY441" s="18" t="s">
        <v>176</v>
      </c>
      <c r="BE441" s="239">
        <f>IF(N441="základní",J441,0)</f>
        <v>0</v>
      </c>
      <c r="BF441" s="239">
        <f>IF(N441="snížená",J441,0)</f>
        <v>0</v>
      </c>
      <c r="BG441" s="239">
        <f>IF(N441="zákl. přenesená",J441,0)</f>
        <v>0</v>
      </c>
      <c r="BH441" s="239">
        <f>IF(N441="sníž. přenesená",J441,0)</f>
        <v>0</v>
      </c>
      <c r="BI441" s="239">
        <f>IF(N441="nulová",J441,0)</f>
        <v>0</v>
      </c>
      <c r="BJ441" s="18" t="s">
        <v>86</v>
      </c>
      <c r="BK441" s="239">
        <f>ROUND(I441*H441,2)</f>
        <v>0</v>
      </c>
      <c r="BL441" s="18" t="s">
        <v>183</v>
      </c>
      <c r="BM441" s="238" t="s">
        <v>578</v>
      </c>
    </row>
    <row r="442" spans="1:47" s="2" customFormat="1" ht="12">
      <c r="A442" s="39"/>
      <c r="B442" s="40"/>
      <c r="C442" s="41"/>
      <c r="D442" s="240" t="s">
        <v>185</v>
      </c>
      <c r="E442" s="41"/>
      <c r="F442" s="241" t="s">
        <v>579</v>
      </c>
      <c r="G442" s="41"/>
      <c r="H442" s="41"/>
      <c r="I442" s="242"/>
      <c r="J442" s="41"/>
      <c r="K442" s="41"/>
      <c r="L442" s="45"/>
      <c r="M442" s="243"/>
      <c r="N442" s="244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185</v>
      </c>
      <c r="AU442" s="18" t="s">
        <v>88</v>
      </c>
    </row>
    <row r="443" spans="1:51" s="13" customFormat="1" ht="12">
      <c r="A443" s="13"/>
      <c r="B443" s="245"/>
      <c r="C443" s="246"/>
      <c r="D443" s="240" t="s">
        <v>187</v>
      </c>
      <c r="E443" s="247" t="s">
        <v>1</v>
      </c>
      <c r="F443" s="248" t="s">
        <v>580</v>
      </c>
      <c r="G443" s="246"/>
      <c r="H443" s="249">
        <v>29.54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5" t="s">
        <v>187</v>
      </c>
      <c r="AU443" s="255" t="s">
        <v>88</v>
      </c>
      <c r="AV443" s="13" t="s">
        <v>88</v>
      </c>
      <c r="AW443" s="13" t="s">
        <v>34</v>
      </c>
      <c r="AX443" s="13" t="s">
        <v>78</v>
      </c>
      <c r="AY443" s="255" t="s">
        <v>176</v>
      </c>
    </row>
    <row r="444" spans="1:51" s="14" customFormat="1" ht="12">
      <c r="A444" s="14"/>
      <c r="B444" s="256"/>
      <c r="C444" s="257"/>
      <c r="D444" s="240" t="s">
        <v>187</v>
      </c>
      <c r="E444" s="258" t="s">
        <v>1</v>
      </c>
      <c r="F444" s="259" t="s">
        <v>189</v>
      </c>
      <c r="G444" s="257"/>
      <c r="H444" s="260">
        <v>29.54</v>
      </c>
      <c r="I444" s="261"/>
      <c r="J444" s="257"/>
      <c r="K444" s="257"/>
      <c r="L444" s="262"/>
      <c r="M444" s="263"/>
      <c r="N444" s="264"/>
      <c r="O444" s="264"/>
      <c r="P444" s="264"/>
      <c r="Q444" s="264"/>
      <c r="R444" s="264"/>
      <c r="S444" s="264"/>
      <c r="T444" s="26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6" t="s">
        <v>187</v>
      </c>
      <c r="AU444" s="266" t="s">
        <v>88</v>
      </c>
      <c r="AV444" s="14" t="s">
        <v>183</v>
      </c>
      <c r="AW444" s="14" t="s">
        <v>34</v>
      </c>
      <c r="AX444" s="14" t="s">
        <v>86</v>
      </c>
      <c r="AY444" s="266" t="s">
        <v>176</v>
      </c>
    </row>
    <row r="445" spans="1:65" s="2" customFormat="1" ht="16.5" customHeight="1">
      <c r="A445" s="39"/>
      <c r="B445" s="40"/>
      <c r="C445" s="227" t="s">
        <v>581</v>
      </c>
      <c r="D445" s="227" t="s">
        <v>178</v>
      </c>
      <c r="E445" s="228" t="s">
        <v>582</v>
      </c>
      <c r="F445" s="229" t="s">
        <v>583</v>
      </c>
      <c r="G445" s="230" t="s">
        <v>476</v>
      </c>
      <c r="H445" s="231">
        <v>12</v>
      </c>
      <c r="I445" s="232"/>
      <c r="J445" s="233">
        <f>ROUND(I445*H445,2)</f>
        <v>0</v>
      </c>
      <c r="K445" s="229" t="s">
        <v>1</v>
      </c>
      <c r="L445" s="45"/>
      <c r="M445" s="234" t="s">
        <v>1</v>
      </c>
      <c r="N445" s="235" t="s">
        <v>43</v>
      </c>
      <c r="O445" s="92"/>
      <c r="P445" s="236">
        <f>O445*H445</f>
        <v>0</v>
      </c>
      <c r="Q445" s="236">
        <v>0</v>
      </c>
      <c r="R445" s="236">
        <f>Q445*H445</f>
        <v>0</v>
      </c>
      <c r="S445" s="236">
        <v>0</v>
      </c>
      <c r="T445" s="237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8" t="s">
        <v>183</v>
      </c>
      <c r="AT445" s="238" t="s">
        <v>178</v>
      </c>
      <c r="AU445" s="238" t="s">
        <v>88</v>
      </c>
      <c r="AY445" s="18" t="s">
        <v>176</v>
      </c>
      <c r="BE445" s="239">
        <f>IF(N445="základní",J445,0)</f>
        <v>0</v>
      </c>
      <c r="BF445" s="239">
        <f>IF(N445="snížená",J445,0)</f>
        <v>0</v>
      </c>
      <c r="BG445" s="239">
        <f>IF(N445="zákl. přenesená",J445,0)</f>
        <v>0</v>
      </c>
      <c r="BH445" s="239">
        <f>IF(N445="sníž. přenesená",J445,0)</f>
        <v>0</v>
      </c>
      <c r="BI445" s="239">
        <f>IF(N445="nulová",J445,0)</f>
        <v>0</v>
      </c>
      <c r="BJ445" s="18" t="s">
        <v>86</v>
      </c>
      <c r="BK445" s="239">
        <f>ROUND(I445*H445,2)</f>
        <v>0</v>
      </c>
      <c r="BL445" s="18" t="s">
        <v>183</v>
      </c>
      <c r="BM445" s="238" t="s">
        <v>584</v>
      </c>
    </row>
    <row r="446" spans="1:47" s="2" customFormat="1" ht="12">
      <c r="A446" s="39"/>
      <c r="B446" s="40"/>
      <c r="C446" s="41"/>
      <c r="D446" s="240" t="s">
        <v>185</v>
      </c>
      <c r="E446" s="41"/>
      <c r="F446" s="241" t="s">
        <v>583</v>
      </c>
      <c r="G446" s="41"/>
      <c r="H446" s="41"/>
      <c r="I446" s="242"/>
      <c r="J446" s="41"/>
      <c r="K446" s="41"/>
      <c r="L446" s="45"/>
      <c r="M446" s="243"/>
      <c r="N446" s="244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185</v>
      </c>
      <c r="AU446" s="18" t="s">
        <v>88</v>
      </c>
    </row>
    <row r="447" spans="1:51" s="13" customFormat="1" ht="12">
      <c r="A447" s="13"/>
      <c r="B447" s="245"/>
      <c r="C447" s="246"/>
      <c r="D447" s="240" t="s">
        <v>187</v>
      </c>
      <c r="E447" s="247" t="s">
        <v>1</v>
      </c>
      <c r="F447" s="248" t="s">
        <v>585</v>
      </c>
      <c r="G447" s="246"/>
      <c r="H447" s="249">
        <v>12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5" t="s">
        <v>187</v>
      </c>
      <c r="AU447" s="255" t="s">
        <v>88</v>
      </c>
      <c r="AV447" s="13" t="s">
        <v>88</v>
      </c>
      <c r="AW447" s="13" t="s">
        <v>34</v>
      </c>
      <c r="AX447" s="13" t="s">
        <v>78</v>
      </c>
      <c r="AY447" s="255" t="s">
        <v>176</v>
      </c>
    </row>
    <row r="448" spans="1:51" s="14" customFormat="1" ht="12">
      <c r="A448" s="14"/>
      <c r="B448" s="256"/>
      <c r="C448" s="257"/>
      <c r="D448" s="240" t="s">
        <v>187</v>
      </c>
      <c r="E448" s="258" t="s">
        <v>1</v>
      </c>
      <c r="F448" s="259" t="s">
        <v>189</v>
      </c>
      <c r="G448" s="257"/>
      <c r="H448" s="260">
        <v>12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6" t="s">
        <v>187</v>
      </c>
      <c r="AU448" s="266" t="s">
        <v>88</v>
      </c>
      <c r="AV448" s="14" t="s">
        <v>183</v>
      </c>
      <c r="AW448" s="14" t="s">
        <v>34</v>
      </c>
      <c r="AX448" s="14" t="s">
        <v>86</v>
      </c>
      <c r="AY448" s="266" t="s">
        <v>176</v>
      </c>
    </row>
    <row r="449" spans="1:65" s="2" customFormat="1" ht="16.5" customHeight="1">
      <c r="A449" s="39"/>
      <c r="B449" s="40"/>
      <c r="C449" s="227" t="s">
        <v>586</v>
      </c>
      <c r="D449" s="227" t="s">
        <v>178</v>
      </c>
      <c r="E449" s="228" t="s">
        <v>587</v>
      </c>
      <c r="F449" s="229" t="s">
        <v>588</v>
      </c>
      <c r="G449" s="230" t="s">
        <v>476</v>
      </c>
      <c r="H449" s="231">
        <v>2</v>
      </c>
      <c r="I449" s="232"/>
      <c r="J449" s="233">
        <f>ROUND(I449*H449,2)</f>
        <v>0</v>
      </c>
      <c r="K449" s="229" t="s">
        <v>1</v>
      </c>
      <c r="L449" s="45"/>
      <c r="M449" s="234" t="s">
        <v>1</v>
      </c>
      <c r="N449" s="235" t="s">
        <v>43</v>
      </c>
      <c r="O449" s="92"/>
      <c r="P449" s="236">
        <f>O449*H449</f>
        <v>0</v>
      </c>
      <c r="Q449" s="236">
        <v>0</v>
      </c>
      <c r="R449" s="236">
        <f>Q449*H449</f>
        <v>0</v>
      </c>
      <c r="S449" s="236">
        <v>0</v>
      </c>
      <c r="T449" s="237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8" t="s">
        <v>183</v>
      </c>
      <c r="AT449" s="238" t="s">
        <v>178</v>
      </c>
      <c r="AU449" s="238" t="s">
        <v>88</v>
      </c>
      <c r="AY449" s="18" t="s">
        <v>176</v>
      </c>
      <c r="BE449" s="239">
        <f>IF(N449="základní",J449,0)</f>
        <v>0</v>
      </c>
      <c r="BF449" s="239">
        <f>IF(N449="snížená",J449,0)</f>
        <v>0</v>
      </c>
      <c r="BG449" s="239">
        <f>IF(N449="zákl. přenesená",J449,0)</f>
        <v>0</v>
      </c>
      <c r="BH449" s="239">
        <f>IF(N449="sníž. přenesená",J449,0)</f>
        <v>0</v>
      </c>
      <c r="BI449" s="239">
        <f>IF(N449="nulová",J449,0)</f>
        <v>0</v>
      </c>
      <c r="BJ449" s="18" t="s">
        <v>86</v>
      </c>
      <c r="BK449" s="239">
        <f>ROUND(I449*H449,2)</f>
        <v>0</v>
      </c>
      <c r="BL449" s="18" t="s">
        <v>183</v>
      </c>
      <c r="BM449" s="238" t="s">
        <v>589</v>
      </c>
    </row>
    <row r="450" spans="1:47" s="2" customFormat="1" ht="12">
      <c r="A450" s="39"/>
      <c r="B450" s="40"/>
      <c r="C450" s="41"/>
      <c r="D450" s="240" t="s">
        <v>185</v>
      </c>
      <c r="E450" s="41"/>
      <c r="F450" s="241" t="s">
        <v>590</v>
      </c>
      <c r="G450" s="41"/>
      <c r="H450" s="41"/>
      <c r="I450" s="242"/>
      <c r="J450" s="41"/>
      <c r="K450" s="41"/>
      <c r="L450" s="45"/>
      <c r="M450" s="243"/>
      <c r="N450" s="244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185</v>
      </c>
      <c r="AU450" s="18" t="s">
        <v>88</v>
      </c>
    </row>
    <row r="451" spans="1:51" s="13" customFormat="1" ht="12">
      <c r="A451" s="13"/>
      <c r="B451" s="245"/>
      <c r="C451" s="246"/>
      <c r="D451" s="240" t="s">
        <v>187</v>
      </c>
      <c r="E451" s="247" t="s">
        <v>1</v>
      </c>
      <c r="F451" s="248" t="s">
        <v>88</v>
      </c>
      <c r="G451" s="246"/>
      <c r="H451" s="249">
        <v>2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5" t="s">
        <v>187</v>
      </c>
      <c r="AU451" s="255" t="s">
        <v>88</v>
      </c>
      <c r="AV451" s="13" t="s">
        <v>88</v>
      </c>
      <c r="AW451" s="13" t="s">
        <v>34</v>
      </c>
      <c r="AX451" s="13" t="s">
        <v>78</v>
      </c>
      <c r="AY451" s="255" t="s">
        <v>176</v>
      </c>
    </row>
    <row r="452" spans="1:65" s="2" customFormat="1" ht="16.5" customHeight="1">
      <c r="A452" s="39"/>
      <c r="B452" s="40"/>
      <c r="C452" s="227" t="s">
        <v>591</v>
      </c>
      <c r="D452" s="227" t="s">
        <v>178</v>
      </c>
      <c r="E452" s="228" t="s">
        <v>592</v>
      </c>
      <c r="F452" s="229" t="s">
        <v>593</v>
      </c>
      <c r="G452" s="230" t="s">
        <v>476</v>
      </c>
      <c r="H452" s="231">
        <v>1</v>
      </c>
      <c r="I452" s="232"/>
      <c r="J452" s="233">
        <f>ROUND(I452*H452,2)</f>
        <v>0</v>
      </c>
      <c r="K452" s="229" t="s">
        <v>1</v>
      </c>
      <c r="L452" s="45"/>
      <c r="M452" s="234" t="s">
        <v>1</v>
      </c>
      <c r="N452" s="235" t="s">
        <v>43</v>
      </c>
      <c r="O452" s="92"/>
      <c r="P452" s="236">
        <f>O452*H452</f>
        <v>0</v>
      </c>
      <c r="Q452" s="236">
        <v>0</v>
      </c>
      <c r="R452" s="236">
        <f>Q452*H452</f>
        <v>0</v>
      </c>
      <c r="S452" s="236">
        <v>0</v>
      </c>
      <c r="T452" s="23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8" t="s">
        <v>183</v>
      </c>
      <c r="AT452" s="238" t="s">
        <v>178</v>
      </c>
      <c r="AU452" s="238" t="s">
        <v>88</v>
      </c>
      <c r="AY452" s="18" t="s">
        <v>176</v>
      </c>
      <c r="BE452" s="239">
        <f>IF(N452="základní",J452,0)</f>
        <v>0</v>
      </c>
      <c r="BF452" s="239">
        <f>IF(N452="snížená",J452,0)</f>
        <v>0</v>
      </c>
      <c r="BG452" s="239">
        <f>IF(N452="zákl. přenesená",J452,0)</f>
        <v>0</v>
      </c>
      <c r="BH452" s="239">
        <f>IF(N452="sníž. přenesená",J452,0)</f>
        <v>0</v>
      </c>
      <c r="BI452" s="239">
        <f>IF(N452="nulová",J452,0)</f>
        <v>0</v>
      </c>
      <c r="BJ452" s="18" t="s">
        <v>86</v>
      </c>
      <c r="BK452" s="239">
        <f>ROUND(I452*H452,2)</f>
        <v>0</v>
      </c>
      <c r="BL452" s="18" t="s">
        <v>183</v>
      </c>
      <c r="BM452" s="238" t="s">
        <v>594</v>
      </c>
    </row>
    <row r="453" spans="1:47" s="2" customFormat="1" ht="12">
      <c r="A453" s="39"/>
      <c r="B453" s="40"/>
      <c r="C453" s="41"/>
      <c r="D453" s="240" t="s">
        <v>185</v>
      </c>
      <c r="E453" s="41"/>
      <c r="F453" s="241" t="s">
        <v>595</v>
      </c>
      <c r="G453" s="41"/>
      <c r="H453" s="41"/>
      <c r="I453" s="242"/>
      <c r="J453" s="41"/>
      <c r="K453" s="41"/>
      <c r="L453" s="45"/>
      <c r="M453" s="243"/>
      <c r="N453" s="244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185</v>
      </c>
      <c r="AU453" s="18" t="s">
        <v>88</v>
      </c>
    </row>
    <row r="454" spans="1:51" s="13" customFormat="1" ht="12">
      <c r="A454" s="13"/>
      <c r="B454" s="245"/>
      <c r="C454" s="246"/>
      <c r="D454" s="240" t="s">
        <v>187</v>
      </c>
      <c r="E454" s="247" t="s">
        <v>1</v>
      </c>
      <c r="F454" s="248" t="s">
        <v>86</v>
      </c>
      <c r="G454" s="246"/>
      <c r="H454" s="249">
        <v>1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5" t="s">
        <v>187</v>
      </c>
      <c r="AU454" s="255" t="s">
        <v>88</v>
      </c>
      <c r="AV454" s="13" t="s">
        <v>88</v>
      </c>
      <c r="AW454" s="13" t="s">
        <v>34</v>
      </c>
      <c r="AX454" s="13" t="s">
        <v>78</v>
      </c>
      <c r="AY454" s="255" t="s">
        <v>176</v>
      </c>
    </row>
    <row r="455" spans="1:65" s="2" customFormat="1" ht="16.5" customHeight="1">
      <c r="A455" s="39"/>
      <c r="B455" s="40"/>
      <c r="C455" s="227" t="s">
        <v>596</v>
      </c>
      <c r="D455" s="227" t="s">
        <v>178</v>
      </c>
      <c r="E455" s="228" t="s">
        <v>597</v>
      </c>
      <c r="F455" s="229" t="s">
        <v>598</v>
      </c>
      <c r="G455" s="230" t="s">
        <v>476</v>
      </c>
      <c r="H455" s="231">
        <v>4</v>
      </c>
      <c r="I455" s="232"/>
      <c r="J455" s="233">
        <f>ROUND(I455*H455,2)</f>
        <v>0</v>
      </c>
      <c r="K455" s="229" t="s">
        <v>1</v>
      </c>
      <c r="L455" s="45"/>
      <c r="M455" s="234" t="s">
        <v>1</v>
      </c>
      <c r="N455" s="235" t="s">
        <v>43</v>
      </c>
      <c r="O455" s="92"/>
      <c r="P455" s="236">
        <f>O455*H455</f>
        <v>0</v>
      </c>
      <c r="Q455" s="236">
        <v>0</v>
      </c>
      <c r="R455" s="236">
        <f>Q455*H455</f>
        <v>0</v>
      </c>
      <c r="S455" s="236">
        <v>0</v>
      </c>
      <c r="T455" s="237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8" t="s">
        <v>183</v>
      </c>
      <c r="AT455" s="238" t="s">
        <v>178</v>
      </c>
      <c r="AU455" s="238" t="s">
        <v>88</v>
      </c>
      <c r="AY455" s="18" t="s">
        <v>176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8" t="s">
        <v>86</v>
      </c>
      <c r="BK455" s="239">
        <f>ROUND(I455*H455,2)</f>
        <v>0</v>
      </c>
      <c r="BL455" s="18" t="s">
        <v>183</v>
      </c>
      <c r="BM455" s="238" t="s">
        <v>599</v>
      </c>
    </row>
    <row r="456" spans="1:47" s="2" customFormat="1" ht="12">
      <c r="A456" s="39"/>
      <c r="B456" s="40"/>
      <c r="C456" s="41"/>
      <c r="D456" s="240" t="s">
        <v>185</v>
      </c>
      <c r="E456" s="41"/>
      <c r="F456" s="241" t="s">
        <v>600</v>
      </c>
      <c r="G456" s="41"/>
      <c r="H456" s="41"/>
      <c r="I456" s="242"/>
      <c r="J456" s="41"/>
      <c r="K456" s="41"/>
      <c r="L456" s="45"/>
      <c r="M456" s="243"/>
      <c r="N456" s="244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185</v>
      </c>
      <c r="AU456" s="18" t="s">
        <v>88</v>
      </c>
    </row>
    <row r="457" spans="1:47" s="2" customFormat="1" ht="12">
      <c r="A457" s="39"/>
      <c r="B457" s="40"/>
      <c r="C457" s="41"/>
      <c r="D457" s="240" t="s">
        <v>232</v>
      </c>
      <c r="E457" s="41"/>
      <c r="F457" s="277" t="s">
        <v>601</v>
      </c>
      <c r="G457" s="41"/>
      <c r="H457" s="41"/>
      <c r="I457" s="242"/>
      <c r="J457" s="41"/>
      <c r="K457" s="41"/>
      <c r="L457" s="45"/>
      <c r="M457" s="243"/>
      <c r="N457" s="244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232</v>
      </c>
      <c r="AU457" s="18" t="s">
        <v>88</v>
      </c>
    </row>
    <row r="458" spans="1:51" s="13" customFormat="1" ht="12">
      <c r="A458" s="13"/>
      <c r="B458" s="245"/>
      <c r="C458" s="246"/>
      <c r="D458" s="240" t="s">
        <v>187</v>
      </c>
      <c r="E458" s="247" t="s">
        <v>1</v>
      </c>
      <c r="F458" s="248" t="s">
        <v>602</v>
      </c>
      <c r="G458" s="246"/>
      <c r="H458" s="249">
        <v>4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5" t="s">
        <v>187</v>
      </c>
      <c r="AU458" s="255" t="s">
        <v>88</v>
      </c>
      <c r="AV458" s="13" t="s">
        <v>88</v>
      </c>
      <c r="AW458" s="13" t="s">
        <v>34</v>
      </c>
      <c r="AX458" s="13" t="s">
        <v>78</v>
      </c>
      <c r="AY458" s="255" t="s">
        <v>176</v>
      </c>
    </row>
    <row r="459" spans="1:65" s="2" customFormat="1" ht="16.5" customHeight="1">
      <c r="A459" s="39"/>
      <c r="B459" s="40"/>
      <c r="C459" s="227" t="s">
        <v>603</v>
      </c>
      <c r="D459" s="227" t="s">
        <v>178</v>
      </c>
      <c r="E459" s="228" t="s">
        <v>604</v>
      </c>
      <c r="F459" s="229" t="s">
        <v>605</v>
      </c>
      <c r="G459" s="230" t="s">
        <v>476</v>
      </c>
      <c r="H459" s="231">
        <v>1</v>
      </c>
      <c r="I459" s="232"/>
      <c r="J459" s="233">
        <f>ROUND(I459*H459,2)</f>
        <v>0</v>
      </c>
      <c r="K459" s="229" t="s">
        <v>1</v>
      </c>
      <c r="L459" s="45"/>
      <c r="M459" s="234" t="s">
        <v>1</v>
      </c>
      <c r="N459" s="235" t="s">
        <v>43</v>
      </c>
      <c r="O459" s="92"/>
      <c r="P459" s="236">
        <f>O459*H459</f>
        <v>0</v>
      </c>
      <c r="Q459" s="236">
        <v>0</v>
      </c>
      <c r="R459" s="236">
        <f>Q459*H459</f>
        <v>0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183</v>
      </c>
      <c r="AT459" s="238" t="s">
        <v>178</v>
      </c>
      <c r="AU459" s="238" t="s">
        <v>88</v>
      </c>
      <c r="AY459" s="18" t="s">
        <v>176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86</v>
      </c>
      <c r="BK459" s="239">
        <f>ROUND(I459*H459,2)</f>
        <v>0</v>
      </c>
      <c r="BL459" s="18" t="s">
        <v>183</v>
      </c>
      <c r="BM459" s="238" t="s">
        <v>606</v>
      </c>
    </row>
    <row r="460" spans="1:47" s="2" customFormat="1" ht="12">
      <c r="A460" s="39"/>
      <c r="B460" s="40"/>
      <c r="C460" s="41"/>
      <c r="D460" s="240" t="s">
        <v>185</v>
      </c>
      <c r="E460" s="41"/>
      <c r="F460" s="241" t="s">
        <v>607</v>
      </c>
      <c r="G460" s="41"/>
      <c r="H460" s="41"/>
      <c r="I460" s="242"/>
      <c r="J460" s="41"/>
      <c r="K460" s="41"/>
      <c r="L460" s="45"/>
      <c r="M460" s="243"/>
      <c r="N460" s="244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185</v>
      </c>
      <c r="AU460" s="18" t="s">
        <v>88</v>
      </c>
    </row>
    <row r="461" spans="1:51" s="13" customFormat="1" ht="12">
      <c r="A461" s="13"/>
      <c r="B461" s="245"/>
      <c r="C461" s="246"/>
      <c r="D461" s="240" t="s">
        <v>187</v>
      </c>
      <c r="E461" s="247" t="s">
        <v>1</v>
      </c>
      <c r="F461" s="248" t="s">
        <v>86</v>
      </c>
      <c r="G461" s="246"/>
      <c r="H461" s="249">
        <v>1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5" t="s">
        <v>187</v>
      </c>
      <c r="AU461" s="255" t="s">
        <v>88</v>
      </c>
      <c r="AV461" s="13" t="s">
        <v>88</v>
      </c>
      <c r="AW461" s="13" t="s">
        <v>34</v>
      </c>
      <c r="AX461" s="13" t="s">
        <v>78</v>
      </c>
      <c r="AY461" s="255" t="s">
        <v>176</v>
      </c>
    </row>
    <row r="462" spans="1:65" s="2" customFormat="1" ht="16.5" customHeight="1">
      <c r="A462" s="39"/>
      <c r="B462" s="40"/>
      <c r="C462" s="227" t="s">
        <v>608</v>
      </c>
      <c r="D462" s="227" t="s">
        <v>178</v>
      </c>
      <c r="E462" s="228" t="s">
        <v>609</v>
      </c>
      <c r="F462" s="229" t="s">
        <v>605</v>
      </c>
      <c r="G462" s="230" t="s">
        <v>476</v>
      </c>
      <c r="H462" s="231">
        <v>2</v>
      </c>
      <c r="I462" s="232"/>
      <c r="J462" s="233">
        <f>ROUND(I462*H462,2)</f>
        <v>0</v>
      </c>
      <c r="K462" s="229" t="s">
        <v>1</v>
      </c>
      <c r="L462" s="45"/>
      <c r="M462" s="234" t="s">
        <v>1</v>
      </c>
      <c r="N462" s="235" t="s">
        <v>43</v>
      </c>
      <c r="O462" s="92"/>
      <c r="P462" s="236">
        <f>O462*H462</f>
        <v>0</v>
      </c>
      <c r="Q462" s="236">
        <v>0</v>
      </c>
      <c r="R462" s="236">
        <f>Q462*H462</f>
        <v>0</v>
      </c>
      <c r="S462" s="236">
        <v>0</v>
      </c>
      <c r="T462" s="23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8" t="s">
        <v>183</v>
      </c>
      <c r="AT462" s="238" t="s">
        <v>178</v>
      </c>
      <c r="AU462" s="238" t="s">
        <v>88</v>
      </c>
      <c r="AY462" s="18" t="s">
        <v>176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8" t="s">
        <v>86</v>
      </c>
      <c r="BK462" s="239">
        <f>ROUND(I462*H462,2)</f>
        <v>0</v>
      </c>
      <c r="BL462" s="18" t="s">
        <v>183</v>
      </c>
      <c r="BM462" s="238" t="s">
        <v>610</v>
      </c>
    </row>
    <row r="463" spans="1:47" s="2" customFormat="1" ht="12">
      <c r="A463" s="39"/>
      <c r="B463" s="40"/>
      <c r="C463" s="41"/>
      <c r="D463" s="240" t="s">
        <v>185</v>
      </c>
      <c r="E463" s="41"/>
      <c r="F463" s="241" t="s">
        <v>611</v>
      </c>
      <c r="G463" s="41"/>
      <c r="H463" s="41"/>
      <c r="I463" s="242"/>
      <c r="J463" s="41"/>
      <c r="K463" s="41"/>
      <c r="L463" s="45"/>
      <c r="M463" s="243"/>
      <c r="N463" s="244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185</v>
      </c>
      <c r="AU463" s="18" t="s">
        <v>88</v>
      </c>
    </row>
    <row r="464" spans="1:51" s="13" customFormat="1" ht="12">
      <c r="A464" s="13"/>
      <c r="B464" s="245"/>
      <c r="C464" s="246"/>
      <c r="D464" s="240" t="s">
        <v>187</v>
      </c>
      <c r="E464" s="247" t="s">
        <v>1</v>
      </c>
      <c r="F464" s="248" t="s">
        <v>88</v>
      </c>
      <c r="G464" s="246"/>
      <c r="H464" s="249">
        <v>2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5" t="s">
        <v>187</v>
      </c>
      <c r="AU464" s="255" t="s">
        <v>88</v>
      </c>
      <c r="AV464" s="13" t="s">
        <v>88</v>
      </c>
      <c r="AW464" s="13" t="s">
        <v>34</v>
      </c>
      <c r="AX464" s="13" t="s">
        <v>78</v>
      </c>
      <c r="AY464" s="255" t="s">
        <v>176</v>
      </c>
    </row>
    <row r="465" spans="1:65" s="2" customFormat="1" ht="16.5" customHeight="1">
      <c r="A465" s="39"/>
      <c r="B465" s="40"/>
      <c r="C465" s="227" t="s">
        <v>612</v>
      </c>
      <c r="D465" s="227" t="s">
        <v>178</v>
      </c>
      <c r="E465" s="228" t="s">
        <v>613</v>
      </c>
      <c r="F465" s="229" t="s">
        <v>605</v>
      </c>
      <c r="G465" s="230" t="s">
        <v>476</v>
      </c>
      <c r="H465" s="231">
        <v>1</v>
      </c>
      <c r="I465" s="232"/>
      <c r="J465" s="233">
        <f>ROUND(I465*H465,2)</f>
        <v>0</v>
      </c>
      <c r="K465" s="229" t="s">
        <v>1</v>
      </c>
      <c r="L465" s="45"/>
      <c r="M465" s="234" t="s">
        <v>1</v>
      </c>
      <c r="N465" s="235" t="s">
        <v>43</v>
      </c>
      <c r="O465" s="92"/>
      <c r="P465" s="236">
        <f>O465*H465</f>
        <v>0</v>
      </c>
      <c r="Q465" s="236">
        <v>0</v>
      </c>
      <c r="R465" s="236">
        <f>Q465*H465</f>
        <v>0</v>
      </c>
      <c r="S465" s="236">
        <v>0</v>
      </c>
      <c r="T465" s="23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8" t="s">
        <v>183</v>
      </c>
      <c r="AT465" s="238" t="s">
        <v>178</v>
      </c>
      <c r="AU465" s="238" t="s">
        <v>88</v>
      </c>
      <c r="AY465" s="18" t="s">
        <v>176</v>
      </c>
      <c r="BE465" s="239">
        <f>IF(N465="základní",J465,0)</f>
        <v>0</v>
      </c>
      <c r="BF465" s="239">
        <f>IF(N465="snížená",J465,0)</f>
        <v>0</v>
      </c>
      <c r="BG465" s="239">
        <f>IF(N465="zákl. přenesená",J465,0)</f>
        <v>0</v>
      </c>
      <c r="BH465" s="239">
        <f>IF(N465="sníž. přenesená",J465,0)</f>
        <v>0</v>
      </c>
      <c r="BI465" s="239">
        <f>IF(N465="nulová",J465,0)</f>
        <v>0</v>
      </c>
      <c r="BJ465" s="18" t="s">
        <v>86</v>
      </c>
      <c r="BK465" s="239">
        <f>ROUND(I465*H465,2)</f>
        <v>0</v>
      </c>
      <c r="BL465" s="18" t="s">
        <v>183</v>
      </c>
      <c r="BM465" s="238" t="s">
        <v>614</v>
      </c>
    </row>
    <row r="466" spans="1:47" s="2" customFormat="1" ht="12">
      <c r="A466" s="39"/>
      <c r="B466" s="40"/>
      <c r="C466" s="41"/>
      <c r="D466" s="240" t="s">
        <v>185</v>
      </c>
      <c r="E466" s="41"/>
      <c r="F466" s="241" t="s">
        <v>615</v>
      </c>
      <c r="G466" s="41"/>
      <c r="H466" s="41"/>
      <c r="I466" s="242"/>
      <c r="J466" s="41"/>
      <c r="K466" s="41"/>
      <c r="L466" s="45"/>
      <c r="M466" s="243"/>
      <c r="N466" s="244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185</v>
      </c>
      <c r="AU466" s="18" t="s">
        <v>88</v>
      </c>
    </row>
    <row r="467" spans="1:51" s="13" customFormat="1" ht="12">
      <c r="A467" s="13"/>
      <c r="B467" s="245"/>
      <c r="C467" s="246"/>
      <c r="D467" s="240" t="s">
        <v>187</v>
      </c>
      <c r="E467" s="247" t="s">
        <v>1</v>
      </c>
      <c r="F467" s="248" t="s">
        <v>86</v>
      </c>
      <c r="G467" s="246"/>
      <c r="H467" s="249">
        <v>1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5" t="s">
        <v>187</v>
      </c>
      <c r="AU467" s="255" t="s">
        <v>88</v>
      </c>
      <c r="AV467" s="13" t="s">
        <v>88</v>
      </c>
      <c r="AW467" s="13" t="s">
        <v>34</v>
      </c>
      <c r="AX467" s="13" t="s">
        <v>78</v>
      </c>
      <c r="AY467" s="255" t="s">
        <v>176</v>
      </c>
    </row>
    <row r="468" spans="1:65" s="2" customFormat="1" ht="16.5" customHeight="1">
      <c r="A468" s="39"/>
      <c r="B468" s="40"/>
      <c r="C468" s="227" t="s">
        <v>616</v>
      </c>
      <c r="D468" s="227" t="s">
        <v>178</v>
      </c>
      <c r="E468" s="228" t="s">
        <v>617</v>
      </c>
      <c r="F468" s="229" t="s">
        <v>605</v>
      </c>
      <c r="G468" s="230" t="s">
        <v>476</v>
      </c>
      <c r="H468" s="231">
        <v>1</v>
      </c>
      <c r="I468" s="232"/>
      <c r="J468" s="233">
        <f>ROUND(I468*H468,2)</f>
        <v>0</v>
      </c>
      <c r="K468" s="229" t="s">
        <v>1</v>
      </c>
      <c r="L468" s="45"/>
      <c r="M468" s="234" t="s">
        <v>1</v>
      </c>
      <c r="N468" s="235" t="s">
        <v>43</v>
      </c>
      <c r="O468" s="92"/>
      <c r="P468" s="236">
        <f>O468*H468</f>
        <v>0</v>
      </c>
      <c r="Q468" s="236">
        <v>0</v>
      </c>
      <c r="R468" s="236">
        <f>Q468*H468</f>
        <v>0</v>
      </c>
      <c r="S468" s="236">
        <v>0</v>
      </c>
      <c r="T468" s="237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8" t="s">
        <v>183</v>
      </c>
      <c r="AT468" s="238" t="s">
        <v>178</v>
      </c>
      <c r="AU468" s="238" t="s">
        <v>88</v>
      </c>
      <c r="AY468" s="18" t="s">
        <v>176</v>
      </c>
      <c r="BE468" s="239">
        <f>IF(N468="základní",J468,0)</f>
        <v>0</v>
      </c>
      <c r="BF468" s="239">
        <f>IF(N468="snížená",J468,0)</f>
        <v>0</v>
      </c>
      <c r="BG468" s="239">
        <f>IF(N468="zákl. přenesená",J468,0)</f>
        <v>0</v>
      </c>
      <c r="BH468" s="239">
        <f>IF(N468="sníž. přenesená",J468,0)</f>
        <v>0</v>
      </c>
      <c r="BI468" s="239">
        <f>IF(N468="nulová",J468,0)</f>
        <v>0</v>
      </c>
      <c r="BJ468" s="18" t="s">
        <v>86</v>
      </c>
      <c r="BK468" s="239">
        <f>ROUND(I468*H468,2)</f>
        <v>0</v>
      </c>
      <c r="BL468" s="18" t="s">
        <v>183</v>
      </c>
      <c r="BM468" s="238" t="s">
        <v>618</v>
      </c>
    </row>
    <row r="469" spans="1:47" s="2" customFormat="1" ht="12">
      <c r="A469" s="39"/>
      <c r="B469" s="40"/>
      <c r="C469" s="41"/>
      <c r="D469" s="240" t="s">
        <v>185</v>
      </c>
      <c r="E469" s="41"/>
      <c r="F469" s="241" t="s">
        <v>619</v>
      </c>
      <c r="G469" s="41"/>
      <c r="H469" s="41"/>
      <c r="I469" s="242"/>
      <c r="J469" s="41"/>
      <c r="K469" s="41"/>
      <c r="L469" s="45"/>
      <c r="M469" s="243"/>
      <c r="N469" s="244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185</v>
      </c>
      <c r="AU469" s="18" t="s">
        <v>88</v>
      </c>
    </row>
    <row r="470" spans="1:51" s="13" customFormat="1" ht="12">
      <c r="A470" s="13"/>
      <c r="B470" s="245"/>
      <c r="C470" s="246"/>
      <c r="D470" s="240" t="s">
        <v>187</v>
      </c>
      <c r="E470" s="247" t="s">
        <v>1</v>
      </c>
      <c r="F470" s="248" t="s">
        <v>86</v>
      </c>
      <c r="G470" s="246"/>
      <c r="H470" s="249">
        <v>1</v>
      </c>
      <c r="I470" s="250"/>
      <c r="J470" s="246"/>
      <c r="K470" s="246"/>
      <c r="L470" s="251"/>
      <c r="M470" s="252"/>
      <c r="N470" s="253"/>
      <c r="O470" s="253"/>
      <c r="P470" s="253"/>
      <c r="Q470" s="253"/>
      <c r="R470" s="253"/>
      <c r="S470" s="253"/>
      <c r="T470" s="25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5" t="s">
        <v>187</v>
      </c>
      <c r="AU470" s="255" t="s">
        <v>88</v>
      </c>
      <c r="AV470" s="13" t="s">
        <v>88</v>
      </c>
      <c r="AW470" s="13" t="s">
        <v>34</v>
      </c>
      <c r="AX470" s="13" t="s">
        <v>78</v>
      </c>
      <c r="AY470" s="255" t="s">
        <v>176</v>
      </c>
    </row>
    <row r="471" spans="1:65" s="2" customFormat="1" ht="16.5" customHeight="1">
      <c r="A471" s="39"/>
      <c r="B471" s="40"/>
      <c r="C471" s="227" t="s">
        <v>620</v>
      </c>
      <c r="D471" s="227" t="s">
        <v>178</v>
      </c>
      <c r="E471" s="228" t="s">
        <v>621</v>
      </c>
      <c r="F471" s="229" t="s">
        <v>605</v>
      </c>
      <c r="G471" s="230" t="s">
        <v>476</v>
      </c>
      <c r="H471" s="231">
        <v>2</v>
      </c>
      <c r="I471" s="232"/>
      <c r="J471" s="233">
        <f>ROUND(I471*H471,2)</f>
        <v>0</v>
      </c>
      <c r="K471" s="229" t="s">
        <v>1</v>
      </c>
      <c r="L471" s="45"/>
      <c r="M471" s="234" t="s">
        <v>1</v>
      </c>
      <c r="N471" s="235" t="s">
        <v>43</v>
      </c>
      <c r="O471" s="92"/>
      <c r="P471" s="236">
        <f>O471*H471</f>
        <v>0</v>
      </c>
      <c r="Q471" s="236">
        <v>0</v>
      </c>
      <c r="R471" s="236">
        <f>Q471*H471</f>
        <v>0</v>
      </c>
      <c r="S471" s="236">
        <v>0</v>
      </c>
      <c r="T471" s="237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8" t="s">
        <v>183</v>
      </c>
      <c r="AT471" s="238" t="s">
        <v>178</v>
      </c>
      <c r="AU471" s="238" t="s">
        <v>88</v>
      </c>
      <c r="AY471" s="18" t="s">
        <v>176</v>
      </c>
      <c r="BE471" s="239">
        <f>IF(N471="základní",J471,0)</f>
        <v>0</v>
      </c>
      <c r="BF471" s="239">
        <f>IF(N471="snížená",J471,0)</f>
        <v>0</v>
      </c>
      <c r="BG471" s="239">
        <f>IF(N471="zákl. přenesená",J471,0)</f>
        <v>0</v>
      </c>
      <c r="BH471" s="239">
        <f>IF(N471="sníž. přenesená",J471,0)</f>
        <v>0</v>
      </c>
      <c r="BI471" s="239">
        <f>IF(N471="nulová",J471,0)</f>
        <v>0</v>
      </c>
      <c r="BJ471" s="18" t="s">
        <v>86</v>
      </c>
      <c r="BK471" s="239">
        <f>ROUND(I471*H471,2)</f>
        <v>0</v>
      </c>
      <c r="BL471" s="18" t="s">
        <v>183</v>
      </c>
      <c r="BM471" s="238" t="s">
        <v>622</v>
      </c>
    </row>
    <row r="472" spans="1:47" s="2" customFormat="1" ht="12">
      <c r="A472" s="39"/>
      <c r="B472" s="40"/>
      <c r="C472" s="41"/>
      <c r="D472" s="240" t="s">
        <v>185</v>
      </c>
      <c r="E472" s="41"/>
      <c r="F472" s="241" t="s">
        <v>623</v>
      </c>
      <c r="G472" s="41"/>
      <c r="H472" s="41"/>
      <c r="I472" s="242"/>
      <c r="J472" s="41"/>
      <c r="K472" s="41"/>
      <c r="L472" s="45"/>
      <c r="M472" s="243"/>
      <c r="N472" s="244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185</v>
      </c>
      <c r="AU472" s="18" t="s">
        <v>88</v>
      </c>
    </row>
    <row r="473" spans="1:47" s="2" customFormat="1" ht="12">
      <c r="A473" s="39"/>
      <c r="B473" s="40"/>
      <c r="C473" s="41"/>
      <c r="D473" s="240" t="s">
        <v>232</v>
      </c>
      <c r="E473" s="41"/>
      <c r="F473" s="277" t="s">
        <v>624</v>
      </c>
      <c r="G473" s="41"/>
      <c r="H473" s="41"/>
      <c r="I473" s="242"/>
      <c r="J473" s="41"/>
      <c r="K473" s="41"/>
      <c r="L473" s="45"/>
      <c r="M473" s="243"/>
      <c r="N473" s="244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232</v>
      </c>
      <c r="AU473" s="18" t="s">
        <v>88</v>
      </c>
    </row>
    <row r="474" spans="1:51" s="13" customFormat="1" ht="12">
      <c r="A474" s="13"/>
      <c r="B474" s="245"/>
      <c r="C474" s="246"/>
      <c r="D474" s="240" t="s">
        <v>187</v>
      </c>
      <c r="E474" s="247" t="s">
        <v>1</v>
      </c>
      <c r="F474" s="248" t="s">
        <v>88</v>
      </c>
      <c r="G474" s="246"/>
      <c r="H474" s="249">
        <v>2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5" t="s">
        <v>187</v>
      </c>
      <c r="AU474" s="255" t="s">
        <v>88</v>
      </c>
      <c r="AV474" s="13" t="s">
        <v>88</v>
      </c>
      <c r="AW474" s="13" t="s">
        <v>34</v>
      </c>
      <c r="AX474" s="13" t="s">
        <v>78</v>
      </c>
      <c r="AY474" s="255" t="s">
        <v>176</v>
      </c>
    </row>
    <row r="475" spans="1:63" s="12" customFormat="1" ht="22.8" customHeight="1">
      <c r="A475" s="12"/>
      <c r="B475" s="211"/>
      <c r="C475" s="212"/>
      <c r="D475" s="213" t="s">
        <v>77</v>
      </c>
      <c r="E475" s="225" t="s">
        <v>235</v>
      </c>
      <c r="F475" s="225" t="s">
        <v>625</v>
      </c>
      <c r="G475" s="212"/>
      <c r="H475" s="212"/>
      <c r="I475" s="215"/>
      <c r="J475" s="226">
        <f>BK475</f>
        <v>0</v>
      </c>
      <c r="K475" s="212"/>
      <c r="L475" s="217"/>
      <c r="M475" s="218"/>
      <c r="N475" s="219"/>
      <c r="O475" s="219"/>
      <c r="P475" s="220">
        <f>P476+SUM(P477:P704)</f>
        <v>0</v>
      </c>
      <c r="Q475" s="219"/>
      <c r="R475" s="220">
        <f>R476+SUM(R477:R704)</f>
        <v>720.5360422800002</v>
      </c>
      <c r="S475" s="219"/>
      <c r="T475" s="221">
        <f>T476+SUM(T477:T704)</f>
        <v>1153.99023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22" t="s">
        <v>86</v>
      </c>
      <c r="AT475" s="223" t="s">
        <v>77</v>
      </c>
      <c r="AU475" s="223" t="s">
        <v>86</v>
      </c>
      <c r="AY475" s="222" t="s">
        <v>176</v>
      </c>
      <c r="BK475" s="224">
        <f>BK476+SUM(BK477:BK704)</f>
        <v>0</v>
      </c>
    </row>
    <row r="476" spans="1:65" s="2" customFormat="1" ht="16.5" customHeight="1">
      <c r="A476" s="39"/>
      <c r="B476" s="40"/>
      <c r="C476" s="227" t="s">
        <v>626</v>
      </c>
      <c r="D476" s="227" t="s">
        <v>178</v>
      </c>
      <c r="E476" s="228" t="s">
        <v>627</v>
      </c>
      <c r="F476" s="229" t="s">
        <v>628</v>
      </c>
      <c r="G476" s="230" t="s">
        <v>476</v>
      </c>
      <c r="H476" s="231">
        <v>31</v>
      </c>
      <c r="I476" s="232"/>
      <c r="J476" s="233">
        <f>ROUND(I476*H476,2)</f>
        <v>0</v>
      </c>
      <c r="K476" s="229" t="s">
        <v>182</v>
      </c>
      <c r="L476" s="45"/>
      <c r="M476" s="234" t="s">
        <v>1</v>
      </c>
      <c r="N476" s="235" t="s">
        <v>43</v>
      </c>
      <c r="O476" s="92"/>
      <c r="P476" s="236">
        <f>O476*H476</f>
        <v>0</v>
      </c>
      <c r="Q476" s="236">
        <v>0.0007</v>
      </c>
      <c r="R476" s="236">
        <f>Q476*H476</f>
        <v>0.0217</v>
      </c>
      <c r="S476" s="236">
        <v>0</v>
      </c>
      <c r="T476" s="237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8" t="s">
        <v>183</v>
      </c>
      <c r="AT476" s="238" t="s">
        <v>178</v>
      </c>
      <c r="AU476" s="238" t="s">
        <v>88</v>
      </c>
      <c r="AY476" s="18" t="s">
        <v>176</v>
      </c>
      <c r="BE476" s="239">
        <f>IF(N476="základní",J476,0)</f>
        <v>0</v>
      </c>
      <c r="BF476" s="239">
        <f>IF(N476="snížená",J476,0)</f>
        <v>0</v>
      </c>
      <c r="BG476" s="239">
        <f>IF(N476="zákl. přenesená",J476,0)</f>
        <v>0</v>
      </c>
      <c r="BH476" s="239">
        <f>IF(N476="sníž. přenesená",J476,0)</f>
        <v>0</v>
      </c>
      <c r="BI476" s="239">
        <f>IF(N476="nulová",J476,0)</f>
        <v>0</v>
      </c>
      <c r="BJ476" s="18" t="s">
        <v>86</v>
      </c>
      <c r="BK476" s="239">
        <f>ROUND(I476*H476,2)</f>
        <v>0</v>
      </c>
      <c r="BL476" s="18" t="s">
        <v>183</v>
      </c>
      <c r="BM476" s="238" t="s">
        <v>629</v>
      </c>
    </row>
    <row r="477" spans="1:47" s="2" customFormat="1" ht="12">
      <c r="A477" s="39"/>
      <c r="B477" s="40"/>
      <c r="C477" s="41"/>
      <c r="D477" s="240" t="s">
        <v>185</v>
      </c>
      <c r="E477" s="41"/>
      <c r="F477" s="241" t="s">
        <v>630</v>
      </c>
      <c r="G477" s="41"/>
      <c r="H477" s="41"/>
      <c r="I477" s="242"/>
      <c r="J477" s="41"/>
      <c r="K477" s="41"/>
      <c r="L477" s="45"/>
      <c r="M477" s="243"/>
      <c r="N477" s="244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185</v>
      </c>
      <c r="AU477" s="18" t="s">
        <v>88</v>
      </c>
    </row>
    <row r="478" spans="1:51" s="13" customFormat="1" ht="12">
      <c r="A478" s="13"/>
      <c r="B478" s="245"/>
      <c r="C478" s="246"/>
      <c r="D478" s="240" t="s">
        <v>187</v>
      </c>
      <c r="E478" s="247" t="s">
        <v>1</v>
      </c>
      <c r="F478" s="248" t="s">
        <v>631</v>
      </c>
      <c r="G478" s="246"/>
      <c r="H478" s="249">
        <v>31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5" t="s">
        <v>187</v>
      </c>
      <c r="AU478" s="255" t="s">
        <v>88</v>
      </c>
      <c r="AV478" s="13" t="s">
        <v>88</v>
      </c>
      <c r="AW478" s="13" t="s">
        <v>34</v>
      </c>
      <c r="AX478" s="13" t="s">
        <v>78</v>
      </c>
      <c r="AY478" s="255" t="s">
        <v>176</v>
      </c>
    </row>
    <row r="479" spans="1:51" s="14" customFormat="1" ht="12">
      <c r="A479" s="14"/>
      <c r="B479" s="256"/>
      <c r="C479" s="257"/>
      <c r="D479" s="240" t="s">
        <v>187</v>
      </c>
      <c r="E479" s="258" t="s">
        <v>1</v>
      </c>
      <c r="F479" s="259" t="s">
        <v>189</v>
      </c>
      <c r="G479" s="257"/>
      <c r="H479" s="260">
        <v>31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6" t="s">
        <v>187</v>
      </c>
      <c r="AU479" s="266" t="s">
        <v>88</v>
      </c>
      <c r="AV479" s="14" t="s">
        <v>183</v>
      </c>
      <c r="AW479" s="14" t="s">
        <v>34</v>
      </c>
      <c r="AX479" s="14" t="s">
        <v>86</v>
      </c>
      <c r="AY479" s="266" t="s">
        <v>176</v>
      </c>
    </row>
    <row r="480" spans="1:65" s="2" customFormat="1" ht="16.5" customHeight="1">
      <c r="A480" s="39"/>
      <c r="B480" s="40"/>
      <c r="C480" s="278" t="s">
        <v>632</v>
      </c>
      <c r="D480" s="278" t="s">
        <v>247</v>
      </c>
      <c r="E480" s="279" t="s">
        <v>633</v>
      </c>
      <c r="F480" s="280" t="s">
        <v>634</v>
      </c>
      <c r="G480" s="281" t="s">
        <v>476</v>
      </c>
      <c r="H480" s="282">
        <v>3</v>
      </c>
      <c r="I480" s="283"/>
      <c r="J480" s="284">
        <f>ROUND(I480*H480,2)</f>
        <v>0</v>
      </c>
      <c r="K480" s="280" t="s">
        <v>182</v>
      </c>
      <c r="L480" s="285"/>
      <c r="M480" s="286" t="s">
        <v>1</v>
      </c>
      <c r="N480" s="287" t="s">
        <v>43</v>
      </c>
      <c r="O480" s="92"/>
      <c r="P480" s="236">
        <f>O480*H480</f>
        <v>0</v>
      </c>
      <c r="Q480" s="236">
        <v>0.0026</v>
      </c>
      <c r="R480" s="236">
        <f>Q480*H480</f>
        <v>0.0078</v>
      </c>
      <c r="S480" s="236">
        <v>0</v>
      </c>
      <c r="T480" s="237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8" t="s">
        <v>227</v>
      </c>
      <c r="AT480" s="238" t="s">
        <v>247</v>
      </c>
      <c r="AU480" s="238" t="s">
        <v>88</v>
      </c>
      <c r="AY480" s="18" t="s">
        <v>176</v>
      </c>
      <c r="BE480" s="239">
        <f>IF(N480="základní",J480,0)</f>
        <v>0</v>
      </c>
      <c r="BF480" s="239">
        <f>IF(N480="snížená",J480,0)</f>
        <v>0</v>
      </c>
      <c r="BG480" s="239">
        <f>IF(N480="zákl. přenesená",J480,0)</f>
        <v>0</v>
      </c>
      <c r="BH480" s="239">
        <f>IF(N480="sníž. přenesená",J480,0)</f>
        <v>0</v>
      </c>
      <c r="BI480" s="239">
        <f>IF(N480="nulová",J480,0)</f>
        <v>0</v>
      </c>
      <c r="BJ480" s="18" t="s">
        <v>86</v>
      </c>
      <c r="BK480" s="239">
        <f>ROUND(I480*H480,2)</f>
        <v>0</v>
      </c>
      <c r="BL480" s="18" t="s">
        <v>183</v>
      </c>
      <c r="BM480" s="238" t="s">
        <v>635</v>
      </c>
    </row>
    <row r="481" spans="1:47" s="2" customFormat="1" ht="12">
      <c r="A481" s="39"/>
      <c r="B481" s="40"/>
      <c r="C481" s="41"/>
      <c r="D481" s="240" t="s">
        <v>185</v>
      </c>
      <c r="E481" s="41"/>
      <c r="F481" s="241" t="s">
        <v>634</v>
      </c>
      <c r="G481" s="41"/>
      <c r="H481" s="41"/>
      <c r="I481" s="242"/>
      <c r="J481" s="41"/>
      <c r="K481" s="41"/>
      <c r="L481" s="45"/>
      <c r="M481" s="243"/>
      <c r="N481" s="244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185</v>
      </c>
      <c r="AU481" s="18" t="s">
        <v>88</v>
      </c>
    </row>
    <row r="482" spans="1:51" s="13" customFormat="1" ht="12">
      <c r="A482" s="13"/>
      <c r="B482" s="245"/>
      <c r="C482" s="246"/>
      <c r="D482" s="240" t="s">
        <v>187</v>
      </c>
      <c r="E482" s="247" t="s">
        <v>1</v>
      </c>
      <c r="F482" s="248" t="s">
        <v>636</v>
      </c>
      <c r="G482" s="246"/>
      <c r="H482" s="249">
        <v>2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5" t="s">
        <v>187</v>
      </c>
      <c r="AU482" s="255" t="s">
        <v>88</v>
      </c>
      <c r="AV482" s="13" t="s">
        <v>88</v>
      </c>
      <c r="AW482" s="13" t="s">
        <v>34</v>
      </c>
      <c r="AX482" s="13" t="s">
        <v>78</v>
      </c>
      <c r="AY482" s="255" t="s">
        <v>176</v>
      </c>
    </row>
    <row r="483" spans="1:51" s="13" customFormat="1" ht="12">
      <c r="A483" s="13"/>
      <c r="B483" s="245"/>
      <c r="C483" s="246"/>
      <c r="D483" s="240" t="s">
        <v>187</v>
      </c>
      <c r="E483" s="247" t="s">
        <v>1</v>
      </c>
      <c r="F483" s="248" t="s">
        <v>637</v>
      </c>
      <c r="G483" s="246"/>
      <c r="H483" s="249">
        <v>1</v>
      </c>
      <c r="I483" s="250"/>
      <c r="J483" s="246"/>
      <c r="K483" s="246"/>
      <c r="L483" s="251"/>
      <c r="M483" s="252"/>
      <c r="N483" s="253"/>
      <c r="O483" s="253"/>
      <c r="P483" s="253"/>
      <c r="Q483" s="253"/>
      <c r="R483" s="253"/>
      <c r="S483" s="253"/>
      <c r="T483" s="25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5" t="s">
        <v>187</v>
      </c>
      <c r="AU483" s="255" t="s">
        <v>88</v>
      </c>
      <c r="AV483" s="13" t="s">
        <v>88</v>
      </c>
      <c r="AW483" s="13" t="s">
        <v>34</v>
      </c>
      <c r="AX483" s="13" t="s">
        <v>78</v>
      </c>
      <c r="AY483" s="255" t="s">
        <v>176</v>
      </c>
    </row>
    <row r="484" spans="1:51" s="14" customFormat="1" ht="12">
      <c r="A484" s="14"/>
      <c r="B484" s="256"/>
      <c r="C484" s="257"/>
      <c r="D484" s="240" t="s">
        <v>187</v>
      </c>
      <c r="E484" s="258" t="s">
        <v>1</v>
      </c>
      <c r="F484" s="259" t="s">
        <v>189</v>
      </c>
      <c r="G484" s="257"/>
      <c r="H484" s="260">
        <v>3</v>
      </c>
      <c r="I484" s="261"/>
      <c r="J484" s="257"/>
      <c r="K484" s="257"/>
      <c r="L484" s="262"/>
      <c r="M484" s="263"/>
      <c r="N484" s="264"/>
      <c r="O484" s="264"/>
      <c r="P484" s="264"/>
      <c r="Q484" s="264"/>
      <c r="R484" s="264"/>
      <c r="S484" s="264"/>
      <c r="T484" s="26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6" t="s">
        <v>187</v>
      </c>
      <c r="AU484" s="266" t="s">
        <v>88</v>
      </c>
      <c r="AV484" s="14" t="s">
        <v>183</v>
      </c>
      <c r="AW484" s="14" t="s">
        <v>34</v>
      </c>
      <c r="AX484" s="14" t="s">
        <v>86</v>
      </c>
      <c r="AY484" s="266" t="s">
        <v>176</v>
      </c>
    </row>
    <row r="485" spans="1:65" s="2" customFormat="1" ht="16.5" customHeight="1">
      <c r="A485" s="39"/>
      <c r="B485" s="40"/>
      <c r="C485" s="278" t="s">
        <v>638</v>
      </c>
      <c r="D485" s="278" t="s">
        <v>247</v>
      </c>
      <c r="E485" s="279" t="s">
        <v>639</v>
      </c>
      <c r="F485" s="280" t="s">
        <v>640</v>
      </c>
      <c r="G485" s="281" t="s">
        <v>476</v>
      </c>
      <c r="H485" s="282">
        <v>8</v>
      </c>
      <c r="I485" s="283"/>
      <c r="J485" s="284">
        <f>ROUND(I485*H485,2)</f>
        <v>0</v>
      </c>
      <c r="K485" s="280" t="s">
        <v>182</v>
      </c>
      <c r="L485" s="285"/>
      <c r="M485" s="286" t="s">
        <v>1</v>
      </c>
      <c r="N485" s="287" t="s">
        <v>43</v>
      </c>
      <c r="O485" s="92"/>
      <c r="P485" s="236">
        <f>O485*H485</f>
        <v>0</v>
      </c>
      <c r="Q485" s="236">
        <v>0.0013</v>
      </c>
      <c r="R485" s="236">
        <f>Q485*H485</f>
        <v>0.0104</v>
      </c>
      <c r="S485" s="236">
        <v>0</v>
      </c>
      <c r="T485" s="237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8" t="s">
        <v>227</v>
      </c>
      <c r="AT485" s="238" t="s">
        <v>247</v>
      </c>
      <c r="AU485" s="238" t="s">
        <v>88</v>
      </c>
      <c r="AY485" s="18" t="s">
        <v>176</v>
      </c>
      <c r="BE485" s="239">
        <f>IF(N485="základní",J485,0)</f>
        <v>0</v>
      </c>
      <c r="BF485" s="239">
        <f>IF(N485="snížená",J485,0)</f>
        <v>0</v>
      </c>
      <c r="BG485" s="239">
        <f>IF(N485="zákl. přenesená",J485,0)</f>
        <v>0</v>
      </c>
      <c r="BH485" s="239">
        <f>IF(N485="sníž. přenesená",J485,0)</f>
        <v>0</v>
      </c>
      <c r="BI485" s="239">
        <f>IF(N485="nulová",J485,0)</f>
        <v>0</v>
      </c>
      <c r="BJ485" s="18" t="s">
        <v>86</v>
      </c>
      <c r="BK485" s="239">
        <f>ROUND(I485*H485,2)</f>
        <v>0</v>
      </c>
      <c r="BL485" s="18" t="s">
        <v>183</v>
      </c>
      <c r="BM485" s="238" t="s">
        <v>641</v>
      </c>
    </row>
    <row r="486" spans="1:47" s="2" customFormat="1" ht="12">
      <c r="A486" s="39"/>
      <c r="B486" s="40"/>
      <c r="C486" s="41"/>
      <c r="D486" s="240" t="s">
        <v>185</v>
      </c>
      <c r="E486" s="41"/>
      <c r="F486" s="241" t="s">
        <v>640</v>
      </c>
      <c r="G486" s="41"/>
      <c r="H486" s="41"/>
      <c r="I486" s="242"/>
      <c r="J486" s="41"/>
      <c r="K486" s="41"/>
      <c r="L486" s="45"/>
      <c r="M486" s="243"/>
      <c r="N486" s="244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185</v>
      </c>
      <c r="AU486" s="18" t="s">
        <v>88</v>
      </c>
    </row>
    <row r="487" spans="1:51" s="13" customFormat="1" ht="12">
      <c r="A487" s="13"/>
      <c r="B487" s="245"/>
      <c r="C487" s="246"/>
      <c r="D487" s="240" t="s">
        <v>187</v>
      </c>
      <c r="E487" s="247" t="s">
        <v>1</v>
      </c>
      <c r="F487" s="248" t="s">
        <v>642</v>
      </c>
      <c r="G487" s="246"/>
      <c r="H487" s="249">
        <v>8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5" t="s">
        <v>187</v>
      </c>
      <c r="AU487" s="255" t="s">
        <v>88</v>
      </c>
      <c r="AV487" s="13" t="s">
        <v>88</v>
      </c>
      <c r="AW487" s="13" t="s">
        <v>34</v>
      </c>
      <c r="AX487" s="13" t="s">
        <v>78</v>
      </c>
      <c r="AY487" s="255" t="s">
        <v>176</v>
      </c>
    </row>
    <row r="488" spans="1:51" s="14" customFormat="1" ht="12">
      <c r="A488" s="14"/>
      <c r="B488" s="256"/>
      <c r="C488" s="257"/>
      <c r="D488" s="240" t="s">
        <v>187</v>
      </c>
      <c r="E488" s="258" t="s">
        <v>1</v>
      </c>
      <c r="F488" s="259" t="s">
        <v>189</v>
      </c>
      <c r="G488" s="257"/>
      <c r="H488" s="260">
        <v>8</v>
      </c>
      <c r="I488" s="261"/>
      <c r="J488" s="257"/>
      <c r="K488" s="257"/>
      <c r="L488" s="262"/>
      <c r="M488" s="263"/>
      <c r="N488" s="264"/>
      <c r="O488" s="264"/>
      <c r="P488" s="264"/>
      <c r="Q488" s="264"/>
      <c r="R488" s="264"/>
      <c r="S488" s="264"/>
      <c r="T488" s="26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6" t="s">
        <v>187</v>
      </c>
      <c r="AU488" s="266" t="s">
        <v>88</v>
      </c>
      <c r="AV488" s="14" t="s">
        <v>183</v>
      </c>
      <c r="AW488" s="14" t="s">
        <v>34</v>
      </c>
      <c r="AX488" s="14" t="s">
        <v>86</v>
      </c>
      <c r="AY488" s="266" t="s">
        <v>176</v>
      </c>
    </row>
    <row r="489" spans="1:65" s="2" customFormat="1" ht="16.5" customHeight="1">
      <c r="A489" s="39"/>
      <c r="B489" s="40"/>
      <c r="C489" s="278" t="s">
        <v>643</v>
      </c>
      <c r="D489" s="278" t="s">
        <v>247</v>
      </c>
      <c r="E489" s="279" t="s">
        <v>644</v>
      </c>
      <c r="F489" s="280" t="s">
        <v>645</v>
      </c>
      <c r="G489" s="281" t="s">
        <v>476</v>
      </c>
      <c r="H489" s="282">
        <v>12</v>
      </c>
      <c r="I489" s="283"/>
      <c r="J489" s="284">
        <f>ROUND(I489*H489,2)</f>
        <v>0</v>
      </c>
      <c r="K489" s="280" t="s">
        <v>182</v>
      </c>
      <c r="L489" s="285"/>
      <c r="M489" s="286" t="s">
        <v>1</v>
      </c>
      <c r="N489" s="287" t="s">
        <v>43</v>
      </c>
      <c r="O489" s="92"/>
      <c r="P489" s="236">
        <f>O489*H489</f>
        <v>0</v>
      </c>
      <c r="Q489" s="236">
        <v>0.0025</v>
      </c>
      <c r="R489" s="236">
        <f>Q489*H489</f>
        <v>0.03</v>
      </c>
      <c r="S489" s="236">
        <v>0</v>
      </c>
      <c r="T489" s="23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8" t="s">
        <v>227</v>
      </c>
      <c r="AT489" s="238" t="s">
        <v>247</v>
      </c>
      <c r="AU489" s="238" t="s">
        <v>88</v>
      </c>
      <c r="AY489" s="18" t="s">
        <v>176</v>
      </c>
      <c r="BE489" s="239">
        <f>IF(N489="základní",J489,0)</f>
        <v>0</v>
      </c>
      <c r="BF489" s="239">
        <f>IF(N489="snížená",J489,0)</f>
        <v>0</v>
      </c>
      <c r="BG489" s="239">
        <f>IF(N489="zákl. přenesená",J489,0)</f>
        <v>0</v>
      </c>
      <c r="BH489" s="239">
        <f>IF(N489="sníž. přenesená",J489,0)</f>
        <v>0</v>
      </c>
      <c r="BI489" s="239">
        <f>IF(N489="nulová",J489,0)</f>
        <v>0</v>
      </c>
      <c r="BJ489" s="18" t="s">
        <v>86</v>
      </c>
      <c r="BK489" s="239">
        <f>ROUND(I489*H489,2)</f>
        <v>0</v>
      </c>
      <c r="BL489" s="18" t="s">
        <v>183</v>
      </c>
      <c r="BM489" s="238" t="s">
        <v>646</v>
      </c>
    </row>
    <row r="490" spans="1:47" s="2" customFormat="1" ht="12">
      <c r="A490" s="39"/>
      <c r="B490" s="40"/>
      <c r="C490" s="41"/>
      <c r="D490" s="240" t="s">
        <v>185</v>
      </c>
      <c r="E490" s="41"/>
      <c r="F490" s="241" t="s">
        <v>645</v>
      </c>
      <c r="G490" s="41"/>
      <c r="H490" s="41"/>
      <c r="I490" s="242"/>
      <c r="J490" s="41"/>
      <c r="K490" s="41"/>
      <c r="L490" s="45"/>
      <c r="M490" s="243"/>
      <c r="N490" s="244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185</v>
      </c>
      <c r="AU490" s="18" t="s">
        <v>88</v>
      </c>
    </row>
    <row r="491" spans="1:51" s="13" customFormat="1" ht="12">
      <c r="A491" s="13"/>
      <c r="B491" s="245"/>
      <c r="C491" s="246"/>
      <c r="D491" s="240" t="s">
        <v>187</v>
      </c>
      <c r="E491" s="247" t="s">
        <v>1</v>
      </c>
      <c r="F491" s="248" t="s">
        <v>647</v>
      </c>
      <c r="G491" s="246"/>
      <c r="H491" s="249">
        <v>5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5" t="s">
        <v>187</v>
      </c>
      <c r="AU491" s="255" t="s">
        <v>88</v>
      </c>
      <c r="AV491" s="13" t="s">
        <v>88</v>
      </c>
      <c r="AW491" s="13" t="s">
        <v>34</v>
      </c>
      <c r="AX491" s="13" t="s">
        <v>78</v>
      </c>
      <c r="AY491" s="255" t="s">
        <v>176</v>
      </c>
    </row>
    <row r="492" spans="1:51" s="13" customFormat="1" ht="12">
      <c r="A492" s="13"/>
      <c r="B492" s="245"/>
      <c r="C492" s="246"/>
      <c r="D492" s="240" t="s">
        <v>187</v>
      </c>
      <c r="E492" s="247" t="s">
        <v>1</v>
      </c>
      <c r="F492" s="248" t="s">
        <v>648</v>
      </c>
      <c r="G492" s="246"/>
      <c r="H492" s="249">
        <v>1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5" t="s">
        <v>187</v>
      </c>
      <c r="AU492" s="255" t="s">
        <v>88</v>
      </c>
      <c r="AV492" s="13" t="s">
        <v>88</v>
      </c>
      <c r="AW492" s="13" t="s">
        <v>34</v>
      </c>
      <c r="AX492" s="13" t="s">
        <v>78</v>
      </c>
      <c r="AY492" s="255" t="s">
        <v>176</v>
      </c>
    </row>
    <row r="493" spans="1:51" s="13" customFormat="1" ht="12">
      <c r="A493" s="13"/>
      <c r="B493" s="245"/>
      <c r="C493" s="246"/>
      <c r="D493" s="240" t="s">
        <v>187</v>
      </c>
      <c r="E493" s="247" t="s">
        <v>1</v>
      </c>
      <c r="F493" s="248" t="s">
        <v>649</v>
      </c>
      <c r="G493" s="246"/>
      <c r="H493" s="249">
        <v>5</v>
      </c>
      <c r="I493" s="250"/>
      <c r="J493" s="246"/>
      <c r="K493" s="246"/>
      <c r="L493" s="251"/>
      <c r="M493" s="252"/>
      <c r="N493" s="253"/>
      <c r="O493" s="253"/>
      <c r="P493" s="253"/>
      <c r="Q493" s="253"/>
      <c r="R493" s="253"/>
      <c r="S493" s="253"/>
      <c r="T493" s="25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5" t="s">
        <v>187</v>
      </c>
      <c r="AU493" s="255" t="s">
        <v>88</v>
      </c>
      <c r="AV493" s="13" t="s">
        <v>88</v>
      </c>
      <c r="AW493" s="13" t="s">
        <v>34</v>
      </c>
      <c r="AX493" s="13" t="s">
        <v>78</v>
      </c>
      <c r="AY493" s="255" t="s">
        <v>176</v>
      </c>
    </row>
    <row r="494" spans="1:51" s="13" customFormat="1" ht="12">
      <c r="A494" s="13"/>
      <c r="B494" s="245"/>
      <c r="C494" s="246"/>
      <c r="D494" s="240" t="s">
        <v>187</v>
      </c>
      <c r="E494" s="247" t="s">
        <v>1</v>
      </c>
      <c r="F494" s="248" t="s">
        <v>650</v>
      </c>
      <c r="G494" s="246"/>
      <c r="H494" s="249">
        <v>1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5" t="s">
        <v>187</v>
      </c>
      <c r="AU494" s="255" t="s">
        <v>88</v>
      </c>
      <c r="AV494" s="13" t="s">
        <v>88</v>
      </c>
      <c r="AW494" s="13" t="s">
        <v>34</v>
      </c>
      <c r="AX494" s="13" t="s">
        <v>78</v>
      </c>
      <c r="AY494" s="255" t="s">
        <v>176</v>
      </c>
    </row>
    <row r="495" spans="1:51" s="14" customFormat="1" ht="12">
      <c r="A495" s="14"/>
      <c r="B495" s="256"/>
      <c r="C495" s="257"/>
      <c r="D495" s="240" t="s">
        <v>187</v>
      </c>
      <c r="E495" s="258" t="s">
        <v>1</v>
      </c>
      <c r="F495" s="259" t="s">
        <v>189</v>
      </c>
      <c r="G495" s="257"/>
      <c r="H495" s="260">
        <v>12</v>
      </c>
      <c r="I495" s="261"/>
      <c r="J495" s="257"/>
      <c r="K495" s="257"/>
      <c r="L495" s="262"/>
      <c r="M495" s="263"/>
      <c r="N495" s="264"/>
      <c r="O495" s="264"/>
      <c r="P495" s="264"/>
      <c r="Q495" s="264"/>
      <c r="R495" s="264"/>
      <c r="S495" s="264"/>
      <c r="T495" s="26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6" t="s">
        <v>187</v>
      </c>
      <c r="AU495" s="266" t="s">
        <v>88</v>
      </c>
      <c r="AV495" s="14" t="s">
        <v>183</v>
      </c>
      <c r="AW495" s="14" t="s">
        <v>34</v>
      </c>
      <c r="AX495" s="14" t="s">
        <v>86</v>
      </c>
      <c r="AY495" s="266" t="s">
        <v>176</v>
      </c>
    </row>
    <row r="496" spans="1:65" s="2" customFormat="1" ht="16.5" customHeight="1">
      <c r="A496" s="39"/>
      <c r="B496" s="40"/>
      <c r="C496" s="278" t="s">
        <v>651</v>
      </c>
      <c r="D496" s="278" t="s">
        <v>247</v>
      </c>
      <c r="E496" s="279" t="s">
        <v>652</v>
      </c>
      <c r="F496" s="280" t="s">
        <v>653</v>
      </c>
      <c r="G496" s="281" t="s">
        <v>476</v>
      </c>
      <c r="H496" s="282">
        <v>6</v>
      </c>
      <c r="I496" s="283"/>
      <c r="J496" s="284">
        <f>ROUND(I496*H496,2)</f>
        <v>0</v>
      </c>
      <c r="K496" s="280" t="s">
        <v>182</v>
      </c>
      <c r="L496" s="285"/>
      <c r="M496" s="286" t="s">
        <v>1</v>
      </c>
      <c r="N496" s="287" t="s">
        <v>43</v>
      </c>
      <c r="O496" s="92"/>
      <c r="P496" s="236">
        <f>O496*H496</f>
        <v>0</v>
      </c>
      <c r="Q496" s="236">
        <v>0.004</v>
      </c>
      <c r="R496" s="236">
        <f>Q496*H496</f>
        <v>0.024</v>
      </c>
      <c r="S496" s="236">
        <v>0</v>
      </c>
      <c r="T496" s="237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8" t="s">
        <v>227</v>
      </c>
      <c r="AT496" s="238" t="s">
        <v>247</v>
      </c>
      <c r="AU496" s="238" t="s">
        <v>88</v>
      </c>
      <c r="AY496" s="18" t="s">
        <v>176</v>
      </c>
      <c r="BE496" s="239">
        <f>IF(N496="základní",J496,0)</f>
        <v>0</v>
      </c>
      <c r="BF496" s="239">
        <f>IF(N496="snížená",J496,0)</f>
        <v>0</v>
      </c>
      <c r="BG496" s="239">
        <f>IF(N496="zákl. přenesená",J496,0)</f>
        <v>0</v>
      </c>
      <c r="BH496" s="239">
        <f>IF(N496="sníž. přenesená",J496,0)</f>
        <v>0</v>
      </c>
      <c r="BI496" s="239">
        <f>IF(N496="nulová",J496,0)</f>
        <v>0</v>
      </c>
      <c r="BJ496" s="18" t="s">
        <v>86</v>
      </c>
      <c r="BK496" s="239">
        <f>ROUND(I496*H496,2)</f>
        <v>0</v>
      </c>
      <c r="BL496" s="18" t="s">
        <v>183</v>
      </c>
      <c r="BM496" s="238" t="s">
        <v>654</v>
      </c>
    </row>
    <row r="497" spans="1:47" s="2" customFormat="1" ht="12">
      <c r="A497" s="39"/>
      <c r="B497" s="40"/>
      <c r="C497" s="41"/>
      <c r="D497" s="240" t="s">
        <v>185</v>
      </c>
      <c r="E497" s="41"/>
      <c r="F497" s="241" t="s">
        <v>653</v>
      </c>
      <c r="G497" s="41"/>
      <c r="H497" s="41"/>
      <c r="I497" s="242"/>
      <c r="J497" s="41"/>
      <c r="K497" s="41"/>
      <c r="L497" s="45"/>
      <c r="M497" s="243"/>
      <c r="N497" s="244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185</v>
      </c>
      <c r="AU497" s="18" t="s">
        <v>88</v>
      </c>
    </row>
    <row r="498" spans="1:51" s="13" customFormat="1" ht="12">
      <c r="A498" s="13"/>
      <c r="B498" s="245"/>
      <c r="C498" s="246"/>
      <c r="D498" s="240" t="s">
        <v>187</v>
      </c>
      <c r="E498" s="247" t="s">
        <v>1</v>
      </c>
      <c r="F498" s="248" t="s">
        <v>655</v>
      </c>
      <c r="G498" s="246"/>
      <c r="H498" s="249">
        <v>6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5" t="s">
        <v>187</v>
      </c>
      <c r="AU498" s="255" t="s">
        <v>88</v>
      </c>
      <c r="AV498" s="13" t="s">
        <v>88</v>
      </c>
      <c r="AW498" s="13" t="s">
        <v>34</v>
      </c>
      <c r="AX498" s="13" t="s">
        <v>78</v>
      </c>
      <c r="AY498" s="255" t="s">
        <v>176</v>
      </c>
    </row>
    <row r="499" spans="1:51" s="14" customFormat="1" ht="12">
      <c r="A499" s="14"/>
      <c r="B499" s="256"/>
      <c r="C499" s="257"/>
      <c r="D499" s="240" t="s">
        <v>187</v>
      </c>
      <c r="E499" s="258" t="s">
        <v>1</v>
      </c>
      <c r="F499" s="259" t="s">
        <v>189</v>
      </c>
      <c r="G499" s="257"/>
      <c r="H499" s="260">
        <v>6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6" t="s">
        <v>187</v>
      </c>
      <c r="AU499" s="266" t="s">
        <v>88</v>
      </c>
      <c r="AV499" s="14" t="s">
        <v>183</v>
      </c>
      <c r="AW499" s="14" t="s">
        <v>34</v>
      </c>
      <c r="AX499" s="14" t="s">
        <v>86</v>
      </c>
      <c r="AY499" s="266" t="s">
        <v>176</v>
      </c>
    </row>
    <row r="500" spans="1:65" s="2" customFormat="1" ht="16.5" customHeight="1">
      <c r="A500" s="39"/>
      <c r="B500" s="40"/>
      <c r="C500" s="278" t="s">
        <v>656</v>
      </c>
      <c r="D500" s="278" t="s">
        <v>247</v>
      </c>
      <c r="E500" s="279" t="s">
        <v>657</v>
      </c>
      <c r="F500" s="280" t="s">
        <v>658</v>
      </c>
      <c r="G500" s="281" t="s">
        <v>476</v>
      </c>
      <c r="H500" s="282">
        <v>1</v>
      </c>
      <c r="I500" s="283"/>
      <c r="J500" s="284">
        <f>ROUND(I500*H500,2)</f>
        <v>0</v>
      </c>
      <c r="K500" s="280" t="s">
        <v>182</v>
      </c>
      <c r="L500" s="285"/>
      <c r="M500" s="286" t="s">
        <v>1</v>
      </c>
      <c r="N500" s="287" t="s">
        <v>43</v>
      </c>
      <c r="O500" s="92"/>
      <c r="P500" s="236">
        <f>O500*H500</f>
        <v>0</v>
      </c>
      <c r="Q500" s="236">
        <v>0.004</v>
      </c>
      <c r="R500" s="236">
        <f>Q500*H500</f>
        <v>0.004</v>
      </c>
      <c r="S500" s="236">
        <v>0</v>
      </c>
      <c r="T500" s="237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8" t="s">
        <v>227</v>
      </c>
      <c r="AT500" s="238" t="s">
        <v>247</v>
      </c>
      <c r="AU500" s="238" t="s">
        <v>88</v>
      </c>
      <c r="AY500" s="18" t="s">
        <v>176</v>
      </c>
      <c r="BE500" s="239">
        <f>IF(N500="základní",J500,0)</f>
        <v>0</v>
      </c>
      <c r="BF500" s="239">
        <f>IF(N500="snížená",J500,0)</f>
        <v>0</v>
      </c>
      <c r="BG500" s="239">
        <f>IF(N500="zákl. přenesená",J500,0)</f>
        <v>0</v>
      </c>
      <c r="BH500" s="239">
        <f>IF(N500="sníž. přenesená",J500,0)</f>
        <v>0</v>
      </c>
      <c r="BI500" s="239">
        <f>IF(N500="nulová",J500,0)</f>
        <v>0</v>
      </c>
      <c r="BJ500" s="18" t="s">
        <v>86</v>
      </c>
      <c r="BK500" s="239">
        <f>ROUND(I500*H500,2)</f>
        <v>0</v>
      </c>
      <c r="BL500" s="18" t="s">
        <v>183</v>
      </c>
      <c r="BM500" s="238" t="s">
        <v>659</v>
      </c>
    </row>
    <row r="501" spans="1:47" s="2" customFormat="1" ht="12">
      <c r="A501" s="39"/>
      <c r="B501" s="40"/>
      <c r="C501" s="41"/>
      <c r="D501" s="240" t="s">
        <v>185</v>
      </c>
      <c r="E501" s="41"/>
      <c r="F501" s="241" t="s">
        <v>658</v>
      </c>
      <c r="G501" s="41"/>
      <c r="H501" s="41"/>
      <c r="I501" s="242"/>
      <c r="J501" s="41"/>
      <c r="K501" s="41"/>
      <c r="L501" s="45"/>
      <c r="M501" s="243"/>
      <c r="N501" s="244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185</v>
      </c>
      <c r="AU501" s="18" t="s">
        <v>88</v>
      </c>
    </row>
    <row r="502" spans="1:51" s="13" customFormat="1" ht="12">
      <c r="A502" s="13"/>
      <c r="B502" s="245"/>
      <c r="C502" s="246"/>
      <c r="D502" s="240" t="s">
        <v>187</v>
      </c>
      <c r="E502" s="247" t="s">
        <v>1</v>
      </c>
      <c r="F502" s="248" t="s">
        <v>660</v>
      </c>
      <c r="G502" s="246"/>
      <c r="H502" s="249">
        <v>1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5" t="s">
        <v>187</v>
      </c>
      <c r="AU502" s="255" t="s">
        <v>88</v>
      </c>
      <c r="AV502" s="13" t="s">
        <v>88</v>
      </c>
      <c r="AW502" s="13" t="s">
        <v>34</v>
      </c>
      <c r="AX502" s="13" t="s">
        <v>78</v>
      </c>
      <c r="AY502" s="255" t="s">
        <v>176</v>
      </c>
    </row>
    <row r="503" spans="1:51" s="14" customFormat="1" ht="12">
      <c r="A503" s="14"/>
      <c r="B503" s="256"/>
      <c r="C503" s="257"/>
      <c r="D503" s="240" t="s">
        <v>187</v>
      </c>
      <c r="E503" s="258" t="s">
        <v>1</v>
      </c>
      <c r="F503" s="259" t="s">
        <v>189</v>
      </c>
      <c r="G503" s="257"/>
      <c r="H503" s="260">
        <v>1</v>
      </c>
      <c r="I503" s="261"/>
      <c r="J503" s="257"/>
      <c r="K503" s="257"/>
      <c r="L503" s="262"/>
      <c r="M503" s="263"/>
      <c r="N503" s="264"/>
      <c r="O503" s="264"/>
      <c r="P503" s="264"/>
      <c r="Q503" s="264"/>
      <c r="R503" s="264"/>
      <c r="S503" s="264"/>
      <c r="T503" s="26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6" t="s">
        <v>187</v>
      </c>
      <c r="AU503" s="266" t="s">
        <v>88</v>
      </c>
      <c r="AV503" s="14" t="s">
        <v>183</v>
      </c>
      <c r="AW503" s="14" t="s">
        <v>34</v>
      </c>
      <c r="AX503" s="14" t="s">
        <v>86</v>
      </c>
      <c r="AY503" s="266" t="s">
        <v>176</v>
      </c>
    </row>
    <row r="504" spans="1:65" s="2" customFormat="1" ht="16.5" customHeight="1">
      <c r="A504" s="39"/>
      <c r="B504" s="40"/>
      <c r="C504" s="278" t="s">
        <v>661</v>
      </c>
      <c r="D504" s="278" t="s">
        <v>247</v>
      </c>
      <c r="E504" s="279" t="s">
        <v>662</v>
      </c>
      <c r="F504" s="280" t="s">
        <v>663</v>
      </c>
      <c r="G504" s="281" t="s">
        <v>476</v>
      </c>
      <c r="H504" s="282">
        <v>1</v>
      </c>
      <c r="I504" s="283"/>
      <c r="J504" s="284">
        <f>ROUND(I504*H504,2)</f>
        <v>0</v>
      </c>
      <c r="K504" s="280" t="s">
        <v>182</v>
      </c>
      <c r="L504" s="285"/>
      <c r="M504" s="286" t="s">
        <v>1</v>
      </c>
      <c r="N504" s="287" t="s">
        <v>43</v>
      </c>
      <c r="O504" s="92"/>
      <c r="P504" s="236">
        <f>O504*H504</f>
        <v>0</v>
      </c>
      <c r="Q504" s="236">
        <v>0.0017</v>
      </c>
      <c r="R504" s="236">
        <f>Q504*H504</f>
        <v>0.0017</v>
      </c>
      <c r="S504" s="236">
        <v>0</v>
      </c>
      <c r="T504" s="237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8" t="s">
        <v>227</v>
      </c>
      <c r="AT504" s="238" t="s">
        <v>247</v>
      </c>
      <c r="AU504" s="238" t="s">
        <v>88</v>
      </c>
      <c r="AY504" s="18" t="s">
        <v>176</v>
      </c>
      <c r="BE504" s="239">
        <f>IF(N504="základní",J504,0)</f>
        <v>0</v>
      </c>
      <c r="BF504" s="239">
        <f>IF(N504="snížená",J504,0)</f>
        <v>0</v>
      </c>
      <c r="BG504" s="239">
        <f>IF(N504="zákl. přenesená",J504,0)</f>
        <v>0</v>
      </c>
      <c r="BH504" s="239">
        <f>IF(N504="sníž. přenesená",J504,0)</f>
        <v>0</v>
      </c>
      <c r="BI504" s="239">
        <f>IF(N504="nulová",J504,0)</f>
        <v>0</v>
      </c>
      <c r="BJ504" s="18" t="s">
        <v>86</v>
      </c>
      <c r="BK504" s="239">
        <f>ROUND(I504*H504,2)</f>
        <v>0</v>
      </c>
      <c r="BL504" s="18" t="s">
        <v>183</v>
      </c>
      <c r="BM504" s="238" t="s">
        <v>664</v>
      </c>
    </row>
    <row r="505" spans="1:47" s="2" customFormat="1" ht="12">
      <c r="A505" s="39"/>
      <c r="B505" s="40"/>
      <c r="C505" s="41"/>
      <c r="D505" s="240" t="s">
        <v>185</v>
      </c>
      <c r="E505" s="41"/>
      <c r="F505" s="241" t="s">
        <v>663</v>
      </c>
      <c r="G505" s="41"/>
      <c r="H505" s="41"/>
      <c r="I505" s="242"/>
      <c r="J505" s="41"/>
      <c r="K505" s="41"/>
      <c r="L505" s="45"/>
      <c r="M505" s="243"/>
      <c r="N505" s="244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185</v>
      </c>
      <c r="AU505" s="18" t="s">
        <v>88</v>
      </c>
    </row>
    <row r="506" spans="1:51" s="13" customFormat="1" ht="12">
      <c r="A506" s="13"/>
      <c r="B506" s="245"/>
      <c r="C506" s="246"/>
      <c r="D506" s="240" t="s">
        <v>187</v>
      </c>
      <c r="E506" s="247" t="s">
        <v>1</v>
      </c>
      <c r="F506" s="248" t="s">
        <v>665</v>
      </c>
      <c r="G506" s="246"/>
      <c r="H506" s="249">
        <v>1</v>
      </c>
      <c r="I506" s="250"/>
      <c r="J506" s="246"/>
      <c r="K506" s="246"/>
      <c r="L506" s="251"/>
      <c r="M506" s="252"/>
      <c r="N506" s="253"/>
      <c r="O506" s="253"/>
      <c r="P506" s="253"/>
      <c r="Q506" s="253"/>
      <c r="R506" s="253"/>
      <c r="S506" s="253"/>
      <c r="T506" s="25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5" t="s">
        <v>187</v>
      </c>
      <c r="AU506" s="255" t="s">
        <v>88</v>
      </c>
      <c r="AV506" s="13" t="s">
        <v>88</v>
      </c>
      <c r="AW506" s="13" t="s">
        <v>34</v>
      </c>
      <c r="AX506" s="13" t="s">
        <v>78</v>
      </c>
      <c r="AY506" s="255" t="s">
        <v>176</v>
      </c>
    </row>
    <row r="507" spans="1:51" s="14" customFormat="1" ht="12">
      <c r="A507" s="14"/>
      <c r="B507" s="256"/>
      <c r="C507" s="257"/>
      <c r="D507" s="240" t="s">
        <v>187</v>
      </c>
      <c r="E507" s="258" t="s">
        <v>1</v>
      </c>
      <c r="F507" s="259" t="s">
        <v>189</v>
      </c>
      <c r="G507" s="257"/>
      <c r="H507" s="260">
        <v>1</v>
      </c>
      <c r="I507" s="261"/>
      <c r="J507" s="257"/>
      <c r="K507" s="257"/>
      <c r="L507" s="262"/>
      <c r="M507" s="263"/>
      <c r="N507" s="264"/>
      <c r="O507" s="264"/>
      <c r="P507" s="264"/>
      <c r="Q507" s="264"/>
      <c r="R507" s="264"/>
      <c r="S507" s="264"/>
      <c r="T507" s="26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6" t="s">
        <v>187</v>
      </c>
      <c r="AU507" s="266" t="s">
        <v>88</v>
      </c>
      <c r="AV507" s="14" t="s">
        <v>183</v>
      </c>
      <c r="AW507" s="14" t="s">
        <v>34</v>
      </c>
      <c r="AX507" s="14" t="s">
        <v>86</v>
      </c>
      <c r="AY507" s="266" t="s">
        <v>176</v>
      </c>
    </row>
    <row r="508" spans="1:65" s="2" customFormat="1" ht="16.5" customHeight="1">
      <c r="A508" s="39"/>
      <c r="B508" s="40"/>
      <c r="C508" s="227" t="s">
        <v>666</v>
      </c>
      <c r="D508" s="227" t="s">
        <v>178</v>
      </c>
      <c r="E508" s="228" t="s">
        <v>667</v>
      </c>
      <c r="F508" s="229" t="s">
        <v>668</v>
      </c>
      <c r="G508" s="230" t="s">
        <v>476</v>
      </c>
      <c r="H508" s="231">
        <v>25</v>
      </c>
      <c r="I508" s="232"/>
      <c r="J508" s="233">
        <f>ROUND(I508*H508,2)</f>
        <v>0</v>
      </c>
      <c r="K508" s="229" t="s">
        <v>182</v>
      </c>
      <c r="L508" s="45"/>
      <c r="M508" s="234" t="s">
        <v>1</v>
      </c>
      <c r="N508" s="235" t="s">
        <v>43</v>
      </c>
      <c r="O508" s="92"/>
      <c r="P508" s="236">
        <f>O508*H508</f>
        <v>0</v>
      </c>
      <c r="Q508" s="236">
        <v>0.11241</v>
      </c>
      <c r="R508" s="236">
        <f>Q508*H508</f>
        <v>2.81025</v>
      </c>
      <c r="S508" s="236">
        <v>0</v>
      </c>
      <c r="T508" s="237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8" t="s">
        <v>183</v>
      </c>
      <c r="AT508" s="238" t="s">
        <v>178</v>
      </c>
      <c r="AU508" s="238" t="s">
        <v>88</v>
      </c>
      <c r="AY508" s="18" t="s">
        <v>176</v>
      </c>
      <c r="BE508" s="239">
        <f>IF(N508="základní",J508,0)</f>
        <v>0</v>
      </c>
      <c r="BF508" s="239">
        <f>IF(N508="snížená",J508,0)</f>
        <v>0</v>
      </c>
      <c r="BG508" s="239">
        <f>IF(N508="zákl. přenesená",J508,0)</f>
        <v>0</v>
      </c>
      <c r="BH508" s="239">
        <f>IF(N508="sníž. přenesená",J508,0)</f>
        <v>0</v>
      </c>
      <c r="BI508" s="239">
        <f>IF(N508="nulová",J508,0)</f>
        <v>0</v>
      </c>
      <c r="BJ508" s="18" t="s">
        <v>86</v>
      </c>
      <c r="BK508" s="239">
        <f>ROUND(I508*H508,2)</f>
        <v>0</v>
      </c>
      <c r="BL508" s="18" t="s">
        <v>183</v>
      </c>
      <c r="BM508" s="238" t="s">
        <v>669</v>
      </c>
    </row>
    <row r="509" spans="1:47" s="2" customFormat="1" ht="12">
      <c r="A509" s="39"/>
      <c r="B509" s="40"/>
      <c r="C509" s="41"/>
      <c r="D509" s="240" t="s">
        <v>185</v>
      </c>
      <c r="E509" s="41"/>
      <c r="F509" s="241" t="s">
        <v>670</v>
      </c>
      <c r="G509" s="41"/>
      <c r="H509" s="41"/>
      <c r="I509" s="242"/>
      <c r="J509" s="41"/>
      <c r="K509" s="41"/>
      <c r="L509" s="45"/>
      <c r="M509" s="243"/>
      <c r="N509" s="244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185</v>
      </c>
      <c r="AU509" s="18" t="s">
        <v>88</v>
      </c>
    </row>
    <row r="510" spans="1:51" s="13" customFormat="1" ht="12">
      <c r="A510" s="13"/>
      <c r="B510" s="245"/>
      <c r="C510" s="246"/>
      <c r="D510" s="240" t="s">
        <v>187</v>
      </c>
      <c r="E510" s="247" t="s">
        <v>1</v>
      </c>
      <c r="F510" s="248" t="s">
        <v>671</v>
      </c>
      <c r="G510" s="246"/>
      <c r="H510" s="249">
        <v>25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5" t="s">
        <v>187</v>
      </c>
      <c r="AU510" s="255" t="s">
        <v>88</v>
      </c>
      <c r="AV510" s="13" t="s">
        <v>88</v>
      </c>
      <c r="AW510" s="13" t="s">
        <v>34</v>
      </c>
      <c r="AX510" s="13" t="s">
        <v>78</v>
      </c>
      <c r="AY510" s="255" t="s">
        <v>176</v>
      </c>
    </row>
    <row r="511" spans="1:51" s="14" customFormat="1" ht="12">
      <c r="A511" s="14"/>
      <c r="B511" s="256"/>
      <c r="C511" s="257"/>
      <c r="D511" s="240" t="s">
        <v>187</v>
      </c>
      <c r="E511" s="258" t="s">
        <v>1</v>
      </c>
      <c r="F511" s="259" t="s">
        <v>189</v>
      </c>
      <c r="G511" s="257"/>
      <c r="H511" s="260">
        <v>25</v>
      </c>
      <c r="I511" s="261"/>
      <c r="J511" s="257"/>
      <c r="K511" s="257"/>
      <c r="L511" s="262"/>
      <c r="M511" s="263"/>
      <c r="N511" s="264"/>
      <c r="O511" s="264"/>
      <c r="P511" s="264"/>
      <c r="Q511" s="264"/>
      <c r="R511" s="264"/>
      <c r="S511" s="264"/>
      <c r="T511" s="26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6" t="s">
        <v>187</v>
      </c>
      <c r="AU511" s="266" t="s">
        <v>88</v>
      </c>
      <c r="AV511" s="14" t="s">
        <v>183</v>
      </c>
      <c r="AW511" s="14" t="s">
        <v>34</v>
      </c>
      <c r="AX511" s="14" t="s">
        <v>86</v>
      </c>
      <c r="AY511" s="266" t="s">
        <v>176</v>
      </c>
    </row>
    <row r="512" spans="1:65" s="2" customFormat="1" ht="16.5" customHeight="1">
      <c r="A512" s="39"/>
      <c r="B512" s="40"/>
      <c r="C512" s="278" t="s">
        <v>672</v>
      </c>
      <c r="D512" s="278" t="s">
        <v>247</v>
      </c>
      <c r="E512" s="279" t="s">
        <v>673</v>
      </c>
      <c r="F512" s="280" t="s">
        <v>674</v>
      </c>
      <c r="G512" s="281" t="s">
        <v>476</v>
      </c>
      <c r="H512" s="282">
        <v>25</v>
      </c>
      <c r="I512" s="283"/>
      <c r="J512" s="284">
        <f>ROUND(I512*H512,2)</f>
        <v>0</v>
      </c>
      <c r="K512" s="280" t="s">
        <v>182</v>
      </c>
      <c r="L512" s="285"/>
      <c r="M512" s="286" t="s">
        <v>1</v>
      </c>
      <c r="N512" s="287" t="s">
        <v>43</v>
      </c>
      <c r="O512" s="92"/>
      <c r="P512" s="236">
        <f>O512*H512</f>
        <v>0</v>
      </c>
      <c r="Q512" s="236">
        <v>0.0061</v>
      </c>
      <c r="R512" s="236">
        <f>Q512*H512</f>
        <v>0.1525</v>
      </c>
      <c r="S512" s="236">
        <v>0</v>
      </c>
      <c r="T512" s="237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8" t="s">
        <v>227</v>
      </c>
      <c r="AT512" s="238" t="s">
        <v>247</v>
      </c>
      <c r="AU512" s="238" t="s">
        <v>88</v>
      </c>
      <c r="AY512" s="18" t="s">
        <v>176</v>
      </c>
      <c r="BE512" s="239">
        <f>IF(N512="základní",J512,0)</f>
        <v>0</v>
      </c>
      <c r="BF512" s="239">
        <f>IF(N512="snížená",J512,0)</f>
        <v>0</v>
      </c>
      <c r="BG512" s="239">
        <f>IF(N512="zákl. přenesená",J512,0)</f>
        <v>0</v>
      </c>
      <c r="BH512" s="239">
        <f>IF(N512="sníž. přenesená",J512,0)</f>
        <v>0</v>
      </c>
      <c r="BI512" s="239">
        <f>IF(N512="nulová",J512,0)</f>
        <v>0</v>
      </c>
      <c r="BJ512" s="18" t="s">
        <v>86</v>
      </c>
      <c r="BK512" s="239">
        <f>ROUND(I512*H512,2)</f>
        <v>0</v>
      </c>
      <c r="BL512" s="18" t="s">
        <v>183</v>
      </c>
      <c r="BM512" s="238" t="s">
        <v>675</v>
      </c>
    </row>
    <row r="513" spans="1:47" s="2" customFormat="1" ht="12">
      <c r="A513" s="39"/>
      <c r="B513" s="40"/>
      <c r="C513" s="41"/>
      <c r="D513" s="240" t="s">
        <v>185</v>
      </c>
      <c r="E513" s="41"/>
      <c r="F513" s="241" t="s">
        <v>674</v>
      </c>
      <c r="G513" s="41"/>
      <c r="H513" s="41"/>
      <c r="I513" s="242"/>
      <c r="J513" s="41"/>
      <c r="K513" s="41"/>
      <c r="L513" s="45"/>
      <c r="M513" s="243"/>
      <c r="N513" s="244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185</v>
      </c>
      <c r="AU513" s="18" t="s">
        <v>88</v>
      </c>
    </row>
    <row r="514" spans="1:51" s="13" customFormat="1" ht="12">
      <c r="A514" s="13"/>
      <c r="B514" s="245"/>
      <c r="C514" s="246"/>
      <c r="D514" s="240" t="s">
        <v>187</v>
      </c>
      <c r="E514" s="247" t="s">
        <v>1</v>
      </c>
      <c r="F514" s="248" t="s">
        <v>676</v>
      </c>
      <c r="G514" s="246"/>
      <c r="H514" s="249">
        <v>25</v>
      </c>
      <c r="I514" s="250"/>
      <c r="J514" s="246"/>
      <c r="K514" s="246"/>
      <c r="L514" s="251"/>
      <c r="M514" s="252"/>
      <c r="N514" s="253"/>
      <c r="O514" s="253"/>
      <c r="P514" s="253"/>
      <c r="Q514" s="253"/>
      <c r="R514" s="253"/>
      <c r="S514" s="253"/>
      <c r="T514" s="25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5" t="s">
        <v>187</v>
      </c>
      <c r="AU514" s="255" t="s">
        <v>88</v>
      </c>
      <c r="AV514" s="13" t="s">
        <v>88</v>
      </c>
      <c r="AW514" s="13" t="s">
        <v>34</v>
      </c>
      <c r="AX514" s="13" t="s">
        <v>78</v>
      </c>
      <c r="AY514" s="255" t="s">
        <v>176</v>
      </c>
    </row>
    <row r="515" spans="1:51" s="14" customFormat="1" ht="12">
      <c r="A515" s="14"/>
      <c r="B515" s="256"/>
      <c r="C515" s="257"/>
      <c r="D515" s="240" t="s">
        <v>187</v>
      </c>
      <c r="E515" s="258" t="s">
        <v>1</v>
      </c>
      <c r="F515" s="259" t="s">
        <v>189</v>
      </c>
      <c r="G515" s="257"/>
      <c r="H515" s="260">
        <v>25</v>
      </c>
      <c r="I515" s="261"/>
      <c r="J515" s="257"/>
      <c r="K515" s="257"/>
      <c r="L515" s="262"/>
      <c r="M515" s="263"/>
      <c r="N515" s="264"/>
      <c r="O515" s="264"/>
      <c r="P515" s="264"/>
      <c r="Q515" s="264"/>
      <c r="R515" s="264"/>
      <c r="S515" s="264"/>
      <c r="T515" s="26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6" t="s">
        <v>187</v>
      </c>
      <c r="AU515" s="266" t="s">
        <v>88</v>
      </c>
      <c r="AV515" s="14" t="s">
        <v>183</v>
      </c>
      <c r="AW515" s="14" t="s">
        <v>34</v>
      </c>
      <c r="AX515" s="14" t="s">
        <v>86</v>
      </c>
      <c r="AY515" s="266" t="s">
        <v>176</v>
      </c>
    </row>
    <row r="516" spans="1:65" s="2" customFormat="1" ht="16.5" customHeight="1">
      <c r="A516" s="39"/>
      <c r="B516" s="40"/>
      <c r="C516" s="227" t="s">
        <v>677</v>
      </c>
      <c r="D516" s="227" t="s">
        <v>178</v>
      </c>
      <c r="E516" s="228" t="s">
        <v>678</v>
      </c>
      <c r="F516" s="229" t="s">
        <v>679</v>
      </c>
      <c r="G516" s="230" t="s">
        <v>462</v>
      </c>
      <c r="H516" s="231">
        <v>73.64</v>
      </c>
      <c r="I516" s="232"/>
      <c r="J516" s="233">
        <f>ROUND(I516*H516,2)</f>
        <v>0</v>
      </c>
      <c r="K516" s="229" t="s">
        <v>182</v>
      </c>
      <c r="L516" s="45"/>
      <c r="M516" s="234" t="s">
        <v>1</v>
      </c>
      <c r="N516" s="235" t="s">
        <v>43</v>
      </c>
      <c r="O516" s="92"/>
      <c r="P516" s="236">
        <f>O516*H516</f>
        <v>0</v>
      </c>
      <c r="Q516" s="236">
        <v>0.0001</v>
      </c>
      <c r="R516" s="236">
        <f>Q516*H516</f>
        <v>0.007364000000000001</v>
      </c>
      <c r="S516" s="236">
        <v>0</v>
      </c>
      <c r="T516" s="237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8" t="s">
        <v>183</v>
      </c>
      <c r="AT516" s="238" t="s">
        <v>178</v>
      </c>
      <c r="AU516" s="238" t="s">
        <v>88</v>
      </c>
      <c r="AY516" s="18" t="s">
        <v>176</v>
      </c>
      <c r="BE516" s="239">
        <f>IF(N516="základní",J516,0)</f>
        <v>0</v>
      </c>
      <c r="BF516" s="239">
        <f>IF(N516="snížená",J516,0)</f>
        <v>0</v>
      </c>
      <c r="BG516" s="239">
        <f>IF(N516="zákl. přenesená",J516,0)</f>
        <v>0</v>
      </c>
      <c r="BH516" s="239">
        <f>IF(N516="sníž. přenesená",J516,0)</f>
        <v>0</v>
      </c>
      <c r="BI516" s="239">
        <f>IF(N516="nulová",J516,0)</f>
        <v>0</v>
      </c>
      <c r="BJ516" s="18" t="s">
        <v>86</v>
      </c>
      <c r="BK516" s="239">
        <f>ROUND(I516*H516,2)</f>
        <v>0</v>
      </c>
      <c r="BL516" s="18" t="s">
        <v>183</v>
      </c>
      <c r="BM516" s="238" t="s">
        <v>680</v>
      </c>
    </row>
    <row r="517" spans="1:47" s="2" customFormat="1" ht="12">
      <c r="A517" s="39"/>
      <c r="B517" s="40"/>
      <c r="C517" s="41"/>
      <c r="D517" s="240" t="s">
        <v>185</v>
      </c>
      <c r="E517" s="41"/>
      <c r="F517" s="241" t="s">
        <v>681</v>
      </c>
      <c r="G517" s="41"/>
      <c r="H517" s="41"/>
      <c r="I517" s="242"/>
      <c r="J517" s="41"/>
      <c r="K517" s="41"/>
      <c r="L517" s="45"/>
      <c r="M517" s="243"/>
      <c r="N517" s="244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185</v>
      </c>
      <c r="AU517" s="18" t="s">
        <v>88</v>
      </c>
    </row>
    <row r="518" spans="1:51" s="13" customFormat="1" ht="12">
      <c r="A518" s="13"/>
      <c r="B518" s="245"/>
      <c r="C518" s="246"/>
      <c r="D518" s="240" t="s">
        <v>187</v>
      </c>
      <c r="E518" s="247" t="s">
        <v>1</v>
      </c>
      <c r="F518" s="248" t="s">
        <v>682</v>
      </c>
      <c r="G518" s="246"/>
      <c r="H518" s="249">
        <v>73.64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5" t="s">
        <v>187</v>
      </c>
      <c r="AU518" s="255" t="s">
        <v>88</v>
      </c>
      <c r="AV518" s="13" t="s">
        <v>88</v>
      </c>
      <c r="AW518" s="13" t="s">
        <v>34</v>
      </c>
      <c r="AX518" s="13" t="s">
        <v>78</v>
      </c>
      <c r="AY518" s="255" t="s">
        <v>176</v>
      </c>
    </row>
    <row r="519" spans="1:51" s="14" customFormat="1" ht="12">
      <c r="A519" s="14"/>
      <c r="B519" s="256"/>
      <c r="C519" s="257"/>
      <c r="D519" s="240" t="s">
        <v>187</v>
      </c>
      <c r="E519" s="258" t="s">
        <v>1</v>
      </c>
      <c r="F519" s="259" t="s">
        <v>189</v>
      </c>
      <c r="G519" s="257"/>
      <c r="H519" s="260">
        <v>73.64</v>
      </c>
      <c r="I519" s="261"/>
      <c r="J519" s="257"/>
      <c r="K519" s="257"/>
      <c r="L519" s="262"/>
      <c r="M519" s="263"/>
      <c r="N519" s="264"/>
      <c r="O519" s="264"/>
      <c r="P519" s="264"/>
      <c r="Q519" s="264"/>
      <c r="R519" s="264"/>
      <c r="S519" s="264"/>
      <c r="T519" s="26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6" t="s">
        <v>187</v>
      </c>
      <c r="AU519" s="266" t="s">
        <v>88</v>
      </c>
      <c r="AV519" s="14" t="s">
        <v>183</v>
      </c>
      <c r="AW519" s="14" t="s">
        <v>34</v>
      </c>
      <c r="AX519" s="14" t="s">
        <v>86</v>
      </c>
      <c r="AY519" s="266" t="s">
        <v>176</v>
      </c>
    </row>
    <row r="520" spans="1:65" s="2" customFormat="1" ht="16.5" customHeight="1">
      <c r="A520" s="39"/>
      <c r="B520" s="40"/>
      <c r="C520" s="227" t="s">
        <v>683</v>
      </c>
      <c r="D520" s="227" t="s">
        <v>178</v>
      </c>
      <c r="E520" s="228" t="s">
        <v>684</v>
      </c>
      <c r="F520" s="229" t="s">
        <v>685</v>
      </c>
      <c r="G520" s="230" t="s">
        <v>462</v>
      </c>
      <c r="H520" s="231">
        <v>151.29</v>
      </c>
      <c r="I520" s="232"/>
      <c r="J520" s="233">
        <f>ROUND(I520*H520,2)</f>
        <v>0</v>
      </c>
      <c r="K520" s="229" t="s">
        <v>182</v>
      </c>
      <c r="L520" s="45"/>
      <c r="M520" s="234" t="s">
        <v>1</v>
      </c>
      <c r="N520" s="235" t="s">
        <v>43</v>
      </c>
      <c r="O520" s="92"/>
      <c r="P520" s="236">
        <f>O520*H520</f>
        <v>0</v>
      </c>
      <c r="Q520" s="236">
        <v>0.0002</v>
      </c>
      <c r="R520" s="236">
        <f>Q520*H520</f>
        <v>0.030258</v>
      </c>
      <c r="S520" s="236">
        <v>0</v>
      </c>
      <c r="T520" s="237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8" t="s">
        <v>183</v>
      </c>
      <c r="AT520" s="238" t="s">
        <v>178</v>
      </c>
      <c r="AU520" s="238" t="s">
        <v>88</v>
      </c>
      <c r="AY520" s="18" t="s">
        <v>176</v>
      </c>
      <c r="BE520" s="239">
        <f>IF(N520="základní",J520,0)</f>
        <v>0</v>
      </c>
      <c r="BF520" s="239">
        <f>IF(N520="snížená",J520,0)</f>
        <v>0</v>
      </c>
      <c r="BG520" s="239">
        <f>IF(N520="zákl. přenesená",J520,0)</f>
        <v>0</v>
      </c>
      <c r="BH520" s="239">
        <f>IF(N520="sníž. přenesená",J520,0)</f>
        <v>0</v>
      </c>
      <c r="BI520" s="239">
        <f>IF(N520="nulová",J520,0)</f>
        <v>0</v>
      </c>
      <c r="BJ520" s="18" t="s">
        <v>86</v>
      </c>
      <c r="BK520" s="239">
        <f>ROUND(I520*H520,2)</f>
        <v>0</v>
      </c>
      <c r="BL520" s="18" t="s">
        <v>183</v>
      </c>
      <c r="BM520" s="238" t="s">
        <v>686</v>
      </c>
    </row>
    <row r="521" spans="1:47" s="2" customFormat="1" ht="12">
      <c r="A521" s="39"/>
      <c r="B521" s="40"/>
      <c r="C521" s="41"/>
      <c r="D521" s="240" t="s">
        <v>185</v>
      </c>
      <c r="E521" s="41"/>
      <c r="F521" s="241" t="s">
        <v>687</v>
      </c>
      <c r="G521" s="41"/>
      <c r="H521" s="41"/>
      <c r="I521" s="242"/>
      <c r="J521" s="41"/>
      <c r="K521" s="41"/>
      <c r="L521" s="45"/>
      <c r="M521" s="243"/>
      <c r="N521" s="244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185</v>
      </c>
      <c r="AU521" s="18" t="s">
        <v>88</v>
      </c>
    </row>
    <row r="522" spans="1:51" s="13" customFormat="1" ht="12">
      <c r="A522" s="13"/>
      <c r="B522" s="245"/>
      <c r="C522" s="246"/>
      <c r="D522" s="240" t="s">
        <v>187</v>
      </c>
      <c r="E522" s="247" t="s">
        <v>1</v>
      </c>
      <c r="F522" s="248" t="s">
        <v>688</v>
      </c>
      <c r="G522" s="246"/>
      <c r="H522" s="249">
        <v>151.29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5" t="s">
        <v>187</v>
      </c>
      <c r="AU522" s="255" t="s">
        <v>88</v>
      </c>
      <c r="AV522" s="13" t="s">
        <v>88</v>
      </c>
      <c r="AW522" s="13" t="s">
        <v>34</v>
      </c>
      <c r="AX522" s="13" t="s">
        <v>78</v>
      </c>
      <c r="AY522" s="255" t="s">
        <v>176</v>
      </c>
    </row>
    <row r="523" spans="1:51" s="14" customFormat="1" ht="12">
      <c r="A523" s="14"/>
      <c r="B523" s="256"/>
      <c r="C523" s="257"/>
      <c r="D523" s="240" t="s">
        <v>187</v>
      </c>
      <c r="E523" s="258" t="s">
        <v>1</v>
      </c>
      <c r="F523" s="259" t="s">
        <v>189</v>
      </c>
      <c r="G523" s="257"/>
      <c r="H523" s="260">
        <v>151.29</v>
      </c>
      <c r="I523" s="261"/>
      <c r="J523" s="257"/>
      <c r="K523" s="257"/>
      <c r="L523" s="262"/>
      <c r="M523" s="263"/>
      <c r="N523" s="264"/>
      <c r="O523" s="264"/>
      <c r="P523" s="264"/>
      <c r="Q523" s="264"/>
      <c r="R523" s="264"/>
      <c r="S523" s="264"/>
      <c r="T523" s="26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6" t="s">
        <v>187</v>
      </c>
      <c r="AU523" s="266" t="s">
        <v>88</v>
      </c>
      <c r="AV523" s="14" t="s">
        <v>183</v>
      </c>
      <c r="AW523" s="14" t="s">
        <v>34</v>
      </c>
      <c r="AX523" s="14" t="s">
        <v>86</v>
      </c>
      <c r="AY523" s="266" t="s">
        <v>176</v>
      </c>
    </row>
    <row r="524" spans="1:65" s="2" customFormat="1" ht="16.5" customHeight="1">
      <c r="A524" s="39"/>
      <c r="B524" s="40"/>
      <c r="C524" s="227" t="s">
        <v>689</v>
      </c>
      <c r="D524" s="227" t="s">
        <v>178</v>
      </c>
      <c r="E524" s="228" t="s">
        <v>690</v>
      </c>
      <c r="F524" s="229" t="s">
        <v>691</v>
      </c>
      <c r="G524" s="230" t="s">
        <v>462</v>
      </c>
      <c r="H524" s="231">
        <v>96.08</v>
      </c>
      <c r="I524" s="232"/>
      <c r="J524" s="233">
        <f>ROUND(I524*H524,2)</f>
        <v>0</v>
      </c>
      <c r="K524" s="229" t="s">
        <v>182</v>
      </c>
      <c r="L524" s="45"/>
      <c r="M524" s="234" t="s">
        <v>1</v>
      </c>
      <c r="N524" s="235" t="s">
        <v>43</v>
      </c>
      <c r="O524" s="92"/>
      <c r="P524" s="236">
        <f>O524*H524</f>
        <v>0</v>
      </c>
      <c r="Q524" s="236">
        <v>0.0001</v>
      </c>
      <c r="R524" s="236">
        <f>Q524*H524</f>
        <v>0.009608</v>
      </c>
      <c r="S524" s="236">
        <v>0</v>
      </c>
      <c r="T524" s="237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8" t="s">
        <v>183</v>
      </c>
      <c r="AT524" s="238" t="s">
        <v>178</v>
      </c>
      <c r="AU524" s="238" t="s">
        <v>88</v>
      </c>
      <c r="AY524" s="18" t="s">
        <v>176</v>
      </c>
      <c r="BE524" s="239">
        <f>IF(N524="základní",J524,0)</f>
        <v>0</v>
      </c>
      <c r="BF524" s="239">
        <f>IF(N524="snížená",J524,0)</f>
        <v>0</v>
      </c>
      <c r="BG524" s="239">
        <f>IF(N524="zákl. přenesená",J524,0)</f>
        <v>0</v>
      </c>
      <c r="BH524" s="239">
        <f>IF(N524="sníž. přenesená",J524,0)</f>
        <v>0</v>
      </c>
      <c r="BI524" s="239">
        <f>IF(N524="nulová",J524,0)</f>
        <v>0</v>
      </c>
      <c r="BJ524" s="18" t="s">
        <v>86</v>
      </c>
      <c r="BK524" s="239">
        <f>ROUND(I524*H524,2)</f>
        <v>0</v>
      </c>
      <c r="BL524" s="18" t="s">
        <v>183</v>
      </c>
      <c r="BM524" s="238" t="s">
        <v>692</v>
      </c>
    </row>
    <row r="525" spans="1:47" s="2" customFormat="1" ht="12">
      <c r="A525" s="39"/>
      <c r="B525" s="40"/>
      <c r="C525" s="41"/>
      <c r="D525" s="240" t="s">
        <v>185</v>
      </c>
      <c r="E525" s="41"/>
      <c r="F525" s="241" t="s">
        <v>693</v>
      </c>
      <c r="G525" s="41"/>
      <c r="H525" s="41"/>
      <c r="I525" s="242"/>
      <c r="J525" s="41"/>
      <c r="K525" s="41"/>
      <c r="L525" s="45"/>
      <c r="M525" s="243"/>
      <c r="N525" s="244"/>
      <c r="O525" s="92"/>
      <c r="P525" s="92"/>
      <c r="Q525" s="92"/>
      <c r="R525" s="92"/>
      <c r="S525" s="92"/>
      <c r="T525" s="93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185</v>
      </c>
      <c r="AU525" s="18" t="s">
        <v>88</v>
      </c>
    </row>
    <row r="526" spans="1:51" s="13" customFormat="1" ht="12">
      <c r="A526" s="13"/>
      <c r="B526" s="245"/>
      <c r="C526" s="246"/>
      <c r="D526" s="240" t="s">
        <v>187</v>
      </c>
      <c r="E526" s="247" t="s">
        <v>1</v>
      </c>
      <c r="F526" s="248" t="s">
        <v>694</v>
      </c>
      <c r="G526" s="246"/>
      <c r="H526" s="249">
        <v>96.08</v>
      </c>
      <c r="I526" s="250"/>
      <c r="J526" s="246"/>
      <c r="K526" s="246"/>
      <c r="L526" s="251"/>
      <c r="M526" s="252"/>
      <c r="N526" s="253"/>
      <c r="O526" s="253"/>
      <c r="P526" s="253"/>
      <c r="Q526" s="253"/>
      <c r="R526" s="253"/>
      <c r="S526" s="253"/>
      <c r="T526" s="25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5" t="s">
        <v>187</v>
      </c>
      <c r="AU526" s="255" t="s">
        <v>88</v>
      </c>
      <c r="AV526" s="13" t="s">
        <v>88</v>
      </c>
      <c r="AW526" s="13" t="s">
        <v>34</v>
      </c>
      <c r="AX526" s="13" t="s">
        <v>78</v>
      </c>
      <c r="AY526" s="255" t="s">
        <v>176</v>
      </c>
    </row>
    <row r="527" spans="1:51" s="14" customFormat="1" ht="12">
      <c r="A527" s="14"/>
      <c r="B527" s="256"/>
      <c r="C527" s="257"/>
      <c r="D527" s="240" t="s">
        <v>187</v>
      </c>
      <c r="E527" s="258" t="s">
        <v>1</v>
      </c>
      <c r="F527" s="259" t="s">
        <v>189</v>
      </c>
      <c r="G527" s="257"/>
      <c r="H527" s="260">
        <v>96.08</v>
      </c>
      <c r="I527" s="261"/>
      <c r="J527" s="257"/>
      <c r="K527" s="257"/>
      <c r="L527" s="262"/>
      <c r="M527" s="263"/>
      <c r="N527" s="264"/>
      <c r="O527" s="264"/>
      <c r="P527" s="264"/>
      <c r="Q527" s="264"/>
      <c r="R527" s="264"/>
      <c r="S527" s="264"/>
      <c r="T527" s="26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6" t="s">
        <v>187</v>
      </c>
      <c r="AU527" s="266" t="s">
        <v>88</v>
      </c>
      <c r="AV527" s="14" t="s">
        <v>183</v>
      </c>
      <c r="AW527" s="14" t="s">
        <v>34</v>
      </c>
      <c r="AX527" s="14" t="s">
        <v>86</v>
      </c>
      <c r="AY527" s="266" t="s">
        <v>176</v>
      </c>
    </row>
    <row r="528" spans="1:65" s="2" customFormat="1" ht="16.5" customHeight="1">
      <c r="A528" s="39"/>
      <c r="B528" s="40"/>
      <c r="C528" s="227" t="s">
        <v>695</v>
      </c>
      <c r="D528" s="227" t="s">
        <v>178</v>
      </c>
      <c r="E528" s="228" t="s">
        <v>696</v>
      </c>
      <c r="F528" s="229" t="s">
        <v>697</v>
      </c>
      <c r="G528" s="230" t="s">
        <v>296</v>
      </c>
      <c r="H528" s="231">
        <v>45.9</v>
      </c>
      <c r="I528" s="232"/>
      <c r="J528" s="233">
        <f>ROUND(I528*H528,2)</f>
        <v>0</v>
      </c>
      <c r="K528" s="229" t="s">
        <v>182</v>
      </c>
      <c r="L528" s="45"/>
      <c r="M528" s="234" t="s">
        <v>1</v>
      </c>
      <c r="N528" s="235" t="s">
        <v>43</v>
      </c>
      <c r="O528" s="92"/>
      <c r="P528" s="236">
        <f>O528*H528</f>
        <v>0</v>
      </c>
      <c r="Q528" s="236">
        <v>0.0012</v>
      </c>
      <c r="R528" s="236">
        <f>Q528*H528</f>
        <v>0.05507999999999999</v>
      </c>
      <c r="S528" s="236">
        <v>0</v>
      </c>
      <c r="T528" s="237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8" t="s">
        <v>183</v>
      </c>
      <c r="AT528" s="238" t="s">
        <v>178</v>
      </c>
      <c r="AU528" s="238" t="s">
        <v>88</v>
      </c>
      <c r="AY528" s="18" t="s">
        <v>176</v>
      </c>
      <c r="BE528" s="239">
        <f>IF(N528="základní",J528,0)</f>
        <v>0</v>
      </c>
      <c r="BF528" s="239">
        <f>IF(N528="snížená",J528,0)</f>
        <v>0</v>
      </c>
      <c r="BG528" s="239">
        <f>IF(N528="zákl. přenesená",J528,0)</f>
        <v>0</v>
      </c>
      <c r="BH528" s="239">
        <f>IF(N528="sníž. přenesená",J528,0)</f>
        <v>0</v>
      </c>
      <c r="BI528" s="239">
        <f>IF(N528="nulová",J528,0)</f>
        <v>0</v>
      </c>
      <c r="BJ528" s="18" t="s">
        <v>86</v>
      </c>
      <c r="BK528" s="239">
        <f>ROUND(I528*H528,2)</f>
        <v>0</v>
      </c>
      <c r="BL528" s="18" t="s">
        <v>183</v>
      </c>
      <c r="BM528" s="238" t="s">
        <v>698</v>
      </c>
    </row>
    <row r="529" spans="1:47" s="2" customFormat="1" ht="12">
      <c r="A529" s="39"/>
      <c r="B529" s="40"/>
      <c r="C529" s="41"/>
      <c r="D529" s="240" t="s">
        <v>185</v>
      </c>
      <c r="E529" s="41"/>
      <c r="F529" s="241" t="s">
        <v>699</v>
      </c>
      <c r="G529" s="41"/>
      <c r="H529" s="41"/>
      <c r="I529" s="242"/>
      <c r="J529" s="41"/>
      <c r="K529" s="41"/>
      <c r="L529" s="45"/>
      <c r="M529" s="243"/>
      <c r="N529" s="244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185</v>
      </c>
      <c r="AU529" s="18" t="s">
        <v>88</v>
      </c>
    </row>
    <row r="530" spans="1:51" s="13" customFormat="1" ht="12">
      <c r="A530" s="13"/>
      <c r="B530" s="245"/>
      <c r="C530" s="246"/>
      <c r="D530" s="240" t="s">
        <v>187</v>
      </c>
      <c r="E530" s="247" t="s">
        <v>1</v>
      </c>
      <c r="F530" s="248" t="s">
        <v>700</v>
      </c>
      <c r="G530" s="246"/>
      <c r="H530" s="249">
        <v>4.25</v>
      </c>
      <c r="I530" s="250"/>
      <c r="J530" s="246"/>
      <c r="K530" s="246"/>
      <c r="L530" s="251"/>
      <c r="M530" s="252"/>
      <c r="N530" s="253"/>
      <c r="O530" s="253"/>
      <c r="P530" s="253"/>
      <c r="Q530" s="253"/>
      <c r="R530" s="253"/>
      <c r="S530" s="253"/>
      <c r="T530" s="25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5" t="s">
        <v>187</v>
      </c>
      <c r="AU530" s="255" t="s">
        <v>88</v>
      </c>
      <c r="AV530" s="13" t="s">
        <v>88</v>
      </c>
      <c r="AW530" s="13" t="s">
        <v>34</v>
      </c>
      <c r="AX530" s="13" t="s">
        <v>78</v>
      </c>
      <c r="AY530" s="255" t="s">
        <v>176</v>
      </c>
    </row>
    <row r="531" spans="1:51" s="13" customFormat="1" ht="12">
      <c r="A531" s="13"/>
      <c r="B531" s="245"/>
      <c r="C531" s="246"/>
      <c r="D531" s="240" t="s">
        <v>187</v>
      </c>
      <c r="E531" s="247" t="s">
        <v>1</v>
      </c>
      <c r="F531" s="248" t="s">
        <v>701</v>
      </c>
      <c r="G531" s="246"/>
      <c r="H531" s="249">
        <v>21</v>
      </c>
      <c r="I531" s="250"/>
      <c r="J531" s="246"/>
      <c r="K531" s="246"/>
      <c r="L531" s="251"/>
      <c r="M531" s="252"/>
      <c r="N531" s="253"/>
      <c r="O531" s="253"/>
      <c r="P531" s="253"/>
      <c r="Q531" s="253"/>
      <c r="R531" s="253"/>
      <c r="S531" s="253"/>
      <c r="T531" s="25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5" t="s">
        <v>187</v>
      </c>
      <c r="AU531" s="255" t="s">
        <v>88</v>
      </c>
      <c r="AV531" s="13" t="s">
        <v>88</v>
      </c>
      <c r="AW531" s="13" t="s">
        <v>34</v>
      </c>
      <c r="AX531" s="13" t="s">
        <v>78</v>
      </c>
      <c r="AY531" s="255" t="s">
        <v>176</v>
      </c>
    </row>
    <row r="532" spans="1:51" s="13" customFormat="1" ht="12">
      <c r="A532" s="13"/>
      <c r="B532" s="245"/>
      <c r="C532" s="246"/>
      <c r="D532" s="240" t="s">
        <v>187</v>
      </c>
      <c r="E532" s="247" t="s">
        <v>1</v>
      </c>
      <c r="F532" s="248" t="s">
        <v>702</v>
      </c>
      <c r="G532" s="246"/>
      <c r="H532" s="249">
        <v>20.65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5" t="s">
        <v>187</v>
      </c>
      <c r="AU532" s="255" t="s">
        <v>88</v>
      </c>
      <c r="AV532" s="13" t="s">
        <v>88</v>
      </c>
      <c r="AW532" s="13" t="s">
        <v>34</v>
      </c>
      <c r="AX532" s="13" t="s">
        <v>78</v>
      </c>
      <c r="AY532" s="255" t="s">
        <v>176</v>
      </c>
    </row>
    <row r="533" spans="1:51" s="14" customFormat="1" ht="12">
      <c r="A533" s="14"/>
      <c r="B533" s="256"/>
      <c r="C533" s="257"/>
      <c r="D533" s="240" t="s">
        <v>187</v>
      </c>
      <c r="E533" s="258" t="s">
        <v>1</v>
      </c>
      <c r="F533" s="259" t="s">
        <v>189</v>
      </c>
      <c r="G533" s="257"/>
      <c r="H533" s="260">
        <v>45.9</v>
      </c>
      <c r="I533" s="261"/>
      <c r="J533" s="257"/>
      <c r="K533" s="257"/>
      <c r="L533" s="262"/>
      <c r="M533" s="263"/>
      <c r="N533" s="264"/>
      <c r="O533" s="264"/>
      <c r="P533" s="264"/>
      <c r="Q533" s="264"/>
      <c r="R533" s="264"/>
      <c r="S533" s="264"/>
      <c r="T533" s="26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6" t="s">
        <v>187</v>
      </c>
      <c r="AU533" s="266" t="s">
        <v>88</v>
      </c>
      <c r="AV533" s="14" t="s">
        <v>183</v>
      </c>
      <c r="AW533" s="14" t="s">
        <v>34</v>
      </c>
      <c r="AX533" s="14" t="s">
        <v>86</v>
      </c>
      <c r="AY533" s="266" t="s">
        <v>176</v>
      </c>
    </row>
    <row r="534" spans="1:65" s="2" customFormat="1" ht="16.5" customHeight="1">
      <c r="A534" s="39"/>
      <c r="B534" s="40"/>
      <c r="C534" s="227" t="s">
        <v>703</v>
      </c>
      <c r="D534" s="227" t="s">
        <v>178</v>
      </c>
      <c r="E534" s="228" t="s">
        <v>704</v>
      </c>
      <c r="F534" s="229" t="s">
        <v>705</v>
      </c>
      <c r="G534" s="230" t="s">
        <v>462</v>
      </c>
      <c r="H534" s="231">
        <v>73.64</v>
      </c>
      <c r="I534" s="232"/>
      <c r="J534" s="233">
        <f>ROUND(I534*H534,2)</f>
        <v>0</v>
      </c>
      <c r="K534" s="229" t="s">
        <v>182</v>
      </c>
      <c r="L534" s="45"/>
      <c r="M534" s="234" t="s">
        <v>1</v>
      </c>
      <c r="N534" s="235" t="s">
        <v>43</v>
      </c>
      <c r="O534" s="92"/>
      <c r="P534" s="236">
        <f>O534*H534</f>
        <v>0</v>
      </c>
      <c r="Q534" s="236">
        <v>0.0002</v>
      </c>
      <c r="R534" s="236">
        <f>Q534*H534</f>
        <v>0.014728000000000002</v>
      </c>
      <c r="S534" s="236">
        <v>0</v>
      </c>
      <c r="T534" s="237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8" t="s">
        <v>183</v>
      </c>
      <c r="AT534" s="238" t="s">
        <v>178</v>
      </c>
      <c r="AU534" s="238" t="s">
        <v>88</v>
      </c>
      <c r="AY534" s="18" t="s">
        <v>176</v>
      </c>
      <c r="BE534" s="239">
        <f>IF(N534="základní",J534,0)</f>
        <v>0</v>
      </c>
      <c r="BF534" s="239">
        <f>IF(N534="snížená",J534,0)</f>
        <v>0</v>
      </c>
      <c r="BG534" s="239">
        <f>IF(N534="zákl. přenesená",J534,0)</f>
        <v>0</v>
      </c>
      <c r="BH534" s="239">
        <f>IF(N534="sníž. přenesená",J534,0)</f>
        <v>0</v>
      </c>
      <c r="BI534" s="239">
        <f>IF(N534="nulová",J534,0)</f>
        <v>0</v>
      </c>
      <c r="BJ534" s="18" t="s">
        <v>86</v>
      </c>
      <c r="BK534" s="239">
        <f>ROUND(I534*H534,2)</f>
        <v>0</v>
      </c>
      <c r="BL534" s="18" t="s">
        <v>183</v>
      </c>
      <c r="BM534" s="238" t="s">
        <v>706</v>
      </c>
    </row>
    <row r="535" spans="1:47" s="2" customFormat="1" ht="12">
      <c r="A535" s="39"/>
      <c r="B535" s="40"/>
      <c r="C535" s="41"/>
      <c r="D535" s="240" t="s">
        <v>185</v>
      </c>
      <c r="E535" s="41"/>
      <c r="F535" s="241" t="s">
        <v>707</v>
      </c>
      <c r="G535" s="41"/>
      <c r="H535" s="41"/>
      <c r="I535" s="242"/>
      <c r="J535" s="41"/>
      <c r="K535" s="41"/>
      <c r="L535" s="45"/>
      <c r="M535" s="243"/>
      <c r="N535" s="244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185</v>
      </c>
      <c r="AU535" s="18" t="s">
        <v>88</v>
      </c>
    </row>
    <row r="536" spans="1:51" s="13" customFormat="1" ht="12">
      <c r="A536" s="13"/>
      <c r="B536" s="245"/>
      <c r="C536" s="246"/>
      <c r="D536" s="240" t="s">
        <v>187</v>
      </c>
      <c r="E536" s="247" t="s">
        <v>1</v>
      </c>
      <c r="F536" s="248" t="s">
        <v>682</v>
      </c>
      <c r="G536" s="246"/>
      <c r="H536" s="249">
        <v>73.64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5" t="s">
        <v>187</v>
      </c>
      <c r="AU536" s="255" t="s">
        <v>88</v>
      </c>
      <c r="AV536" s="13" t="s">
        <v>88</v>
      </c>
      <c r="AW536" s="13" t="s">
        <v>34</v>
      </c>
      <c r="AX536" s="13" t="s">
        <v>78</v>
      </c>
      <c r="AY536" s="255" t="s">
        <v>176</v>
      </c>
    </row>
    <row r="537" spans="1:51" s="14" customFormat="1" ht="12">
      <c r="A537" s="14"/>
      <c r="B537" s="256"/>
      <c r="C537" s="257"/>
      <c r="D537" s="240" t="s">
        <v>187</v>
      </c>
      <c r="E537" s="258" t="s">
        <v>1</v>
      </c>
      <c r="F537" s="259" t="s">
        <v>189</v>
      </c>
      <c r="G537" s="257"/>
      <c r="H537" s="260">
        <v>73.64</v>
      </c>
      <c r="I537" s="261"/>
      <c r="J537" s="257"/>
      <c r="K537" s="257"/>
      <c r="L537" s="262"/>
      <c r="M537" s="263"/>
      <c r="N537" s="264"/>
      <c r="O537" s="264"/>
      <c r="P537" s="264"/>
      <c r="Q537" s="264"/>
      <c r="R537" s="264"/>
      <c r="S537" s="264"/>
      <c r="T537" s="26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6" t="s">
        <v>187</v>
      </c>
      <c r="AU537" s="266" t="s">
        <v>88</v>
      </c>
      <c r="AV537" s="14" t="s">
        <v>183</v>
      </c>
      <c r="AW537" s="14" t="s">
        <v>34</v>
      </c>
      <c r="AX537" s="14" t="s">
        <v>86</v>
      </c>
      <c r="AY537" s="266" t="s">
        <v>176</v>
      </c>
    </row>
    <row r="538" spans="1:65" s="2" customFormat="1" ht="16.5" customHeight="1">
      <c r="A538" s="39"/>
      <c r="B538" s="40"/>
      <c r="C538" s="227" t="s">
        <v>708</v>
      </c>
      <c r="D538" s="227" t="s">
        <v>178</v>
      </c>
      <c r="E538" s="228" t="s">
        <v>709</v>
      </c>
      <c r="F538" s="229" t="s">
        <v>710</v>
      </c>
      <c r="G538" s="230" t="s">
        <v>462</v>
      </c>
      <c r="H538" s="231">
        <v>151.29</v>
      </c>
      <c r="I538" s="232"/>
      <c r="J538" s="233">
        <f>ROUND(I538*H538,2)</f>
        <v>0</v>
      </c>
      <c r="K538" s="229" t="s">
        <v>182</v>
      </c>
      <c r="L538" s="45"/>
      <c r="M538" s="234" t="s">
        <v>1</v>
      </c>
      <c r="N538" s="235" t="s">
        <v>43</v>
      </c>
      <c r="O538" s="92"/>
      <c r="P538" s="236">
        <f>O538*H538</f>
        <v>0</v>
      </c>
      <c r="Q538" s="236">
        <v>0.0004</v>
      </c>
      <c r="R538" s="236">
        <f>Q538*H538</f>
        <v>0.060516</v>
      </c>
      <c r="S538" s="236">
        <v>0</v>
      </c>
      <c r="T538" s="237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8" t="s">
        <v>183</v>
      </c>
      <c r="AT538" s="238" t="s">
        <v>178</v>
      </c>
      <c r="AU538" s="238" t="s">
        <v>88</v>
      </c>
      <c r="AY538" s="18" t="s">
        <v>176</v>
      </c>
      <c r="BE538" s="239">
        <f>IF(N538="základní",J538,0)</f>
        <v>0</v>
      </c>
      <c r="BF538" s="239">
        <f>IF(N538="snížená",J538,0)</f>
        <v>0</v>
      </c>
      <c r="BG538" s="239">
        <f>IF(N538="zákl. přenesená",J538,0)</f>
        <v>0</v>
      </c>
      <c r="BH538" s="239">
        <f>IF(N538="sníž. přenesená",J538,0)</f>
        <v>0</v>
      </c>
      <c r="BI538" s="239">
        <f>IF(N538="nulová",J538,0)</f>
        <v>0</v>
      </c>
      <c r="BJ538" s="18" t="s">
        <v>86</v>
      </c>
      <c r="BK538" s="239">
        <f>ROUND(I538*H538,2)</f>
        <v>0</v>
      </c>
      <c r="BL538" s="18" t="s">
        <v>183</v>
      </c>
      <c r="BM538" s="238" t="s">
        <v>711</v>
      </c>
    </row>
    <row r="539" spans="1:47" s="2" customFormat="1" ht="12">
      <c r="A539" s="39"/>
      <c r="B539" s="40"/>
      <c r="C539" s="41"/>
      <c r="D539" s="240" t="s">
        <v>185</v>
      </c>
      <c r="E539" s="41"/>
      <c r="F539" s="241" t="s">
        <v>712</v>
      </c>
      <c r="G539" s="41"/>
      <c r="H539" s="41"/>
      <c r="I539" s="242"/>
      <c r="J539" s="41"/>
      <c r="K539" s="41"/>
      <c r="L539" s="45"/>
      <c r="M539" s="243"/>
      <c r="N539" s="244"/>
      <c r="O539" s="92"/>
      <c r="P539" s="92"/>
      <c r="Q539" s="92"/>
      <c r="R539" s="92"/>
      <c r="S539" s="92"/>
      <c r="T539" s="93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185</v>
      </c>
      <c r="AU539" s="18" t="s">
        <v>88</v>
      </c>
    </row>
    <row r="540" spans="1:51" s="13" customFormat="1" ht="12">
      <c r="A540" s="13"/>
      <c r="B540" s="245"/>
      <c r="C540" s="246"/>
      <c r="D540" s="240" t="s">
        <v>187</v>
      </c>
      <c r="E540" s="247" t="s">
        <v>1</v>
      </c>
      <c r="F540" s="248" t="s">
        <v>688</v>
      </c>
      <c r="G540" s="246"/>
      <c r="H540" s="249">
        <v>151.29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5" t="s">
        <v>187</v>
      </c>
      <c r="AU540" s="255" t="s">
        <v>88</v>
      </c>
      <c r="AV540" s="13" t="s">
        <v>88</v>
      </c>
      <c r="AW540" s="13" t="s">
        <v>34</v>
      </c>
      <c r="AX540" s="13" t="s">
        <v>78</v>
      </c>
      <c r="AY540" s="255" t="s">
        <v>176</v>
      </c>
    </row>
    <row r="541" spans="1:51" s="14" customFormat="1" ht="12">
      <c r="A541" s="14"/>
      <c r="B541" s="256"/>
      <c r="C541" s="257"/>
      <c r="D541" s="240" t="s">
        <v>187</v>
      </c>
      <c r="E541" s="258" t="s">
        <v>1</v>
      </c>
      <c r="F541" s="259" t="s">
        <v>189</v>
      </c>
      <c r="G541" s="257"/>
      <c r="H541" s="260">
        <v>151.29</v>
      </c>
      <c r="I541" s="261"/>
      <c r="J541" s="257"/>
      <c r="K541" s="257"/>
      <c r="L541" s="262"/>
      <c r="M541" s="263"/>
      <c r="N541" s="264"/>
      <c r="O541" s="264"/>
      <c r="P541" s="264"/>
      <c r="Q541" s="264"/>
      <c r="R541" s="264"/>
      <c r="S541" s="264"/>
      <c r="T541" s="26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6" t="s">
        <v>187</v>
      </c>
      <c r="AU541" s="266" t="s">
        <v>88</v>
      </c>
      <c r="AV541" s="14" t="s">
        <v>183</v>
      </c>
      <c r="AW541" s="14" t="s">
        <v>34</v>
      </c>
      <c r="AX541" s="14" t="s">
        <v>86</v>
      </c>
      <c r="AY541" s="266" t="s">
        <v>176</v>
      </c>
    </row>
    <row r="542" spans="1:65" s="2" customFormat="1" ht="16.5" customHeight="1">
      <c r="A542" s="39"/>
      <c r="B542" s="40"/>
      <c r="C542" s="227" t="s">
        <v>713</v>
      </c>
      <c r="D542" s="227" t="s">
        <v>178</v>
      </c>
      <c r="E542" s="228" t="s">
        <v>714</v>
      </c>
      <c r="F542" s="229" t="s">
        <v>715</v>
      </c>
      <c r="G542" s="230" t="s">
        <v>462</v>
      </c>
      <c r="H542" s="231">
        <v>96.08</v>
      </c>
      <c r="I542" s="232"/>
      <c r="J542" s="233">
        <f>ROUND(I542*H542,2)</f>
        <v>0</v>
      </c>
      <c r="K542" s="229" t="s">
        <v>182</v>
      </c>
      <c r="L542" s="45"/>
      <c r="M542" s="234" t="s">
        <v>1</v>
      </c>
      <c r="N542" s="235" t="s">
        <v>43</v>
      </c>
      <c r="O542" s="92"/>
      <c r="P542" s="236">
        <f>O542*H542</f>
        <v>0</v>
      </c>
      <c r="Q542" s="236">
        <v>0.00013</v>
      </c>
      <c r="R542" s="236">
        <f>Q542*H542</f>
        <v>0.012490399999999999</v>
      </c>
      <c r="S542" s="236">
        <v>0</v>
      </c>
      <c r="T542" s="237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8" t="s">
        <v>183</v>
      </c>
      <c r="AT542" s="238" t="s">
        <v>178</v>
      </c>
      <c r="AU542" s="238" t="s">
        <v>88</v>
      </c>
      <c r="AY542" s="18" t="s">
        <v>176</v>
      </c>
      <c r="BE542" s="239">
        <f>IF(N542="základní",J542,0)</f>
        <v>0</v>
      </c>
      <c r="BF542" s="239">
        <f>IF(N542="snížená",J542,0)</f>
        <v>0</v>
      </c>
      <c r="BG542" s="239">
        <f>IF(N542="zákl. přenesená",J542,0)</f>
        <v>0</v>
      </c>
      <c r="BH542" s="239">
        <f>IF(N542="sníž. přenesená",J542,0)</f>
        <v>0</v>
      </c>
      <c r="BI542" s="239">
        <f>IF(N542="nulová",J542,0)</f>
        <v>0</v>
      </c>
      <c r="BJ542" s="18" t="s">
        <v>86</v>
      </c>
      <c r="BK542" s="239">
        <f>ROUND(I542*H542,2)</f>
        <v>0</v>
      </c>
      <c r="BL542" s="18" t="s">
        <v>183</v>
      </c>
      <c r="BM542" s="238" t="s">
        <v>716</v>
      </c>
    </row>
    <row r="543" spans="1:47" s="2" customFormat="1" ht="12">
      <c r="A543" s="39"/>
      <c r="B543" s="40"/>
      <c r="C543" s="41"/>
      <c r="D543" s="240" t="s">
        <v>185</v>
      </c>
      <c r="E543" s="41"/>
      <c r="F543" s="241" t="s">
        <v>717</v>
      </c>
      <c r="G543" s="41"/>
      <c r="H543" s="41"/>
      <c r="I543" s="242"/>
      <c r="J543" s="41"/>
      <c r="K543" s="41"/>
      <c r="L543" s="45"/>
      <c r="M543" s="243"/>
      <c r="N543" s="244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185</v>
      </c>
      <c r="AU543" s="18" t="s">
        <v>88</v>
      </c>
    </row>
    <row r="544" spans="1:51" s="13" customFormat="1" ht="12">
      <c r="A544" s="13"/>
      <c r="B544" s="245"/>
      <c r="C544" s="246"/>
      <c r="D544" s="240" t="s">
        <v>187</v>
      </c>
      <c r="E544" s="247" t="s">
        <v>1</v>
      </c>
      <c r="F544" s="248" t="s">
        <v>694</v>
      </c>
      <c r="G544" s="246"/>
      <c r="H544" s="249">
        <v>96.08</v>
      </c>
      <c r="I544" s="250"/>
      <c r="J544" s="246"/>
      <c r="K544" s="246"/>
      <c r="L544" s="251"/>
      <c r="M544" s="252"/>
      <c r="N544" s="253"/>
      <c r="O544" s="253"/>
      <c r="P544" s="253"/>
      <c r="Q544" s="253"/>
      <c r="R544" s="253"/>
      <c r="S544" s="253"/>
      <c r="T544" s="25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5" t="s">
        <v>187</v>
      </c>
      <c r="AU544" s="255" t="s">
        <v>88</v>
      </c>
      <c r="AV544" s="13" t="s">
        <v>88</v>
      </c>
      <c r="AW544" s="13" t="s">
        <v>34</v>
      </c>
      <c r="AX544" s="13" t="s">
        <v>78</v>
      </c>
      <c r="AY544" s="255" t="s">
        <v>176</v>
      </c>
    </row>
    <row r="545" spans="1:51" s="14" customFormat="1" ht="12">
      <c r="A545" s="14"/>
      <c r="B545" s="256"/>
      <c r="C545" s="257"/>
      <c r="D545" s="240" t="s">
        <v>187</v>
      </c>
      <c r="E545" s="258" t="s">
        <v>1</v>
      </c>
      <c r="F545" s="259" t="s">
        <v>189</v>
      </c>
      <c r="G545" s="257"/>
      <c r="H545" s="260">
        <v>96.08</v>
      </c>
      <c r="I545" s="261"/>
      <c r="J545" s="257"/>
      <c r="K545" s="257"/>
      <c r="L545" s="262"/>
      <c r="M545" s="263"/>
      <c r="N545" s="264"/>
      <c r="O545" s="264"/>
      <c r="P545" s="264"/>
      <c r="Q545" s="264"/>
      <c r="R545" s="264"/>
      <c r="S545" s="264"/>
      <c r="T545" s="26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6" t="s">
        <v>187</v>
      </c>
      <c r="AU545" s="266" t="s">
        <v>88</v>
      </c>
      <c r="AV545" s="14" t="s">
        <v>183</v>
      </c>
      <c r="AW545" s="14" t="s">
        <v>34</v>
      </c>
      <c r="AX545" s="14" t="s">
        <v>86</v>
      </c>
      <c r="AY545" s="266" t="s">
        <v>176</v>
      </c>
    </row>
    <row r="546" spans="1:65" s="2" customFormat="1" ht="16.5" customHeight="1">
      <c r="A546" s="39"/>
      <c r="B546" s="40"/>
      <c r="C546" s="227" t="s">
        <v>718</v>
      </c>
      <c r="D546" s="227" t="s">
        <v>178</v>
      </c>
      <c r="E546" s="228" t="s">
        <v>719</v>
      </c>
      <c r="F546" s="229" t="s">
        <v>720</v>
      </c>
      <c r="G546" s="230" t="s">
        <v>462</v>
      </c>
      <c r="H546" s="231">
        <v>7.25</v>
      </c>
      <c r="I546" s="232"/>
      <c r="J546" s="233">
        <f>ROUND(I546*H546,2)</f>
        <v>0</v>
      </c>
      <c r="K546" s="229" t="s">
        <v>182</v>
      </c>
      <c r="L546" s="45"/>
      <c r="M546" s="234" t="s">
        <v>1</v>
      </c>
      <c r="N546" s="235" t="s">
        <v>43</v>
      </c>
      <c r="O546" s="92"/>
      <c r="P546" s="236">
        <f>O546*H546</f>
        <v>0</v>
      </c>
      <c r="Q546" s="236">
        <v>0.00219</v>
      </c>
      <c r="R546" s="236">
        <f>Q546*H546</f>
        <v>0.0158775</v>
      </c>
      <c r="S546" s="236">
        <v>0</v>
      </c>
      <c r="T546" s="23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8" t="s">
        <v>183</v>
      </c>
      <c r="AT546" s="238" t="s">
        <v>178</v>
      </c>
      <c r="AU546" s="238" t="s">
        <v>88</v>
      </c>
      <c r="AY546" s="18" t="s">
        <v>176</v>
      </c>
      <c r="BE546" s="239">
        <f>IF(N546="základní",J546,0)</f>
        <v>0</v>
      </c>
      <c r="BF546" s="239">
        <f>IF(N546="snížená",J546,0)</f>
        <v>0</v>
      </c>
      <c r="BG546" s="239">
        <f>IF(N546="zákl. přenesená",J546,0)</f>
        <v>0</v>
      </c>
      <c r="BH546" s="239">
        <f>IF(N546="sníž. přenesená",J546,0)</f>
        <v>0</v>
      </c>
      <c r="BI546" s="239">
        <f>IF(N546="nulová",J546,0)</f>
        <v>0</v>
      </c>
      <c r="BJ546" s="18" t="s">
        <v>86</v>
      </c>
      <c r="BK546" s="239">
        <f>ROUND(I546*H546,2)</f>
        <v>0</v>
      </c>
      <c r="BL546" s="18" t="s">
        <v>183</v>
      </c>
      <c r="BM546" s="238" t="s">
        <v>721</v>
      </c>
    </row>
    <row r="547" spans="1:47" s="2" customFormat="1" ht="12">
      <c r="A547" s="39"/>
      <c r="B547" s="40"/>
      <c r="C547" s="41"/>
      <c r="D547" s="240" t="s">
        <v>185</v>
      </c>
      <c r="E547" s="41"/>
      <c r="F547" s="241" t="s">
        <v>722</v>
      </c>
      <c r="G547" s="41"/>
      <c r="H547" s="41"/>
      <c r="I547" s="242"/>
      <c r="J547" s="41"/>
      <c r="K547" s="41"/>
      <c r="L547" s="45"/>
      <c r="M547" s="243"/>
      <c r="N547" s="244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185</v>
      </c>
      <c r="AU547" s="18" t="s">
        <v>88</v>
      </c>
    </row>
    <row r="548" spans="1:51" s="13" customFormat="1" ht="12">
      <c r="A548" s="13"/>
      <c r="B548" s="245"/>
      <c r="C548" s="246"/>
      <c r="D548" s="240" t="s">
        <v>187</v>
      </c>
      <c r="E548" s="247" t="s">
        <v>1</v>
      </c>
      <c r="F548" s="248" t="s">
        <v>723</v>
      </c>
      <c r="G548" s="246"/>
      <c r="H548" s="249">
        <v>7.25</v>
      </c>
      <c r="I548" s="250"/>
      <c r="J548" s="246"/>
      <c r="K548" s="246"/>
      <c r="L548" s="251"/>
      <c r="M548" s="252"/>
      <c r="N548" s="253"/>
      <c r="O548" s="253"/>
      <c r="P548" s="253"/>
      <c r="Q548" s="253"/>
      <c r="R548" s="253"/>
      <c r="S548" s="253"/>
      <c r="T548" s="25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5" t="s">
        <v>187</v>
      </c>
      <c r="AU548" s="255" t="s">
        <v>88</v>
      </c>
      <c r="AV548" s="13" t="s">
        <v>88</v>
      </c>
      <c r="AW548" s="13" t="s">
        <v>34</v>
      </c>
      <c r="AX548" s="13" t="s">
        <v>78</v>
      </c>
      <c r="AY548" s="255" t="s">
        <v>176</v>
      </c>
    </row>
    <row r="549" spans="1:51" s="14" customFormat="1" ht="12">
      <c r="A549" s="14"/>
      <c r="B549" s="256"/>
      <c r="C549" s="257"/>
      <c r="D549" s="240" t="s">
        <v>187</v>
      </c>
      <c r="E549" s="258" t="s">
        <v>1</v>
      </c>
      <c r="F549" s="259" t="s">
        <v>189</v>
      </c>
      <c r="G549" s="257"/>
      <c r="H549" s="260">
        <v>7.25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6" t="s">
        <v>187</v>
      </c>
      <c r="AU549" s="266" t="s">
        <v>88</v>
      </c>
      <c r="AV549" s="14" t="s">
        <v>183</v>
      </c>
      <c r="AW549" s="14" t="s">
        <v>34</v>
      </c>
      <c r="AX549" s="14" t="s">
        <v>86</v>
      </c>
      <c r="AY549" s="266" t="s">
        <v>176</v>
      </c>
    </row>
    <row r="550" spans="1:65" s="2" customFormat="1" ht="16.5" customHeight="1">
      <c r="A550" s="39"/>
      <c r="B550" s="40"/>
      <c r="C550" s="227" t="s">
        <v>724</v>
      </c>
      <c r="D550" s="227" t="s">
        <v>178</v>
      </c>
      <c r="E550" s="228" t="s">
        <v>725</v>
      </c>
      <c r="F550" s="229" t="s">
        <v>726</v>
      </c>
      <c r="G550" s="230" t="s">
        <v>296</v>
      </c>
      <c r="H550" s="231">
        <v>45.9</v>
      </c>
      <c r="I550" s="232"/>
      <c r="J550" s="233">
        <f>ROUND(I550*H550,2)</f>
        <v>0</v>
      </c>
      <c r="K550" s="229" t="s">
        <v>182</v>
      </c>
      <c r="L550" s="45"/>
      <c r="M550" s="234" t="s">
        <v>1</v>
      </c>
      <c r="N550" s="235" t="s">
        <v>43</v>
      </c>
      <c r="O550" s="92"/>
      <c r="P550" s="236">
        <f>O550*H550</f>
        <v>0</v>
      </c>
      <c r="Q550" s="236">
        <v>0.0016</v>
      </c>
      <c r="R550" s="236">
        <f>Q550*H550</f>
        <v>0.07344</v>
      </c>
      <c r="S550" s="236">
        <v>0</v>
      </c>
      <c r="T550" s="237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8" t="s">
        <v>183</v>
      </c>
      <c r="AT550" s="238" t="s">
        <v>178</v>
      </c>
      <c r="AU550" s="238" t="s">
        <v>88</v>
      </c>
      <c r="AY550" s="18" t="s">
        <v>176</v>
      </c>
      <c r="BE550" s="239">
        <f>IF(N550="základní",J550,0)</f>
        <v>0</v>
      </c>
      <c r="BF550" s="239">
        <f>IF(N550="snížená",J550,0)</f>
        <v>0</v>
      </c>
      <c r="BG550" s="239">
        <f>IF(N550="zákl. přenesená",J550,0)</f>
        <v>0</v>
      </c>
      <c r="BH550" s="239">
        <f>IF(N550="sníž. přenesená",J550,0)</f>
        <v>0</v>
      </c>
      <c r="BI550" s="239">
        <f>IF(N550="nulová",J550,0)</f>
        <v>0</v>
      </c>
      <c r="BJ550" s="18" t="s">
        <v>86</v>
      </c>
      <c r="BK550" s="239">
        <f>ROUND(I550*H550,2)</f>
        <v>0</v>
      </c>
      <c r="BL550" s="18" t="s">
        <v>183</v>
      </c>
      <c r="BM550" s="238" t="s">
        <v>727</v>
      </c>
    </row>
    <row r="551" spans="1:47" s="2" customFormat="1" ht="12">
      <c r="A551" s="39"/>
      <c r="B551" s="40"/>
      <c r="C551" s="41"/>
      <c r="D551" s="240" t="s">
        <v>185</v>
      </c>
      <c r="E551" s="41"/>
      <c r="F551" s="241" t="s">
        <v>728</v>
      </c>
      <c r="G551" s="41"/>
      <c r="H551" s="41"/>
      <c r="I551" s="242"/>
      <c r="J551" s="41"/>
      <c r="K551" s="41"/>
      <c r="L551" s="45"/>
      <c r="M551" s="243"/>
      <c r="N551" s="244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185</v>
      </c>
      <c r="AU551" s="18" t="s">
        <v>88</v>
      </c>
    </row>
    <row r="552" spans="1:51" s="13" customFormat="1" ht="12">
      <c r="A552" s="13"/>
      <c r="B552" s="245"/>
      <c r="C552" s="246"/>
      <c r="D552" s="240" t="s">
        <v>187</v>
      </c>
      <c r="E552" s="247" t="s">
        <v>1</v>
      </c>
      <c r="F552" s="248" t="s">
        <v>700</v>
      </c>
      <c r="G552" s="246"/>
      <c r="H552" s="249">
        <v>4.25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5" t="s">
        <v>187</v>
      </c>
      <c r="AU552" s="255" t="s">
        <v>88</v>
      </c>
      <c r="AV552" s="13" t="s">
        <v>88</v>
      </c>
      <c r="AW552" s="13" t="s">
        <v>34</v>
      </c>
      <c r="AX552" s="13" t="s">
        <v>78</v>
      </c>
      <c r="AY552" s="255" t="s">
        <v>176</v>
      </c>
    </row>
    <row r="553" spans="1:51" s="13" customFormat="1" ht="12">
      <c r="A553" s="13"/>
      <c r="B553" s="245"/>
      <c r="C553" s="246"/>
      <c r="D553" s="240" t="s">
        <v>187</v>
      </c>
      <c r="E553" s="247" t="s">
        <v>1</v>
      </c>
      <c r="F553" s="248" t="s">
        <v>701</v>
      </c>
      <c r="G553" s="246"/>
      <c r="H553" s="249">
        <v>21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5" t="s">
        <v>187</v>
      </c>
      <c r="AU553" s="255" t="s">
        <v>88</v>
      </c>
      <c r="AV553" s="13" t="s">
        <v>88</v>
      </c>
      <c r="AW553" s="13" t="s">
        <v>34</v>
      </c>
      <c r="AX553" s="13" t="s">
        <v>78</v>
      </c>
      <c r="AY553" s="255" t="s">
        <v>176</v>
      </c>
    </row>
    <row r="554" spans="1:51" s="13" customFormat="1" ht="12">
      <c r="A554" s="13"/>
      <c r="B554" s="245"/>
      <c r="C554" s="246"/>
      <c r="D554" s="240" t="s">
        <v>187</v>
      </c>
      <c r="E554" s="247" t="s">
        <v>1</v>
      </c>
      <c r="F554" s="248" t="s">
        <v>702</v>
      </c>
      <c r="G554" s="246"/>
      <c r="H554" s="249">
        <v>20.65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5" t="s">
        <v>187</v>
      </c>
      <c r="AU554" s="255" t="s">
        <v>88</v>
      </c>
      <c r="AV554" s="13" t="s">
        <v>88</v>
      </c>
      <c r="AW554" s="13" t="s">
        <v>34</v>
      </c>
      <c r="AX554" s="13" t="s">
        <v>78</v>
      </c>
      <c r="AY554" s="255" t="s">
        <v>176</v>
      </c>
    </row>
    <row r="555" spans="1:51" s="14" customFormat="1" ht="12">
      <c r="A555" s="14"/>
      <c r="B555" s="256"/>
      <c r="C555" s="257"/>
      <c r="D555" s="240" t="s">
        <v>187</v>
      </c>
      <c r="E555" s="258" t="s">
        <v>1</v>
      </c>
      <c r="F555" s="259" t="s">
        <v>189</v>
      </c>
      <c r="G555" s="257"/>
      <c r="H555" s="260">
        <v>45.9</v>
      </c>
      <c r="I555" s="261"/>
      <c r="J555" s="257"/>
      <c r="K555" s="257"/>
      <c r="L555" s="262"/>
      <c r="M555" s="263"/>
      <c r="N555" s="264"/>
      <c r="O555" s="264"/>
      <c r="P555" s="264"/>
      <c r="Q555" s="264"/>
      <c r="R555" s="264"/>
      <c r="S555" s="264"/>
      <c r="T555" s="265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6" t="s">
        <v>187</v>
      </c>
      <c r="AU555" s="266" t="s">
        <v>88</v>
      </c>
      <c r="AV555" s="14" t="s">
        <v>183</v>
      </c>
      <c r="AW555" s="14" t="s">
        <v>34</v>
      </c>
      <c r="AX555" s="14" t="s">
        <v>86</v>
      </c>
      <c r="AY555" s="266" t="s">
        <v>176</v>
      </c>
    </row>
    <row r="556" spans="1:65" s="2" customFormat="1" ht="16.5" customHeight="1">
      <c r="A556" s="39"/>
      <c r="B556" s="40"/>
      <c r="C556" s="227" t="s">
        <v>729</v>
      </c>
      <c r="D556" s="227" t="s">
        <v>178</v>
      </c>
      <c r="E556" s="228" t="s">
        <v>730</v>
      </c>
      <c r="F556" s="229" t="s">
        <v>731</v>
      </c>
      <c r="G556" s="230" t="s">
        <v>462</v>
      </c>
      <c r="H556" s="231">
        <v>321.01</v>
      </c>
      <c r="I556" s="232"/>
      <c r="J556" s="233">
        <f>ROUND(I556*H556,2)</f>
        <v>0</v>
      </c>
      <c r="K556" s="229" t="s">
        <v>182</v>
      </c>
      <c r="L556" s="45"/>
      <c r="M556" s="234" t="s">
        <v>1</v>
      </c>
      <c r="N556" s="235" t="s">
        <v>43</v>
      </c>
      <c r="O556" s="92"/>
      <c r="P556" s="236">
        <f>O556*H556</f>
        <v>0</v>
      </c>
      <c r="Q556" s="236">
        <v>0</v>
      </c>
      <c r="R556" s="236">
        <f>Q556*H556</f>
        <v>0</v>
      </c>
      <c r="S556" s="236">
        <v>0</v>
      </c>
      <c r="T556" s="237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8" t="s">
        <v>183</v>
      </c>
      <c r="AT556" s="238" t="s">
        <v>178</v>
      </c>
      <c r="AU556" s="238" t="s">
        <v>88</v>
      </c>
      <c r="AY556" s="18" t="s">
        <v>176</v>
      </c>
      <c r="BE556" s="239">
        <f>IF(N556="základní",J556,0)</f>
        <v>0</v>
      </c>
      <c r="BF556" s="239">
        <f>IF(N556="snížená",J556,0)</f>
        <v>0</v>
      </c>
      <c r="BG556" s="239">
        <f>IF(N556="zákl. přenesená",J556,0)</f>
        <v>0</v>
      </c>
      <c r="BH556" s="239">
        <f>IF(N556="sníž. přenesená",J556,0)</f>
        <v>0</v>
      </c>
      <c r="BI556" s="239">
        <f>IF(N556="nulová",J556,0)</f>
        <v>0</v>
      </c>
      <c r="BJ556" s="18" t="s">
        <v>86</v>
      </c>
      <c r="BK556" s="239">
        <f>ROUND(I556*H556,2)</f>
        <v>0</v>
      </c>
      <c r="BL556" s="18" t="s">
        <v>183</v>
      </c>
      <c r="BM556" s="238" t="s">
        <v>732</v>
      </c>
    </row>
    <row r="557" spans="1:47" s="2" customFormat="1" ht="12">
      <c r="A557" s="39"/>
      <c r="B557" s="40"/>
      <c r="C557" s="41"/>
      <c r="D557" s="240" t="s">
        <v>185</v>
      </c>
      <c r="E557" s="41"/>
      <c r="F557" s="241" t="s">
        <v>733</v>
      </c>
      <c r="G557" s="41"/>
      <c r="H557" s="41"/>
      <c r="I557" s="242"/>
      <c r="J557" s="41"/>
      <c r="K557" s="41"/>
      <c r="L557" s="45"/>
      <c r="M557" s="243"/>
      <c r="N557" s="244"/>
      <c r="O557" s="92"/>
      <c r="P557" s="92"/>
      <c r="Q557" s="92"/>
      <c r="R557" s="92"/>
      <c r="S557" s="92"/>
      <c r="T557" s="9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185</v>
      </c>
      <c r="AU557" s="18" t="s">
        <v>88</v>
      </c>
    </row>
    <row r="558" spans="1:51" s="13" customFormat="1" ht="12">
      <c r="A558" s="13"/>
      <c r="B558" s="245"/>
      <c r="C558" s="246"/>
      <c r="D558" s="240" t="s">
        <v>187</v>
      </c>
      <c r="E558" s="247" t="s">
        <v>1</v>
      </c>
      <c r="F558" s="248" t="s">
        <v>682</v>
      </c>
      <c r="G558" s="246"/>
      <c r="H558" s="249">
        <v>73.64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5" t="s">
        <v>187</v>
      </c>
      <c r="AU558" s="255" t="s">
        <v>88</v>
      </c>
      <c r="AV558" s="13" t="s">
        <v>88</v>
      </c>
      <c r="AW558" s="13" t="s">
        <v>34</v>
      </c>
      <c r="AX558" s="13" t="s">
        <v>78</v>
      </c>
      <c r="AY558" s="255" t="s">
        <v>176</v>
      </c>
    </row>
    <row r="559" spans="1:51" s="13" customFormat="1" ht="12">
      <c r="A559" s="13"/>
      <c r="B559" s="245"/>
      <c r="C559" s="246"/>
      <c r="D559" s="240" t="s">
        <v>187</v>
      </c>
      <c r="E559" s="247" t="s">
        <v>1</v>
      </c>
      <c r="F559" s="248" t="s">
        <v>688</v>
      </c>
      <c r="G559" s="246"/>
      <c r="H559" s="249">
        <v>151.29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5" t="s">
        <v>187</v>
      </c>
      <c r="AU559" s="255" t="s">
        <v>88</v>
      </c>
      <c r="AV559" s="13" t="s">
        <v>88</v>
      </c>
      <c r="AW559" s="13" t="s">
        <v>34</v>
      </c>
      <c r="AX559" s="13" t="s">
        <v>78</v>
      </c>
      <c r="AY559" s="255" t="s">
        <v>176</v>
      </c>
    </row>
    <row r="560" spans="1:51" s="13" customFormat="1" ht="12">
      <c r="A560" s="13"/>
      <c r="B560" s="245"/>
      <c r="C560" s="246"/>
      <c r="D560" s="240" t="s">
        <v>187</v>
      </c>
      <c r="E560" s="247" t="s">
        <v>1</v>
      </c>
      <c r="F560" s="248" t="s">
        <v>694</v>
      </c>
      <c r="G560" s="246"/>
      <c r="H560" s="249">
        <v>96.08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5" t="s">
        <v>187</v>
      </c>
      <c r="AU560" s="255" t="s">
        <v>88</v>
      </c>
      <c r="AV560" s="13" t="s">
        <v>88</v>
      </c>
      <c r="AW560" s="13" t="s">
        <v>34</v>
      </c>
      <c r="AX560" s="13" t="s">
        <v>78</v>
      </c>
      <c r="AY560" s="255" t="s">
        <v>176</v>
      </c>
    </row>
    <row r="561" spans="1:51" s="14" customFormat="1" ht="12">
      <c r="A561" s="14"/>
      <c r="B561" s="256"/>
      <c r="C561" s="257"/>
      <c r="D561" s="240" t="s">
        <v>187</v>
      </c>
      <c r="E561" s="258" t="s">
        <v>1</v>
      </c>
      <c r="F561" s="259" t="s">
        <v>189</v>
      </c>
      <c r="G561" s="257"/>
      <c r="H561" s="260">
        <v>321.01</v>
      </c>
      <c r="I561" s="261"/>
      <c r="J561" s="257"/>
      <c r="K561" s="257"/>
      <c r="L561" s="262"/>
      <c r="M561" s="263"/>
      <c r="N561" s="264"/>
      <c r="O561" s="264"/>
      <c r="P561" s="264"/>
      <c r="Q561" s="264"/>
      <c r="R561" s="264"/>
      <c r="S561" s="264"/>
      <c r="T561" s="26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6" t="s">
        <v>187</v>
      </c>
      <c r="AU561" s="266" t="s">
        <v>88</v>
      </c>
      <c r="AV561" s="14" t="s">
        <v>183</v>
      </c>
      <c r="AW561" s="14" t="s">
        <v>34</v>
      </c>
      <c r="AX561" s="14" t="s">
        <v>86</v>
      </c>
      <c r="AY561" s="266" t="s">
        <v>176</v>
      </c>
    </row>
    <row r="562" spans="1:65" s="2" customFormat="1" ht="16.5" customHeight="1">
      <c r="A562" s="39"/>
      <c r="B562" s="40"/>
      <c r="C562" s="227" t="s">
        <v>734</v>
      </c>
      <c r="D562" s="227" t="s">
        <v>178</v>
      </c>
      <c r="E562" s="228" t="s">
        <v>735</v>
      </c>
      <c r="F562" s="229" t="s">
        <v>736</v>
      </c>
      <c r="G562" s="230" t="s">
        <v>296</v>
      </c>
      <c r="H562" s="231">
        <v>45.9</v>
      </c>
      <c r="I562" s="232"/>
      <c r="J562" s="233">
        <f>ROUND(I562*H562,2)</f>
        <v>0</v>
      </c>
      <c r="K562" s="229" t="s">
        <v>182</v>
      </c>
      <c r="L562" s="45"/>
      <c r="M562" s="234" t="s">
        <v>1</v>
      </c>
      <c r="N562" s="235" t="s">
        <v>43</v>
      </c>
      <c r="O562" s="92"/>
      <c r="P562" s="236">
        <f>O562*H562</f>
        <v>0</v>
      </c>
      <c r="Q562" s="236">
        <v>1E-05</v>
      </c>
      <c r="R562" s="236">
        <f>Q562*H562</f>
        <v>0.00045900000000000004</v>
      </c>
      <c r="S562" s="236">
        <v>0</v>
      </c>
      <c r="T562" s="237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8" t="s">
        <v>183</v>
      </c>
      <c r="AT562" s="238" t="s">
        <v>178</v>
      </c>
      <c r="AU562" s="238" t="s">
        <v>88</v>
      </c>
      <c r="AY562" s="18" t="s">
        <v>176</v>
      </c>
      <c r="BE562" s="239">
        <f>IF(N562="základní",J562,0)</f>
        <v>0</v>
      </c>
      <c r="BF562" s="239">
        <f>IF(N562="snížená",J562,0)</f>
        <v>0</v>
      </c>
      <c r="BG562" s="239">
        <f>IF(N562="zákl. přenesená",J562,0)</f>
        <v>0</v>
      </c>
      <c r="BH562" s="239">
        <f>IF(N562="sníž. přenesená",J562,0)</f>
        <v>0</v>
      </c>
      <c r="BI562" s="239">
        <f>IF(N562="nulová",J562,0)</f>
        <v>0</v>
      </c>
      <c r="BJ562" s="18" t="s">
        <v>86</v>
      </c>
      <c r="BK562" s="239">
        <f>ROUND(I562*H562,2)</f>
        <v>0</v>
      </c>
      <c r="BL562" s="18" t="s">
        <v>183</v>
      </c>
      <c r="BM562" s="238" t="s">
        <v>737</v>
      </c>
    </row>
    <row r="563" spans="1:47" s="2" customFormat="1" ht="12">
      <c r="A563" s="39"/>
      <c r="B563" s="40"/>
      <c r="C563" s="41"/>
      <c r="D563" s="240" t="s">
        <v>185</v>
      </c>
      <c r="E563" s="41"/>
      <c r="F563" s="241" t="s">
        <v>738</v>
      </c>
      <c r="G563" s="41"/>
      <c r="H563" s="41"/>
      <c r="I563" s="242"/>
      <c r="J563" s="41"/>
      <c r="K563" s="41"/>
      <c r="L563" s="45"/>
      <c r="M563" s="243"/>
      <c r="N563" s="244"/>
      <c r="O563" s="92"/>
      <c r="P563" s="92"/>
      <c r="Q563" s="92"/>
      <c r="R563" s="92"/>
      <c r="S563" s="92"/>
      <c r="T563" s="9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185</v>
      </c>
      <c r="AU563" s="18" t="s">
        <v>88</v>
      </c>
    </row>
    <row r="564" spans="1:51" s="13" customFormat="1" ht="12">
      <c r="A564" s="13"/>
      <c r="B564" s="245"/>
      <c r="C564" s="246"/>
      <c r="D564" s="240" t="s">
        <v>187</v>
      </c>
      <c r="E564" s="247" t="s">
        <v>1</v>
      </c>
      <c r="F564" s="248" t="s">
        <v>700</v>
      </c>
      <c r="G564" s="246"/>
      <c r="H564" s="249">
        <v>4.25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5" t="s">
        <v>187</v>
      </c>
      <c r="AU564" s="255" t="s">
        <v>88</v>
      </c>
      <c r="AV564" s="13" t="s">
        <v>88</v>
      </c>
      <c r="AW564" s="13" t="s">
        <v>34</v>
      </c>
      <c r="AX564" s="13" t="s">
        <v>78</v>
      </c>
      <c r="AY564" s="255" t="s">
        <v>176</v>
      </c>
    </row>
    <row r="565" spans="1:51" s="13" customFormat="1" ht="12">
      <c r="A565" s="13"/>
      <c r="B565" s="245"/>
      <c r="C565" s="246"/>
      <c r="D565" s="240" t="s">
        <v>187</v>
      </c>
      <c r="E565" s="247" t="s">
        <v>1</v>
      </c>
      <c r="F565" s="248" t="s">
        <v>701</v>
      </c>
      <c r="G565" s="246"/>
      <c r="H565" s="249">
        <v>21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5" t="s">
        <v>187</v>
      </c>
      <c r="AU565" s="255" t="s">
        <v>88</v>
      </c>
      <c r="AV565" s="13" t="s">
        <v>88</v>
      </c>
      <c r="AW565" s="13" t="s">
        <v>34</v>
      </c>
      <c r="AX565" s="13" t="s">
        <v>78</v>
      </c>
      <c r="AY565" s="255" t="s">
        <v>176</v>
      </c>
    </row>
    <row r="566" spans="1:51" s="13" customFormat="1" ht="12">
      <c r="A566" s="13"/>
      <c r="B566" s="245"/>
      <c r="C566" s="246"/>
      <c r="D566" s="240" t="s">
        <v>187</v>
      </c>
      <c r="E566" s="247" t="s">
        <v>1</v>
      </c>
      <c r="F566" s="248" t="s">
        <v>702</v>
      </c>
      <c r="G566" s="246"/>
      <c r="H566" s="249">
        <v>20.65</v>
      </c>
      <c r="I566" s="250"/>
      <c r="J566" s="246"/>
      <c r="K566" s="246"/>
      <c r="L566" s="251"/>
      <c r="M566" s="252"/>
      <c r="N566" s="253"/>
      <c r="O566" s="253"/>
      <c r="P566" s="253"/>
      <c r="Q566" s="253"/>
      <c r="R566" s="253"/>
      <c r="S566" s="253"/>
      <c r="T566" s="25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5" t="s">
        <v>187</v>
      </c>
      <c r="AU566" s="255" t="s">
        <v>88</v>
      </c>
      <c r="AV566" s="13" t="s">
        <v>88</v>
      </c>
      <c r="AW566" s="13" t="s">
        <v>34</v>
      </c>
      <c r="AX566" s="13" t="s">
        <v>78</v>
      </c>
      <c r="AY566" s="255" t="s">
        <v>176</v>
      </c>
    </row>
    <row r="567" spans="1:51" s="14" customFormat="1" ht="12">
      <c r="A567" s="14"/>
      <c r="B567" s="256"/>
      <c r="C567" s="257"/>
      <c r="D567" s="240" t="s">
        <v>187</v>
      </c>
      <c r="E567" s="258" t="s">
        <v>1</v>
      </c>
      <c r="F567" s="259" t="s">
        <v>189</v>
      </c>
      <c r="G567" s="257"/>
      <c r="H567" s="260">
        <v>45.9</v>
      </c>
      <c r="I567" s="261"/>
      <c r="J567" s="257"/>
      <c r="K567" s="257"/>
      <c r="L567" s="262"/>
      <c r="M567" s="263"/>
      <c r="N567" s="264"/>
      <c r="O567" s="264"/>
      <c r="P567" s="264"/>
      <c r="Q567" s="264"/>
      <c r="R567" s="264"/>
      <c r="S567" s="264"/>
      <c r="T567" s="265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6" t="s">
        <v>187</v>
      </c>
      <c r="AU567" s="266" t="s">
        <v>88</v>
      </c>
      <c r="AV567" s="14" t="s">
        <v>183</v>
      </c>
      <c r="AW567" s="14" t="s">
        <v>34</v>
      </c>
      <c r="AX567" s="14" t="s">
        <v>86</v>
      </c>
      <c r="AY567" s="266" t="s">
        <v>176</v>
      </c>
    </row>
    <row r="568" spans="1:65" s="2" customFormat="1" ht="16.5" customHeight="1">
      <c r="A568" s="39"/>
      <c r="B568" s="40"/>
      <c r="C568" s="227" t="s">
        <v>739</v>
      </c>
      <c r="D568" s="227" t="s">
        <v>178</v>
      </c>
      <c r="E568" s="228" t="s">
        <v>740</v>
      </c>
      <c r="F568" s="229" t="s">
        <v>741</v>
      </c>
      <c r="G568" s="230" t="s">
        <v>462</v>
      </c>
      <c r="H568" s="231">
        <v>72.26</v>
      </c>
      <c r="I568" s="232"/>
      <c r="J568" s="233">
        <f>ROUND(I568*H568,2)</f>
        <v>0</v>
      </c>
      <c r="K568" s="229" t="s">
        <v>182</v>
      </c>
      <c r="L568" s="45"/>
      <c r="M568" s="234" t="s">
        <v>1</v>
      </c>
      <c r="N568" s="235" t="s">
        <v>43</v>
      </c>
      <c r="O568" s="92"/>
      <c r="P568" s="236">
        <f>O568*H568</f>
        <v>0</v>
      </c>
      <c r="Q568" s="236">
        <v>0.10988</v>
      </c>
      <c r="R568" s="236">
        <f>Q568*H568</f>
        <v>7.939928800000001</v>
      </c>
      <c r="S568" s="236">
        <v>0</v>
      </c>
      <c r="T568" s="237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8" t="s">
        <v>183</v>
      </c>
      <c r="AT568" s="238" t="s">
        <v>178</v>
      </c>
      <c r="AU568" s="238" t="s">
        <v>88</v>
      </c>
      <c r="AY568" s="18" t="s">
        <v>176</v>
      </c>
      <c r="BE568" s="239">
        <f>IF(N568="základní",J568,0)</f>
        <v>0</v>
      </c>
      <c r="BF568" s="239">
        <f>IF(N568="snížená",J568,0)</f>
        <v>0</v>
      </c>
      <c r="BG568" s="239">
        <f>IF(N568="zákl. přenesená",J568,0)</f>
        <v>0</v>
      </c>
      <c r="BH568" s="239">
        <f>IF(N568="sníž. přenesená",J568,0)</f>
        <v>0</v>
      </c>
      <c r="BI568" s="239">
        <f>IF(N568="nulová",J568,0)</f>
        <v>0</v>
      </c>
      <c r="BJ568" s="18" t="s">
        <v>86</v>
      </c>
      <c r="BK568" s="239">
        <f>ROUND(I568*H568,2)</f>
        <v>0</v>
      </c>
      <c r="BL568" s="18" t="s">
        <v>183</v>
      </c>
      <c r="BM568" s="238" t="s">
        <v>742</v>
      </c>
    </row>
    <row r="569" spans="1:47" s="2" customFormat="1" ht="12">
      <c r="A569" s="39"/>
      <c r="B569" s="40"/>
      <c r="C569" s="41"/>
      <c r="D569" s="240" t="s">
        <v>185</v>
      </c>
      <c r="E569" s="41"/>
      <c r="F569" s="241" t="s">
        <v>743</v>
      </c>
      <c r="G569" s="41"/>
      <c r="H569" s="41"/>
      <c r="I569" s="242"/>
      <c r="J569" s="41"/>
      <c r="K569" s="41"/>
      <c r="L569" s="45"/>
      <c r="M569" s="243"/>
      <c r="N569" s="244"/>
      <c r="O569" s="92"/>
      <c r="P569" s="92"/>
      <c r="Q569" s="92"/>
      <c r="R569" s="92"/>
      <c r="S569" s="92"/>
      <c r="T569" s="9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185</v>
      </c>
      <c r="AU569" s="18" t="s">
        <v>88</v>
      </c>
    </row>
    <row r="570" spans="1:47" s="2" customFormat="1" ht="12">
      <c r="A570" s="39"/>
      <c r="B570" s="40"/>
      <c r="C570" s="41"/>
      <c r="D570" s="240" t="s">
        <v>232</v>
      </c>
      <c r="E570" s="41"/>
      <c r="F570" s="277" t="s">
        <v>744</v>
      </c>
      <c r="G570" s="41"/>
      <c r="H570" s="41"/>
      <c r="I570" s="242"/>
      <c r="J570" s="41"/>
      <c r="K570" s="41"/>
      <c r="L570" s="45"/>
      <c r="M570" s="243"/>
      <c r="N570" s="244"/>
      <c r="O570" s="92"/>
      <c r="P570" s="92"/>
      <c r="Q570" s="92"/>
      <c r="R570" s="92"/>
      <c r="S570" s="92"/>
      <c r="T570" s="9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232</v>
      </c>
      <c r="AU570" s="18" t="s">
        <v>88</v>
      </c>
    </row>
    <row r="571" spans="1:51" s="15" customFormat="1" ht="12">
      <c r="A571" s="15"/>
      <c r="B571" s="267"/>
      <c r="C571" s="268"/>
      <c r="D571" s="240" t="s">
        <v>187</v>
      </c>
      <c r="E571" s="269" t="s">
        <v>1</v>
      </c>
      <c r="F571" s="270" t="s">
        <v>307</v>
      </c>
      <c r="G571" s="268"/>
      <c r="H571" s="269" t="s">
        <v>1</v>
      </c>
      <c r="I571" s="271"/>
      <c r="J571" s="268"/>
      <c r="K571" s="268"/>
      <c r="L571" s="272"/>
      <c r="M571" s="273"/>
      <c r="N571" s="274"/>
      <c r="O571" s="274"/>
      <c r="P571" s="274"/>
      <c r="Q571" s="274"/>
      <c r="R571" s="274"/>
      <c r="S571" s="274"/>
      <c r="T571" s="27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6" t="s">
        <v>187</v>
      </c>
      <c r="AU571" s="276" t="s">
        <v>88</v>
      </c>
      <c r="AV571" s="15" t="s">
        <v>86</v>
      </c>
      <c r="AW571" s="15" t="s">
        <v>34</v>
      </c>
      <c r="AX571" s="15" t="s">
        <v>78</v>
      </c>
      <c r="AY571" s="276" t="s">
        <v>176</v>
      </c>
    </row>
    <row r="572" spans="1:51" s="13" customFormat="1" ht="12">
      <c r="A572" s="13"/>
      <c r="B572" s="245"/>
      <c r="C572" s="246"/>
      <c r="D572" s="240" t="s">
        <v>187</v>
      </c>
      <c r="E572" s="247" t="s">
        <v>1</v>
      </c>
      <c r="F572" s="248" t="s">
        <v>745</v>
      </c>
      <c r="G572" s="246"/>
      <c r="H572" s="249">
        <v>72.26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5" t="s">
        <v>187</v>
      </c>
      <c r="AU572" s="255" t="s">
        <v>88</v>
      </c>
      <c r="AV572" s="13" t="s">
        <v>88</v>
      </c>
      <c r="AW572" s="13" t="s">
        <v>34</v>
      </c>
      <c r="AX572" s="13" t="s">
        <v>78</v>
      </c>
      <c r="AY572" s="255" t="s">
        <v>176</v>
      </c>
    </row>
    <row r="573" spans="1:51" s="14" customFormat="1" ht="12">
      <c r="A573" s="14"/>
      <c r="B573" s="256"/>
      <c r="C573" s="257"/>
      <c r="D573" s="240" t="s">
        <v>187</v>
      </c>
      <c r="E573" s="258" t="s">
        <v>1</v>
      </c>
      <c r="F573" s="259" t="s">
        <v>189</v>
      </c>
      <c r="G573" s="257"/>
      <c r="H573" s="260">
        <v>72.26</v>
      </c>
      <c r="I573" s="261"/>
      <c r="J573" s="257"/>
      <c r="K573" s="257"/>
      <c r="L573" s="262"/>
      <c r="M573" s="263"/>
      <c r="N573" s="264"/>
      <c r="O573" s="264"/>
      <c r="P573" s="264"/>
      <c r="Q573" s="264"/>
      <c r="R573" s="264"/>
      <c r="S573" s="264"/>
      <c r="T573" s="26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6" t="s">
        <v>187</v>
      </c>
      <c r="AU573" s="266" t="s">
        <v>88</v>
      </c>
      <c r="AV573" s="14" t="s">
        <v>183</v>
      </c>
      <c r="AW573" s="14" t="s">
        <v>34</v>
      </c>
      <c r="AX573" s="14" t="s">
        <v>86</v>
      </c>
      <c r="AY573" s="266" t="s">
        <v>176</v>
      </c>
    </row>
    <row r="574" spans="1:65" s="2" customFormat="1" ht="16.5" customHeight="1">
      <c r="A574" s="39"/>
      <c r="B574" s="40"/>
      <c r="C574" s="278" t="s">
        <v>746</v>
      </c>
      <c r="D574" s="278" t="s">
        <v>247</v>
      </c>
      <c r="E574" s="279" t="s">
        <v>408</v>
      </c>
      <c r="F574" s="280" t="s">
        <v>409</v>
      </c>
      <c r="G574" s="281" t="s">
        <v>296</v>
      </c>
      <c r="H574" s="282">
        <v>11.793</v>
      </c>
      <c r="I574" s="283"/>
      <c r="J574" s="284">
        <f>ROUND(I574*H574,2)</f>
        <v>0</v>
      </c>
      <c r="K574" s="280" t="s">
        <v>182</v>
      </c>
      <c r="L574" s="285"/>
      <c r="M574" s="286" t="s">
        <v>1</v>
      </c>
      <c r="N574" s="287" t="s">
        <v>43</v>
      </c>
      <c r="O574" s="92"/>
      <c r="P574" s="236">
        <f>O574*H574</f>
        <v>0</v>
      </c>
      <c r="Q574" s="236">
        <v>0.417</v>
      </c>
      <c r="R574" s="236">
        <f>Q574*H574</f>
        <v>4.917680999999999</v>
      </c>
      <c r="S574" s="236">
        <v>0</v>
      </c>
      <c r="T574" s="237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8" t="s">
        <v>227</v>
      </c>
      <c r="AT574" s="238" t="s">
        <v>247</v>
      </c>
      <c r="AU574" s="238" t="s">
        <v>88</v>
      </c>
      <c r="AY574" s="18" t="s">
        <v>176</v>
      </c>
      <c r="BE574" s="239">
        <f>IF(N574="základní",J574,0)</f>
        <v>0</v>
      </c>
      <c r="BF574" s="239">
        <f>IF(N574="snížená",J574,0)</f>
        <v>0</v>
      </c>
      <c r="BG574" s="239">
        <f>IF(N574="zákl. přenesená",J574,0)</f>
        <v>0</v>
      </c>
      <c r="BH574" s="239">
        <f>IF(N574="sníž. přenesená",J574,0)</f>
        <v>0</v>
      </c>
      <c r="BI574" s="239">
        <f>IF(N574="nulová",J574,0)</f>
        <v>0</v>
      </c>
      <c r="BJ574" s="18" t="s">
        <v>86</v>
      </c>
      <c r="BK574" s="239">
        <f>ROUND(I574*H574,2)</f>
        <v>0</v>
      </c>
      <c r="BL574" s="18" t="s">
        <v>183</v>
      </c>
      <c r="BM574" s="238" t="s">
        <v>747</v>
      </c>
    </row>
    <row r="575" spans="1:47" s="2" customFormat="1" ht="12">
      <c r="A575" s="39"/>
      <c r="B575" s="40"/>
      <c r="C575" s="41"/>
      <c r="D575" s="240" t="s">
        <v>185</v>
      </c>
      <c r="E575" s="41"/>
      <c r="F575" s="241" t="s">
        <v>409</v>
      </c>
      <c r="G575" s="41"/>
      <c r="H575" s="41"/>
      <c r="I575" s="242"/>
      <c r="J575" s="41"/>
      <c r="K575" s="41"/>
      <c r="L575" s="45"/>
      <c r="M575" s="243"/>
      <c r="N575" s="244"/>
      <c r="O575" s="92"/>
      <c r="P575" s="92"/>
      <c r="Q575" s="92"/>
      <c r="R575" s="92"/>
      <c r="S575" s="92"/>
      <c r="T575" s="93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185</v>
      </c>
      <c r="AU575" s="18" t="s">
        <v>88</v>
      </c>
    </row>
    <row r="576" spans="1:51" s="13" customFormat="1" ht="12">
      <c r="A576" s="13"/>
      <c r="B576" s="245"/>
      <c r="C576" s="246"/>
      <c r="D576" s="240" t="s">
        <v>187</v>
      </c>
      <c r="E576" s="247" t="s">
        <v>1</v>
      </c>
      <c r="F576" s="248" t="s">
        <v>748</v>
      </c>
      <c r="G576" s="246"/>
      <c r="H576" s="249">
        <v>11.562</v>
      </c>
      <c r="I576" s="250"/>
      <c r="J576" s="246"/>
      <c r="K576" s="246"/>
      <c r="L576" s="251"/>
      <c r="M576" s="252"/>
      <c r="N576" s="253"/>
      <c r="O576" s="253"/>
      <c r="P576" s="253"/>
      <c r="Q576" s="253"/>
      <c r="R576" s="253"/>
      <c r="S576" s="253"/>
      <c r="T576" s="25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5" t="s">
        <v>187</v>
      </c>
      <c r="AU576" s="255" t="s">
        <v>88</v>
      </c>
      <c r="AV576" s="13" t="s">
        <v>88</v>
      </c>
      <c r="AW576" s="13" t="s">
        <v>34</v>
      </c>
      <c r="AX576" s="13" t="s">
        <v>78</v>
      </c>
      <c r="AY576" s="255" t="s">
        <v>176</v>
      </c>
    </row>
    <row r="577" spans="1:51" s="14" customFormat="1" ht="12">
      <c r="A577" s="14"/>
      <c r="B577" s="256"/>
      <c r="C577" s="257"/>
      <c r="D577" s="240" t="s">
        <v>187</v>
      </c>
      <c r="E577" s="258" t="s">
        <v>1</v>
      </c>
      <c r="F577" s="259" t="s">
        <v>189</v>
      </c>
      <c r="G577" s="257"/>
      <c r="H577" s="260">
        <v>11.562</v>
      </c>
      <c r="I577" s="261"/>
      <c r="J577" s="257"/>
      <c r="K577" s="257"/>
      <c r="L577" s="262"/>
      <c r="M577" s="263"/>
      <c r="N577" s="264"/>
      <c r="O577" s="264"/>
      <c r="P577" s="264"/>
      <c r="Q577" s="264"/>
      <c r="R577" s="264"/>
      <c r="S577" s="264"/>
      <c r="T577" s="26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6" t="s">
        <v>187</v>
      </c>
      <c r="AU577" s="266" t="s">
        <v>88</v>
      </c>
      <c r="AV577" s="14" t="s">
        <v>183</v>
      </c>
      <c r="AW577" s="14" t="s">
        <v>34</v>
      </c>
      <c r="AX577" s="14" t="s">
        <v>86</v>
      </c>
      <c r="AY577" s="266" t="s">
        <v>176</v>
      </c>
    </row>
    <row r="578" spans="1:51" s="13" customFormat="1" ht="12">
      <c r="A578" s="13"/>
      <c r="B578" s="245"/>
      <c r="C578" s="246"/>
      <c r="D578" s="240" t="s">
        <v>187</v>
      </c>
      <c r="E578" s="246"/>
      <c r="F578" s="248" t="s">
        <v>749</v>
      </c>
      <c r="G578" s="246"/>
      <c r="H578" s="249">
        <v>11.793</v>
      </c>
      <c r="I578" s="250"/>
      <c r="J578" s="246"/>
      <c r="K578" s="246"/>
      <c r="L578" s="251"/>
      <c r="M578" s="252"/>
      <c r="N578" s="253"/>
      <c r="O578" s="253"/>
      <c r="P578" s="253"/>
      <c r="Q578" s="253"/>
      <c r="R578" s="253"/>
      <c r="S578" s="253"/>
      <c r="T578" s="25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5" t="s">
        <v>187</v>
      </c>
      <c r="AU578" s="255" t="s">
        <v>88</v>
      </c>
      <c r="AV578" s="13" t="s">
        <v>88</v>
      </c>
      <c r="AW578" s="13" t="s">
        <v>4</v>
      </c>
      <c r="AX578" s="13" t="s">
        <v>86</v>
      </c>
      <c r="AY578" s="255" t="s">
        <v>176</v>
      </c>
    </row>
    <row r="579" spans="1:65" s="2" customFormat="1" ht="16.5" customHeight="1">
      <c r="A579" s="39"/>
      <c r="B579" s="40"/>
      <c r="C579" s="227" t="s">
        <v>750</v>
      </c>
      <c r="D579" s="227" t="s">
        <v>178</v>
      </c>
      <c r="E579" s="228" t="s">
        <v>751</v>
      </c>
      <c r="F579" s="229" t="s">
        <v>752</v>
      </c>
      <c r="G579" s="230" t="s">
        <v>462</v>
      </c>
      <c r="H579" s="231">
        <v>2162.69</v>
      </c>
      <c r="I579" s="232"/>
      <c r="J579" s="233">
        <f>ROUND(I579*H579,2)</f>
        <v>0</v>
      </c>
      <c r="K579" s="229" t="s">
        <v>182</v>
      </c>
      <c r="L579" s="45"/>
      <c r="M579" s="234" t="s">
        <v>1</v>
      </c>
      <c r="N579" s="235" t="s">
        <v>43</v>
      </c>
      <c r="O579" s="92"/>
      <c r="P579" s="236">
        <f>O579*H579</f>
        <v>0</v>
      </c>
      <c r="Q579" s="236">
        <v>0.08978</v>
      </c>
      <c r="R579" s="236">
        <f>Q579*H579</f>
        <v>194.1663082</v>
      </c>
      <c r="S579" s="236">
        <v>0</v>
      </c>
      <c r="T579" s="237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8" t="s">
        <v>183</v>
      </c>
      <c r="AT579" s="238" t="s">
        <v>178</v>
      </c>
      <c r="AU579" s="238" t="s">
        <v>88</v>
      </c>
      <c r="AY579" s="18" t="s">
        <v>176</v>
      </c>
      <c r="BE579" s="239">
        <f>IF(N579="základní",J579,0)</f>
        <v>0</v>
      </c>
      <c r="BF579" s="239">
        <f>IF(N579="snížená",J579,0)</f>
        <v>0</v>
      </c>
      <c r="BG579" s="239">
        <f>IF(N579="zákl. přenesená",J579,0)</f>
        <v>0</v>
      </c>
      <c r="BH579" s="239">
        <f>IF(N579="sníž. přenesená",J579,0)</f>
        <v>0</v>
      </c>
      <c r="BI579" s="239">
        <f>IF(N579="nulová",J579,0)</f>
        <v>0</v>
      </c>
      <c r="BJ579" s="18" t="s">
        <v>86</v>
      </c>
      <c r="BK579" s="239">
        <f>ROUND(I579*H579,2)</f>
        <v>0</v>
      </c>
      <c r="BL579" s="18" t="s">
        <v>183</v>
      </c>
      <c r="BM579" s="238" t="s">
        <v>753</v>
      </c>
    </row>
    <row r="580" spans="1:47" s="2" customFormat="1" ht="12">
      <c r="A580" s="39"/>
      <c r="B580" s="40"/>
      <c r="C580" s="41"/>
      <c r="D580" s="240" t="s">
        <v>185</v>
      </c>
      <c r="E580" s="41"/>
      <c r="F580" s="241" t="s">
        <v>754</v>
      </c>
      <c r="G580" s="41"/>
      <c r="H580" s="41"/>
      <c r="I580" s="242"/>
      <c r="J580" s="41"/>
      <c r="K580" s="41"/>
      <c r="L580" s="45"/>
      <c r="M580" s="243"/>
      <c r="N580" s="244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185</v>
      </c>
      <c r="AU580" s="18" t="s">
        <v>88</v>
      </c>
    </row>
    <row r="581" spans="1:47" s="2" customFormat="1" ht="12">
      <c r="A581" s="39"/>
      <c r="B581" s="40"/>
      <c r="C581" s="41"/>
      <c r="D581" s="240" t="s">
        <v>232</v>
      </c>
      <c r="E581" s="41"/>
      <c r="F581" s="277" t="s">
        <v>744</v>
      </c>
      <c r="G581" s="41"/>
      <c r="H581" s="41"/>
      <c r="I581" s="242"/>
      <c r="J581" s="41"/>
      <c r="K581" s="41"/>
      <c r="L581" s="45"/>
      <c r="M581" s="243"/>
      <c r="N581" s="244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232</v>
      </c>
      <c r="AU581" s="18" t="s">
        <v>88</v>
      </c>
    </row>
    <row r="582" spans="1:51" s="13" customFormat="1" ht="12">
      <c r="A582" s="13"/>
      <c r="B582" s="245"/>
      <c r="C582" s="246"/>
      <c r="D582" s="240" t="s">
        <v>187</v>
      </c>
      <c r="E582" s="247" t="s">
        <v>1</v>
      </c>
      <c r="F582" s="248" t="s">
        <v>755</v>
      </c>
      <c r="G582" s="246"/>
      <c r="H582" s="249">
        <v>1558.74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5" t="s">
        <v>187</v>
      </c>
      <c r="AU582" s="255" t="s">
        <v>88</v>
      </c>
      <c r="AV582" s="13" t="s">
        <v>88</v>
      </c>
      <c r="AW582" s="13" t="s">
        <v>34</v>
      </c>
      <c r="AX582" s="13" t="s">
        <v>78</v>
      </c>
      <c r="AY582" s="255" t="s">
        <v>176</v>
      </c>
    </row>
    <row r="583" spans="1:51" s="16" customFormat="1" ht="12">
      <c r="A583" s="16"/>
      <c r="B583" s="288"/>
      <c r="C583" s="289"/>
      <c r="D583" s="240" t="s">
        <v>187</v>
      </c>
      <c r="E583" s="290" t="s">
        <v>1</v>
      </c>
      <c r="F583" s="291" t="s">
        <v>268</v>
      </c>
      <c r="G583" s="289"/>
      <c r="H583" s="292">
        <v>1558.74</v>
      </c>
      <c r="I583" s="293"/>
      <c r="J583" s="289"/>
      <c r="K583" s="289"/>
      <c r="L583" s="294"/>
      <c r="M583" s="295"/>
      <c r="N583" s="296"/>
      <c r="O583" s="296"/>
      <c r="P583" s="296"/>
      <c r="Q583" s="296"/>
      <c r="R583" s="296"/>
      <c r="S583" s="296"/>
      <c r="T583" s="297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T583" s="298" t="s">
        <v>187</v>
      </c>
      <c r="AU583" s="298" t="s">
        <v>88</v>
      </c>
      <c r="AV583" s="16" t="s">
        <v>198</v>
      </c>
      <c r="AW583" s="16" t="s">
        <v>34</v>
      </c>
      <c r="AX583" s="16" t="s">
        <v>78</v>
      </c>
      <c r="AY583" s="298" t="s">
        <v>176</v>
      </c>
    </row>
    <row r="584" spans="1:51" s="13" customFormat="1" ht="12">
      <c r="A584" s="13"/>
      <c r="B584" s="245"/>
      <c r="C584" s="246"/>
      <c r="D584" s="240" t="s">
        <v>187</v>
      </c>
      <c r="E584" s="247" t="s">
        <v>1</v>
      </c>
      <c r="F584" s="248" t="s">
        <v>756</v>
      </c>
      <c r="G584" s="246"/>
      <c r="H584" s="249">
        <v>446.2</v>
      </c>
      <c r="I584" s="250"/>
      <c r="J584" s="246"/>
      <c r="K584" s="246"/>
      <c r="L584" s="251"/>
      <c r="M584" s="252"/>
      <c r="N584" s="253"/>
      <c r="O584" s="253"/>
      <c r="P584" s="253"/>
      <c r="Q584" s="253"/>
      <c r="R584" s="253"/>
      <c r="S584" s="253"/>
      <c r="T584" s="25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5" t="s">
        <v>187</v>
      </c>
      <c r="AU584" s="255" t="s">
        <v>88</v>
      </c>
      <c r="AV584" s="13" t="s">
        <v>88</v>
      </c>
      <c r="AW584" s="13" t="s">
        <v>34</v>
      </c>
      <c r="AX584" s="13" t="s">
        <v>78</v>
      </c>
      <c r="AY584" s="255" t="s">
        <v>176</v>
      </c>
    </row>
    <row r="585" spans="1:51" s="13" customFormat="1" ht="12">
      <c r="A585" s="13"/>
      <c r="B585" s="245"/>
      <c r="C585" s="246"/>
      <c r="D585" s="240" t="s">
        <v>187</v>
      </c>
      <c r="E585" s="247" t="s">
        <v>1</v>
      </c>
      <c r="F585" s="248" t="s">
        <v>757</v>
      </c>
      <c r="G585" s="246"/>
      <c r="H585" s="249">
        <v>157.75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5" t="s">
        <v>187</v>
      </c>
      <c r="AU585" s="255" t="s">
        <v>88</v>
      </c>
      <c r="AV585" s="13" t="s">
        <v>88</v>
      </c>
      <c r="AW585" s="13" t="s">
        <v>34</v>
      </c>
      <c r="AX585" s="13" t="s">
        <v>78</v>
      </c>
      <c r="AY585" s="255" t="s">
        <v>176</v>
      </c>
    </row>
    <row r="586" spans="1:51" s="16" customFormat="1" ht="12">
      <c r="A586" s="16"/>
      <c r="B586" s="288"/>
      <c r="C586" s="289"/>
      <c r="D586" s="240" t="s">
        <v>187</v>
      </c>
      <c r="E586" s="290" t="s">
        <v>1</v>
      </c>
      <c r="F586" s="291" t="s">
        <v>268</v>
      </c>
      <c r="G586" s="289"/>
      <c r="H586" s="292">
        <v>603.95</v>
      </c>
      <c r="I586" s="293"/>
      <c r="J586" s="289"/>
      <c r="K586" s="289"/>
      <c r="L586" s="294"/>
      <c r="M586" s="295"/>
      <c r="N586" s="296"/>
      <c r="O586" s="296"/>
      <c r="P586" s="296"/>
      <c r="Q586" s="296"/>
      <c r="R586" s="296"/>
      <c r="S586" s="296"/>
      <c r="T586" s="297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98" t="s">
        <v>187</v>
      </c>
      <c r="AU586" s="298" t="s">
        <v>88</v>
      </c>
      <c r="AV586" s="16" t="s">
        <v>198</v>
      </c>
      <c r="AW586" s="16" t="s">
        <v>34</v>
      </c>
      <c r="AX586" s="16" t="s">
        <v>78</v>
      </c>
      <c r="AY586" s="298" t="s">
        <v>176</v>
      </c>
    </row>
    <row r="587" spans="1:51" s="14" customFormat="1" ht="12">
      <c r="A587" s="14"/>
      <c r="B587" s="256"/>
      <c r="C587" s="257"/>
      <c r="D587" s="240" t="s">
        <v>187</v>
      </c>
      <c r="E587" s="258" t="s">
        <v>1</v>
      </c>
      <c r="F587" s="259" t="s">
        <v>189</v>
      </c>
      <c r="G587" s="257"/>
      <c r="H587" s="260">
        <v>2162.69</v>
      </c>
      <c r="I587" s="261"/>
      <c r="J587" s="257"/>
      <c r="K587" s="257"/>
      <c r="L587" s="262"/>
      <c r="M587" s="263"/>
      <c r="N587" s="264"/>
      <c r="O587" s="264"/>
      <c r="P587" s="264"/>
      <c r="Q587" s="264"/>
      <c r="R587" s="264"/>
      <c r="S587" s="264"/>
      <c r="T587" s="26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6" t="s">
        <v>187</v>
      </c>
      <c r="AU587" s="266" t="s">
        <v>88</v>
      </c>
      <c r="AV587" s="14" t="s">
        <v>183</v>
      </c>
      <c r="AW587" s="14" t="s">
        <v>34</v>
      </c>
      <c r="AX587" s="14" t="s">
        <v>86</v>
      </c>
      <c r="AY587" s="266" t="s">
        <v>176</v>
      </c>
    </row>
    <row r="588" spans="1:65" s="2" customFormat="1" ht="16.5" customHeight="1">
      <c r="A588" s="39"/>
      <c r="B588" s="40"/>
      <c r="C588" s="278" t="s">
        <v>758</v>
      </c>
      <c r="D588" s="278" t="s">
        <v>247</v>
      </c>
      <c r="E588" s="279" t="s">
        <v>452</v>
      </c>
      <c r="F588" s="280" t="s">
        <v>453</v>
      </c>
      <c r="G588" s="281" t="s">
        <v>296</v>
      </c>
      <c r="H588" s="282">
        <v>264.713</v>
      </c>
      <c r="I588" s="283"/>
      <c r="J588" s="284">
        <f>ROUND(I588*H588,2)</f>
        <v>0</v>
      </c>
      <c r="K588" s="280" t="s">
        <v>182</v>
      </c>
      <c r="L588" s="285"/>
      <c r="M588" s="286" t="s">
        <v>1</v>
      </c>
      <c r="N588" s="287" t="s">
        <v>43</v>
      </c>
      <c r="O588" s="92"/>
      <c r="P588" s="236">
        <f>O588*H588</f>
        <v>0</v>
      </c>
      <c r="Q588" s="236">
        <v>0.222</v>
      </c>
      <c r="R588" s="236">
        <f>Q588*H588</f>
        <v>58.76628600000001</v>
      </c>
      <c r="S588" s="236">
        <v>0</v>
      </c>
      <c r="T588" s="237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38" t="s">
        <v>227</v>
      </c>
      <c r="AT588" s="238" t="s">
        <v>247</v>
      </c>
      <c r="AU588" s="238" t="s">
        <v>88</v>
      </c>
      <c r="AY588" s="18" t="s">
        <v>176</v>
      </c>
      <c r="BE588" s="239">
        <f>IF(N588="základní",J588,0)</f>
        <v>0</v>
      </c>
      <c r="BF588" s="239">
        <f>IF(N588="snížená",J588,0)</f>
        <v>0</v>
      </c>
      <c r="BG588" s="239">
        <f>IF(N588="zákl. přenesená",J588,0)</f>
        <v>0</v>
      </c>
      <c r="BH588" s="239">
        <f>IF(N588="sníž. přenesená",J588,0)</f>
        <v>0</v>
      </c>
      <c r="BI588" s="239">
        <f>IF(N588="nulová",J588,0)</f>
        <v>0</v>
      </c>
      <c r="BJ588" s="18" t="s">
        <v>86</v>
      </c>
      <c r="BK588" s="239">
        <f>ROUND(I588*H588,2)</f>
        <v>0</v>
      </c>
      <c r="BL588" s="18" t="s">
        <v>183</v>
      </c>
      <c r="BM588" s="238" t="s">
        <v>759</v>
      </c>
    </row>
    <row r="589" spans="1:47" s="2" customFormat="1" ht="12">
      <c r="A589" s="39"/>
      <c r="B589" s="40"/>
      <c r="C589" s="41"/>
      <c r="D589" s="240" t="s">
        <v>185</v>
      </c>
      <c r="E589" s="41"/>
      <c r="F589" s="241" t="s">
        <v>453</v>
      </c>
      <c r="G589" s="41"/>
      <c r="H589" s="41"/>
      <c r="I589" s="242"/>
      <c r="J589" s="41"/>
      <c r="K589" s="41"/>
      <c r="L589" s="45"/>
      <c r="M589" s="243"/>
      <c r="N589" s="244"/>
      <c r="O589" s="92"/>
      <c r="P589" s="92"/>
      <c r="Q589" s="92"/>
      <c r="R589" s="92"/>
      <c r="S589" s="92"/>
      <c r="T589" s="93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185</v>
      </c>
      <c r="AU589" s="18" t="s">
        <v>88</v>
      </c>
    </row>
    <row r="590" spans="1:51" s="13" customFormat="1" ht="12">
      <c r="A590" s="13"/>
      <c r="B590" s="245"/>
      <c r="C590" s="246"/>
      <c r="D590" s="240" t="s">
        <v>187</v>
      </c>
      <c r="E590" s="247" t="s">
        <v>1</v>
      </c>
      <c r="F590" s="248" t="s">
        <v>760</v>
      </c>
      <c r="G590" s="246"/>
      <c r="H590" s="249">
        <v>187.049</v>
      </c>
      <c r="I590" s="250"/>
      <c r="J590" s="246"/>
      <c r="K590" s="246"/>
      <c r="L590" s="251"/>
      <c r="M590" s="252"/>
      <c r="N590" s="253"/>
      <c r="O590" s="253"/>
      <c r="P590" s="253"/>
      <c r="Q590" s="253"/>
      <c r="R590" s="253"/>
      <c r="S590" s="253"/>
      <c r="T590" s="25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5" t="s">
        <v>187</v>
      </c>
      <c r="AU590" s="255" t="s">
        <v>88</v>
      </c>
      <c r="AV590" s="13" t="s">
        <v>88</v>
      </c>
      <c r="AW590" s="13" t="s">
        <v>34</v>
      </c>
      <c r="AX590" s="13" t="s">
        <v>78</v>
      </c>
      <c r="AY590" s="255" t="s">
        <v>176</v>
      </c>
    </row>
    <row r="591" spans="1:51" s="13" customFormat="1" ht="12">
      <c r="A591" s="13"/>
      <c r="B591" s="245"/>
      <c r="C591" s="246"/>
      <c r="D591" s="240" t="s">
        <v>187</v>
      </c>
      <c r="E591" s="247" t="s">
        <v>1</v>
      </c>
      <c r="F591" s="248" t="s">
        <v>761</v>
      </c>
      <c r="G591" s="246"/>
      <c r="H591" s="249">
        <v>72.474</v>
      </c>
      <c r="I591" s="250"/>
      <c r="J591" s="246"/>
      <c r="K591" s="246"/>
      <c r="L591" s="251"/>
      <c r="M591" s="252"/>
      <c r="N591" s="253"/>
      <c r="O591" s="253"/>
      <c r="P591" s="253"/>
      <c r="Q591" s="253"/>
      <c r="R591" s="253"/>
      <c r="S591" s="253"/>
      <c r="T591" s="25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5" t="s">
        <v>187</v>
      </c>
      <c r="AU591" s="255" t="s">
        <v>88</v>
      </c>
      <c r="AV591" s="13" t="s">
        <v>88</v>
      </c>
      <c r="AW591" s="13" t="s">
        <v>34</v>
      </c>
      <c r="AX591" s="13" t="s">
        <v>78</v>
      </c>
      <c r="AY591" s="255" t="s">
        <v>176</v>
      </c>
    </row>
    <row r="592" spans="1:51" s="14" customFormat="1" ht="12">
      <c r="A592" s="14"/>
      <c r="B592" s="256"/>
      <c r="C592" s="257"/>
      <c r="D592" s="240" t="s">
        <v>187</v>
      </c>
      <c r="E592" s="258" t="s">
        <v>1</v>
      </c>
      <c r="F592" s="259" t="s">
        <v>189</v>
      </c>
      <c r="G592" s="257"/>
      <c r="H592" s="260">
        <v>259.523</v>
      </c>
      <c r="I592" s="261"/>
      <c r="J592" s="257"/>
      <c r="K592" s="257"/>
      <c r="L592" s="262"/>
      <c r="M592" s="263"/>
      <c r="N592" s="264"/>
      <c r="O592" s="264"/>
      <c r="P592" s="264"/>
      <c r="Q592" s="264"/>
      <c r="R592" s="264"/>
      <c r="S592" s="264"/>
      <c r="T592" s="26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6" t="s">
        <v>187</v>
      </c>
      <c r="AU592" s="266" t="s">
        <v>88</v>
      </c>
      <c r="AV592" s="14" t="s">
        <v>183</v>
      </c>
      <c r="AW592" s="14" t="s">
        <v>34</v>
      </c>
      <c r="AX592" s="14" t="s">
        <v>86</v>
      </c>
      <c r="AY592" s="266" t="s">
        <v>176</v>
      </c>
    </row>
    <row r="593" spans="1:51" s="13" customFormat="1" ht="12">
      <c r="A593" s="13"/>
      <c r="B593" s="245"/>
      <c r="C593" s="246"/>
      <c r="D593" s="240" t="s">
        <v>187</v>
      </c>
      <c r="E593" s="246"/>
      <c r="F593" s="248" t="s">
        <v>762</v>
      </c>
      <c r="G593" s="246"/>
      <c r="H593" s="249">
        <v>264.713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5" t="s">
        <v>187</v>
      </c>
      <c r="AU593" s="255" t="s">
        <v>88</v>
      </c>
      <c r="AV593" s="13" t="s">
        <v>88</v>
      </c>
      <c r="AW593" s="13" t="s">
        <v>4</v>
      </c>
      <c r="AX593" s="13" t="s">
        <v>86</v>
      </c>
      <c r="AY593" s="255" t="s">
        <v>176</v>
      </c>
    </row>
    <row r="594" spans="1:65" s="2" customFormat="1" ht="21.75" customHeight="1">
      <c r="A594" s="39"/>
      <c r="B594" s="40"/>
      <c r="C594" s="227" t="s">
        <v>763</v>
      </c>
      <c r="D594" s="227" t="s">
        <v>178</v>
      </c>
      <c r="E594" s="228" t="s">
        <v>764</v>
      </c>
      <c r="F594" s="229" t="s">
        <v>765</v>
      </c>
      <c r="G594" s="230" t="s">
        <v>462</v>
      </c>
      <c r="H594" s="231">
        <v>192.02</v>
      </c>
      <c r="I594" s="232"/>
      <c r="J594" s="233">
        <f>ROUND(I594*H594,2)</f>
        <v>0</v>
      </c>
      <c r="K594" s="229" t="s">
        <v>182</v>
      </c>
      <c r="L594" s="45"/>
      <c r="M594" s="234" t="s">
        <v>1</v>
      </c>
      <c r="N594" s="235" t="s">
        <v>43</v>
      </c>
      <c r="O594" s="92"/>
      <c r="P594" s="236">
        <f>O594*H594</f>
        <v>0</v>
      </c>
      <c r="Q594" s="236">
        <v>0.31936</v>
      </c>
      <c r="R594" s="236">
        <f>Q594*H594</f>
        <v>61.3235072</v>
      </c>
      <c r="S594" s="236">
        <v>0</v>
      </c>
      <c r="T594" s="237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8" t="s">
        <v>183</v>
      </c>
      <c r="AT594" s="238" t="s">
        <v>178</v>
      </c>
      <c r="AU594" s="238" t="s">
        <v>88</v>
      </c>
      <c r="AY594" s="18" t="s">
        <v>176</v>
      </c>
      <c r="BE594" s="239">
        <f>IF(N594="základní",J594,0)</f>
        <v>0</v>
      </c>
      <c r="BF594" s="239">
        <f>IF(N594="snížená",J594,0)</f>
        <v>0</v>
      </c>
      <c r="BG594" s="239">
        <f>IF(N594="zákl. přenesená",J594,0)</f>
        <v>0</v>
      </c>
      <c r="BH594" s="239">
        <f>IF(N594="sníž. přenesená",J594,0)</f>
        <v>0</v>
      </c>
      <c r="BI594" s="239">
        <f>IF(N594="nulová",J594,0)</f>
        <v>0</v>
      </c>
      <c r="BJ594" s="18" t="s">
        <v>86</v>
      </c>
      <c r="BK594" s="239">
        <f>ROUND(I594*H594,2)</f>
        <v>0</v>
      </c>
      <c r="BL594" s="18" t="s">
        <v>183</v>
      </c>
      <c r="BM594" s="238" t="s">
        <v>766</v>
      </c>
    </row>
    <row r="595" spans="1:47" s="2" customFormat="1" ht="12">
      <c r="A595" s="39"/>
      <c r="B595" s="40"/>
      <c r="C595" s="41"/>
      <c r="D595" s="240" t="s">
        <v>185</v>
      </c>
      <c r="E595" s="41"/>
      <c r="F595" s="241" t="s">
        <v>767</v>
      </c>
      <c r="G595" s="41"/>
      <c r="H595" s="41"/>
      <c r="I595" s="242"/>
      <c r="J595" s="41"/>
      <c r="K595" s="41"/>
      <c r="L595" s="45"/>
      <c r="M595" s="243"/>
      <c r="N595" s="244"/>
      <c r="O595" s="92"/>
      <c r="P595" s="92"/>
      <c r="Q595" s="92"/>
      <c r="R595" s="92"/>
      <c r="S595" s="92"/>
      <c r="T595" s="93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185</v>
      </c>
      <c r="AU595" s="18" t="s">
        <v>88</v>
      </c>
    </row>
    <row r="596" spans="1:47" s="2" customFormat="1" ht="12">
      <c r="A596" s="39"/>
      <c r="B596" s="40"/>
      <c r="C596" s="41"/>
      <c r="D596" s="240" t="s">
        <v>232</v>
      </c>
      <c r="E596" s="41"/>
      <c r="F596" s="277" t="s">
        <v>744</v>
      </c>
      <c r="G596" s="41"/>
      <c r="H596" s="41"/>
      <c r="I596" s="242"/>
      <c r="J596" s="41"/>
      <c r="K596" s="41"/>
      <c r="L596" s="45"/>
      <c r="M596" s="243"/>
      <c r="N596" s="244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232</v>
      </c>
      <c r="AU596" s="18" t="s">
        <v>88</v>
      </c>
    </row>
    <row r="597" spans="1:51" s="13" customFormat="1" ht="12">
      <c r="A597" s="13"/>
      <c r="B597" s="245"/>
      <c r="C597" s="246"/>
      <c r="D597" s="240" t="s">
        <v>187</v>
      </c>
      <c r="E597" s="247" t="s">
        <v>1</v>
      </c>
      <c r="F597" s="248" t="s">
        <v>768</v>
      </c>
      <c r="G597" s="246"/>
      <c r="H597" s="249">
        <v>192.02</v>
      </c>
      <c r="I597" s="250"/>
      <c r="J597" s="246"/>
      <c r="K597" s="246"/>
      <c r="L597" s="251"/>
      <c r="M597" s="252"/>
      <c r="N597" s="253"/>
      <c r="O597" s="253"/>
      <c r="P597" s="253"/>
      <c r="Q597" s="253"/>
      <c r="R597" s="253"/>
      <c r="S597" s="253"/>
      <c r="T597" s="25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5" t="s">
        <v>187</v>
      </c>
      <c r="AU597" s="255" t="s">
        <v>88</v>
      </c>
      <c r="AV597" s="13" t="s">
        <v>88</v>
      </c>
      <c r="AW597" s="13" t="s">
        <v>34</v>
      </c>
      <c r="AX597" s="13" t="s">
        <v>78</v>
      </c>
      <c r="AY597" s="255" t="s">
        <v>176</v>
      </c>
    </row>
    <row r="598" spans="1:51" s="14" customFormat="1" ht="12">
      <c r="A598" s="14"/>
      <c r="B598" s="256"/>
      <c r="C598" s="257"/>
      <c r="D598" s="240" t="s">
        <v>187</v>
      </c>
      <c r="E598" s="258" t="s">
        <v>1</v>
      </c>
      <c r="F598" s="259" t="s">
        <v>189</v>
      </c>
      <c r="G598" s="257"/>
      <c r="H598" s="260">
        <v>192.02</v>
      </c>
      <c r="I598" s="261"/>
      <c r="J598" s="257"/>
      <c r="K598" s="257"/>
      <c r="L598" s="262"/>
      <c r="M598" s="263"/>
      <c r="N598" s="264"/>
      <c r="O598" s="264"/>
      <c r="P598" s="264"/>
      <c r="Q598" s="264"/>
      <c r="R598" s="264"/>
      <c r="S598" s="264"/>
      <c r="T598" s="26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6" t="s">
        <v>187</v>
      </c>
      <c r="AU598" s="266" t="s">
        <v>88</v>
      </c>
      <c r="AV598" s="14" t="s">
        <v>183</v>
      </c>
      <c r="AW598" s="14" t="s">
        <v>34</v>
      </c>
      <c r="AX598" s="14" t="s">
        <v>86</v>
      </c>
      <c r="AY598" s="266" t="s">
        <v>176</v>
      </c>
    </row>
    <row r="599" spans="1:65" s="2" customFormat="1" ht="16.5" customHeight="1">
      <c r="A599" s="39"/>
      <c r="B599" s="40"/>
      <c r="C599" s="278" t="s">
        <v>769</v>
      </c>
      <c r="D599" s="278" t="s">
        <v>247</v>
      </c>
      <c r="E599" s="279" t="s">
        <v>770</v>
      </c>
      <c r="F599" s="280" t="s">
        <v>771</v>
      </c>
      <c r="G599" s="281" t="s">
        <v>462</v>
      </c>
      <c r="H599" s="282">
        <v>193.94</v>
      </c>
      <c r="I599" s="283"/>
      <c r="J599" s="284">
        <f>ROUND(I599*H599,2)</f>
        <v>0</v>
      </c>
      <c r="K599" s="280" t="s">
        <v>1</v>
      </c>
      <c r="L599" s="285"/>
      <c r="M599" s="286" t="s">
        <v>1</v>
      </c>
      <c r="N599" s="287" t="s">
        <v>43</v>
      </c>
      <c r="O599" s="92"/>
      <c r="P599" s="236">
        <f>O599*H599</f>
        <v>0</v>
      </c>
      <c r="Q599" s="236">
        <v>0.12</v>
      </c>
      <c r="R599" s="236">
        <f>Q599*H599</f>
        <v>23.2728</v>
      </c>
      <c r="S599" s="236">
        <v>0</v>
      </c>
      <c r="T599" s="237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8" t="s">
        <v>227</v>
      </c>
      <c r="AT599" s="238" t="s">
        <v>247</v>
      </c>
      <c r="AU599" s="238" t="s">
        <v>88</v>
      </c>
      <c r="AY599" s="18" t="s">
        <v>176</v>
      </c>
      <c r="BE599" s="239">
        <f>IF(N599="základní",J599,0)</f>
        <v>0</v>
      </c>
      <c r="BF599" s="239">
        <f>IF(N599="snížená",J599,0)</f>
        <v>0</v>
      </c>
      <c r="BG599" s="239">
        <f>IF(N599="zákl. přenesená",J599,0)</f>
        <v>0</v>
      </c>
      <c r="BH599" s="239">
        <f>IF(N599="sníž. přenesená",J599,0)</f>
        <v>0</v>
      </c>
      <c r="BI599" s="239">
        <f>IF(N599="nulová",J599,0)</f>
        <v>0</v>
      </c>
      <c r="BJ599" s="18" t="s">
        <v>86</v>
      </c>
      <c r="BK599" s="239">
        <f>ROUND(I599*H599,2)</f>
        <v>0</v>
      </c>
      <c r="BL599" s="18" t="s">
        <v>183</v>
      </c>
      <c r="BM599" s="238" t="s">
        <v>772</v>
      </c>
    </row>
    <row r="600" spans="1:47" s="2" customFormat="1" ht="12">
      <c r="A600" s="39"/>
      <c r="B600" s="40"/>
      <c r="C600" s="41"/>
      <c r="D600" s="240" t="s">
        <v>185</v>
      </c>
      <c r="E600" s="41"/>
      <c r="F600" s="241" t="s">
        <v>773</v>
      </c>
      <c r="G600" s="41"/>
      <c r="H600" s="41"/>
      <c r="I600" s="242"/>
      <c r="J600" s="41"/>
      <c r="K600" s="41"/>
      <c r="L600" s="45"/>
      <c r="M600" s="243"/>
      <c r="N600" s="244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185</v>
      </c>
      <c r="AU600" s="18" t="s">
        <v>88</v>
      </c>
    </row>
    <row r="601" spans="1:47" s="2" customFormat="1" ht="12">
      <c r="A601" s="39"/>
      <c r="B601" s="40"/>
      <c r="C601" s="41"/>
      <c r="D601" s="240" t="s">
        <v>232</v>
      </c>
      <c r="E601" s="41"/>
      <c r="F601" s="277" t="s">
        <v>774</v>
      </c>
      <c r="G601" s="41"/>
      <c r="H601" s="41"/>
      <c r="I601" s="242"/>
      <c r="J601" s="41"/>
      <c r="K601" s="41"/>
      <c r="L601" s="45"/>
      <c r="M601" s="243"/>
      <c r="N601" s="244"/>
      <c r="O601" s="92"/>
      <c r="P601" s="92"/>
      <c r="Q601" s="92"/>
      <c r="R601" s="92"/>
      <c r="S601" s="92"/>
      <c r="T601" s="93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232</v>
      </c>
      <c r="AU601" s="18" t="s">
        <v>88</v>
      </c>
    </row>
    <row r="602" spans="1:51" s="13" customFormat="1" ht="12">
      <c r="A602" s="13"/>
      <c r="B602" s="245"/>
      <c r="C602" s="246"/>
      <c r="D602" s="240" t="s">
        <v>187</v>
      </c>
      <c r="E602" s="247" t="s">
        <v>1</v>
      </c>
      <c r="F602" s="248" t="s">
        <v>768</v>
      </c>
      <c r="G602" s="246"/>
      <c r="H602" s="249">
        <v>192.02</v>
      </c>
      <c r="I602" s="250"/>
      <c r="J602" s="246"/>
      <c r="K602" s="246"/>
      <c r="L602" s="251"/>
      <c r="M602" s="252"/>
      <c r="N602" s="253"/>
      <c r="O602" s="253"/>
      <c r="P602" s="253"/>
      <c r="Q602" s="253"/>
      <c r="R602" s="253"/>
      <c r="S602" s="253"/>
      <c r="T602" s="25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5" t="s">
        <v>187</v>
      </c>
      <c r="AU602" s="255" t="s">
        <v>88</v>
      </c>
      <c r="AV602" s="13" t="s">
        <v>88</v>
      </c>
      <c r="AW602" s="13" t="s">
        <v>34</v>
      </c>
      <c r="AX602" s="13" t="s">
        <v>78</v>
      </c>
      <c r="AY602" s="255" t="s">
        <v>176</v>
      </c>
    </row>
    <row r="603" spans="1:51" s="14" customFormat="1" ht="12">
      <c r="A603" s="14"/>
      <c r="B603" s="256"/>
      <c r="C603" s="257"/>
      <c r="D603" s="240" t="s">
        <v>187</v>
      </c>
      <c r="E603" s="258" t="s">
        <v>1</v>
      </c>
      <c r="F603" s="259" t="s">
        <v>189</v>
      </c>
      <c r="G603" s="257"/>
      <c r="H603" s="260">
        <v>192.02</v>
      </c>
      <c r="I603" s="261"/>
      <c r="J603" s="257"/>
      <c r="K603" s="257"/>
      <c r="L603" s="262"/>
      <c r="M603" s="263"/>
      <c r="N603" s="264"/>
      <c r="O603" s="264"/>
      <c r="P603" s="264"/>
      <c r="Q603" s="264"/>
      <c r="R603" s="264"/>
      <c r="S603" s="264"/>
      <c r="T603" s="26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6" t="s">
        <v>187</v>
      </c>
      <c r="AU603" s="266" t="s">
        <v>88</v>
      </c>
      <c r="AV603" s="14" t="s">
        <v>183</v>
      </c>
      <c r="AW603" s="14" t="s">
        <v>34</v>
      </c>
      <c r="AX603" s="14" t="s">
        <v>86</v>
      </c>
      <c r="AY603" s="266" t="s">
        <v>176</v>
      </c>
    </row>
    <row r="604" spans="1:51" s="13" customFormat="1" ht="12">
      <c r="A604" s="13"/>
      <c r="B604" s="245"/>
      <c r="C604" s="246"/>
      <c r="D604" s="240" t="s">
        <v>187</v>
      </c>
      <c r="E604" s="246"/>
      <c r="F604" s="248" t="s">
        <v>775</v>
      </c>
      <c r="G604" s="246"/>
      <c r="H604" s="249">
        <v>193.94</v>
      </c>
      <c r="I604" s="250"/>
      <c r="J604" s="246"/>
      <c r="K604" s="246"/>
      <c r="L604" s="251"/>
      <c r="M604" s="252"/>
      <c r="N604" s="253"/>
      <c r="O604" s="253"/>
      <c r="P604" s="253"/>
      <c r="Q604" s="253"/>
      <c r="R604" s="253"/>
      <c r="S604" s="253"/>
      <c r="T604" s="25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5" t="s">
        <v>187</v>
      </c>
      <c r="AU604" s="255" t="s">
        <v>88</v>
      </c>
      <c r="AV604" s="13" t="s">
        <v>88</v>
      </c>
      <c r="AW604" s="13" t="s">
        <v>4</v>
      </c>
      <c r="AX604" s="13" t="s">
        <v>86</v>
      </c>
      <c r="AY604" s="255" t="s">
        <v>176</v>
      </c>
    </row>
    <row r="605" spans="1:65" s="2" customFormat="1" ht="16.5" customHeight="1">
      <c r="A605" s="39"/>
      <c r="B605" s="40"/>
      <c r="C605" s="227" t="s">
        <v>776</v>
      </c>
      <c r="D605" s="227" t="s">
        <v>178</v>
      </c>
      <c r="E605" s="228" t="s">
        <v>777</v>
      </c>
      <c r="F605" s="229" t="s">
        <v>778</v>
      </c>
      <c r="G605" s="230" t="s">
        <v>462</v>
      </c>
      <c r="H605" s="231">
        <v>716.49</v>
      </c>
      <c r="I605" s="232"/>
      <c r="J605" s="233">
        <f>ROUND(I605*H605,2)</f>
        <v>0</v>
      </c>
      <c r="K605" s="229" t="s">
        <v>182</v>
      </c>
      <c r="L605" s="45"/>
      <c r="M605" s="234" t="s">
        <v>1</v>
      </c>
      <c r="N605" s="235" t="s">
        <v>43</v>
      </c>
      <c r="O605" s="92"/>
      <c r="P605" s="236">
        <f>O605*H605</f>
        <v>0</v>
      </c>
      <c r="Q605" s="236">
        <v>0.14067</v>
      </c>
      <c r="R605" s="236">
        <f>Q605*H605</f>
        <v>100.78864829999999</v>
      </c>
      <c r="S605" s="236">
        <v>0</v>
      </c>
      <c r="T605" s="237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8" t="s">
        <v>183</v>
      </c>
      <c r="AT605" s="238" t="s">
        <v>178</v>
      </c>
      <c r="AU605" s="238" t="s">
        <v>88</v>
      </c>
      <c r="AY605" s="18" t="s">
        <v>176</v>
      </c>
      <c r="BE605" s="239">
        <f>IF(N605="základní",J605,0)</f>
        <v>0</v>
      </c>
      <c r="BF605" s="239">
        <f>IF(N605="snížená",J605,0)</f>
        <v>0</v>
      </c>
      <c r="BG605" s="239">
        <f>IF(N605="zákl. přenesená",J605,0)</f>
        <v>0</v>
      </c>
      <c r="BH605" s="239">
        <f>IF(N605="sníž. přenesená",J605,0)</f>
        <v>0</v>
      </c>
      <c r="BI605" s="239">
        <f>IF(N605="nulová",J605,0)</f>
        <v>0</v>
      </c>
      <c r="BJ605" s="18" t="s">
        <v>86</v>
      </c>
      <c r="BK605" s="239">
        <f>ROUND(I605*H605,2)</f>
        <v>0</v>
      </c>
      <c r="BL605" s="18" t="s">
        <v>183</v>
      </c>
      <c r="BM605" s="238" t="s">
        <v>779</v>
      </c>
    </row>
    <row r="606" spans="1:47" s="2" customFormat="1" ht="12">
      <c r="A606" s="39"/>
      <c r="B606" s="40"/>
      <c r="C606" s="41"/>
      <c r="D606" s="240" t="s">
        <v>185</v>
      </c>
      <c r="E606" s="41"/>
      <c r="F606" s="241" t="s">
        <v>780</v>
      </c>
      <c r="G606" s="41"/>
      <c r="H606" s="41"/>
      <c r="I606" s="242"/>
      <c r="J606" s="41"/>
      <c r="K606" s="41"/>
      <c r="L606" s="45"/>
      <c r="M606" s="243"/>
      <c r="N606" s="244"/>
      <c r="O606" s="92"/>
      <c r="P606" s="92"/>
      <c r="Q606" s="92"/>
      <c r="R606" s="92"/>
      <c r="S606" s="92"/>
      <c r="T606" s="93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185</v>
      </c>
      <c r="AU606" s="18" t="s">
        <v>88</v>
      </c>
    </row>
    <row r="607" spans="1:47" s="2" customFormat="1" ht="12">
      <c r="A607" s="39"/>
      <c r="B607" s="40"/>
      <c r="C607" s="41"/>
      <c r="D607" s="240" t="s">
        <v>232</v>
      </c>
      <c r="E607" s="41"/>
      <c r="F607" s="277" t="s">
        <v>744</v>
      </c>
      <c r="G607" s="41"/>
      <c r="H607" s="41"/>
      <c r="I607" s="242"/>
      <c r="J607" s="41"/>
      <c r="K607" s="41"/>
      <c r="L607" s="45"/>
      <c r="M607" s="243"/>
      <c r="N607" s="244"/>
      <c r="O607" s="92"/>
      <c r="P607" s="92"/>
      <c r="Q607" s="92"/>
      <c r="R607" s="92"/>
      <c r="S607" s="92"/>
      <c r="T607" s="93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232</v>
      </c>
      <c r="AU607" s="18" t="s">
        <v>88</v>
      </c>
    </row>
    <row r="608" spans="1:51" s="13" customFormat="1" ht="12">
      <c r="A608" s="13"/>
      <c r="B608" s="245"/>
      <c r="C608" s="246"/>
      <c r="D608" s="240" t="s">
        <v>187</v>
      </c>
      <c r="E608" s="247" t="s">
        <v>1</v>
      </c>
      <c r="F608" s="248" t="s">
        <v>781</v>
      </c>
      <c r="G608" s="246"/>
      <c r="H608" s="249">
        <v>74.38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5" t="s">
        <v>187</v>
      </c>
      <c r="AU608" s="255" t="s">
        <v>88</v>
      </c>
      <c r="AV608" s="13" t="s">
        <v>88</v>
      </c>
      <c r="AW608" s="13" t="s">
        <v>34</v>
      </c>
      <c r="AX608" s="13" t="s">
        <v>78</v>
      </c>
      <c r="AY608" s="255" t="s">
        <v>176</v>
      </c>
    </row>
    <row r="609" spans="1:51" s="13" customFormat="1" ht="12">
      <c r="A609" s="13"/>
      <c r="B609" s="245"/>
      <c r="C609" s="246"/>
      <c r="D609" s="240" t="s">
        <v>187</v>
      </c>
      <c r="E609" s="247" t="s">
        <v>1</v>
      </c>
      <c r="F609" s="248" t="s">
        <v>782</v>
      </c>
      <c r="G609" s="246"/>
      <c r="H609" s="249">
        <v>72.79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5" t="s">
        <v>187</v>
      </c>
      <c r="AU609" s="255" t="s">
        <v>88</v>
      </c>
      <c r="AV609" s="13" t="s">
        <v>88</v>
      </c>
      <c r="AW609" s="13" t="s">
        <v>34</v>
      </c>
      <c r="AX609" s="13" t="s">
        <v>78</v>
      </c>
      <c r="AY609" s="255" t="s">
        <v>176</v>
      </c>
    </row>
    <row r="610" spans="1:51" s="13" customFormat="1" ht="12">
      <c r="A610" s="13"/>
      <c r="B610" s="245"/>
      <c r="C610" s="246"/>
      <c r="D610" s="240" t="s">
        <v>187</v>
      </c>
      <c r="E610" s="247" t="s">
        <v>1</v>
      </c>
      <c r="F610" s="248" t="s">
        <v>783</v>
      </c>
      <c r="G610" s="246"/>
      <c r="H610" s="249">
        <v>549.32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5" t="s">
        <v>187</v>
      </c>
      <c r="AU610" s="255" t="s">
        <v>88</v>
      </c>
      <c r="AV610" s="13" t="s">
        <v>88</v>
      </c>
      <c r="AW610" s="13" t="s">
        <v>34</v>
      </c>
      <c r="AX610" s="13" t="s">
        <v>78</v>
      </c>
      <c r="AY610" s="255" t="s">
        <v>176</v>
      </c>
    </row>
    <row r="611" spans="1:51" s="13" customFormat="1" ht="12">
      <c r="A611" s="13"/>
      <c r="B611" s="245"/>
      <c r="C611" s="246"/>
      <c r="D611" s="240" t="s">
        <v>187</v>
      </c>
      <c r="E611" s="247" t="s">
        <v>1</v>
      </c>
      <c r="F611" s="248" t="s">
        <v>316</v>
      </c>
      <c r="G611" s="246"/>
      <c r="H611" s="249">
        <v>20</v>
      </c>
      <c r="I611" s="250"/>
      <c r="J611" s="246"/>
      <c r="K611" s="246"/>
      <c r="L611" s="251"/>
      <c r="M611" s="252"/>
      <c r="N611" s="253"/>
      <c r="O611" s="253"/>
      <c r="P611" s="253"/>
      <c r="Q611" s="253"/>
      <c r="R611" s="253"/>
      <c r="S611" s="253"/>
      <c r="T611" s="25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5" t="s">
        <v>187</v>
      </c>
      <c r="AU611" s="255" t="s">
        <v>88</v>
      </c>
      <c r="AV611" s="13" t="s">
        <v>88</v>
      </c>
      <c r="AW611" s="13" t="s">
        <v>34</v>
      </c>
      <c r="AX611" s="13" t="s">
        <v>78</v>
      </c>
      <c r="AY611" s="255" t="s">
        <v>176</v>
      </c>
    </row>
    <row r="612" spans="1:51" s="14" customFormat="1" ht="12">
      <c r="A612" s="14"/>
      <c r="B612" s="256"/>
      <c r="C612" s="257"/>
      <c r="D612" s="240" t="s">
        <v>187</v>
      </c>
      <c r="E612" s="258" t="s">
        <v>1</v>
      </c>
      <c r="F612" s="259" t="s">
        <v>189</v>
      </c>
      <c r="G612" s="257"/>
      <c r="H612" s="260">
        <v>716.49</v>
      </c>
      <c r="I612" s="261"/>
      <c r="J612" s="257"/>
      <c r="K612" s="257"/>
      <c r="L612" s="262"/>
      <c r="M612" s="263"/>
      <c r="N612" s="264"/>
      <c r="O612" s="264"/>
      <c r="P612" s="264"/>
      <c r="Q612" s="264"/>
      <c r="R612" s="264"/>
      <c r="S612" s="264"/>
      <c r="T612" s="26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6" t="s">
        <v>187</v>
      </c>
      <c r="AU612" s="266" t="s">
        <v>88</v>
      </c>
      <c r="AV612" s="14" t="s">
        <v>183</v>
      </c>
      <c r="AW612" s="14" t="s">
        <v>34</v>
      </c>
      <c r="AX612" s="14" t="s">
        <v>86</v>
      </c>
      <c r="AY612" s="266" t="s">
        <v>176</v>
      </c>
    </row>
    <row r="613" spans="1:65" s="2" customFormat="1" ht="16.5" customHeight="1">
      <c r="A613" s="39"/>
      <c r="B613" s="40"/>
      <c r="C613" s="278" t="s">
        <v>784</v>
      </c>
      <c r="D613" s="278" t="s">
        <v>247</v>
      </c>
      <c r="E613" s="279" t="s">
        <v>785</v>
      </c>
      <c r="F613" s="280" t="s">
        <v>786</v>
      </c>
      <c r="G613" s="281" t="s">
        <v>462</v>
      </c>
      <c r="H613" s="282">
        <v>521.873</v>
      </c>
      <c r="I613" s="283"/>
      <c r="J613" s="284">
        <f>ROUND(I613*H613,2)</f>
        <v>0</v>
      </c>
      <c r="K613" s="280" t="s">
        <v>182</v>
      </c>
      <c r="L613" s="285"/>
      <c r="M613" s="286" t="s">
        <v>1</v>
      </c>
      <c r="N613" s="287" t="s">
        <v>43</v>
      </c>
      <c r="O613" s="92"/>
      <c r="P613" s="236">
        <f>O613*H613</f>
        <v>0</v>
      </c>
      <c r="Q613" s="236">
        <v>0.125</v>
      </c>
      <c r="R613" s="236">
        <f>Q613*H613</f>
        <v>65.234125</v>
      </c>
      <c r="S613" s="236">
        <v>0</v>
      </c>
      <c r="T613" s="237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8" t="s">
        <v>227</v>
      </c>
      <c r="AT613" s="238" t="s">
        <v>247</v>
      </c>
      <c r="AU613" s="238" t="s">
        <v>88</v>
      </c>
      <c r="AY613" s="18" t="s">
        <v>176</v>
      </c>
      <c r="BE613" s="239">
        <f>IF(N613="základní",J613,0)</f>
        <v>0</v>
      </c>
      <c r="BF613" s="239">
        <f>IF(N613="snížená",J613,0)</f>
        <v>0</v>
      </c>
      <c r="BG613" s="239">
        <f>IF(N613="zákl. přenesená",J613,0)</f>
        <v>0</v>
      </c>
      <c r="BH613" s="239">
        <f>IF(N613="sníž. přenesená",J613,0)</f>
        <v>0</v>
      </c>
      <c r="BI613" s="239">
        <f>IF(N613="nulová",J613,0)</f>
        <v>0</v>
      </c>
      <c r="BJ613" s="18" t="s">
        <v>86</v>
      </c>
      <c r="BK613" s="239">
        <f>ROUND(I613*H613,2)</f>
        <v>0</v>
      </c>
      <c r="BL613" s="18" t="s">
        <v>183</v>
      </c>
      <c r="BM613" s="238" t="s">
        <v>787</v>
      </c>
    </row>
    <row r="614" spans="1:47" s="2" customFormat="1" ht="12">
      <c r="A614" s="39"/>
      <c r="B614" s="40"/>
      <c r="C614" s="41"/>
      <c r="D614" s="240" t="s">
        <v>185</v>
      </c>
      <c r="E614" s="41"/>
      <c r="F614" s="241" t="s">
        <v>786</v>
      </c>
      <c r="G614" s="41"/>
      <c r="H614" s="41"/>
      <c r="I614" s="242"/>
      <c r="J614" s="41"/>
      <c r="K614" s="41"/>
      <c r="L614" s="45"/>
      <c r="M614" s="243"/>
      <c r="N614" s="244"/>
      <c r="O614" s="92"/>
      <c r="P614" s="92"/>
      <c r="Q614" s="92"/>
      <c r="R614" s="92"/>
      <c r="S614" s="92"/>
      <c r="T614" s="93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185</v>
      </c>
      <c r="AU614" s="18" t="s">
        <v>88</v>
      </c>
    </row>
    <row r="615" spans="1:47" s="2" customFormat="1" ht="12">
      <c r="A615" s="39"/>
      <c r="B615" s="40"/>
      <c r="C615" s="41"/>
      <c r="D615" s="240" t="s">
        <v>232</v>
      </c>
      <c r="E615" s="41"/>
      <c r="F615" s="277" t="s">
        <v>788</v>
      </c>
      <c r="G615" s="41"/>
      <c r="H615" s="41"/>
      <c r="I615" s="242"/>
      <c r="J615" s="41"/>
      <c r="K615" s="41"/>
      <c r="L615" s="45"/>
      <c r="M615" s="243"/>
      <c r="N615" s="244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232</v>
      </c>
      <c r="AU615" s="18" t="s">
        <v>88</v>
      </c>
    </row>
    <row r="616" spans="1:51" s="13" customFormat="1" ht="12">
      <c r="A616" s="13"/>
      <c r="B616" s="245"/>
      <c r="C616" s="246"/>
      <c r="D616" s="240" t="s">
        <v>187</v>
      </c>
      <c r="E616" s="247" t="s">
        <v>1</v>
      </c>
      <c r="F616" s="248" t="s">
        <v>789</v>
      </c>
      <c r="G616" s="246"/>
      <c r="H616" s="249">
        <v>511.64</v>
      </c>
      <c r="I616" s="250"/>
      <c r="J616" s="246"/>
      <c r="K616" s="246"/>
      <c r="L616" s="251"/>
      <c r="M616" s="252"/>
      <c r="N616" s="253"/>
      <c r="O616" s="253"/>
      <c r="P616" s="253"/>
      <c r="Q616" s="253"/>
      <c r="R616" s="253"/>
      <c r="S616" s="253"/>
      <c r="T616" s="25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5" t="s">
        <v>187</v>
      </c>
      <c r="AU616" s="255" t="s">
        <v>88</v>
      </c>
      <c r="AV616" s="13" t="s">
        <v>88</v>
      </c>
      <c r="AW616" s="13" t="s">
        <v>34</v>
      </c>
      <c r="AX616" s="13" t="s">
        <v>78</v>
      </c>
      <c r="AY616" s="255" t="s">
        <v>176</v>
      </c>
    </row>
    <row r="617" spans="1:51" s="14" customFormat="1" ht="12">
      <c r="A617" s="14"/>
      <c r="B617" s="256"/>
      <c r="C617" s="257"/>
      <c r="D617" s="240" t="s">
        <v>187</v>
      </c>
      <c r="E617" s="258" t="s">
        <v>1</v>
      </c>
      <c r="F617" s="259" t="s">
        <v>189</v>
      </c>
      <c r="G617" s="257"/>
      <c r="H617" s="260">
        <v>511.64</v>
      </c>
      <c r="I617" s="261"/>
      <c r="J617" s="257"/>
      <c r="K617" s="257"/>
      <c r="L617" s="262"/>
      <c r="M617" s="263"/>
      <c r="N617" s="264"/>
      <c r="O617" s="264"/>
      <c r="P617" s="264"/>
      <c r="Q617" s="264"/>
      <c r="R617" s="264"/>
      <c r="S617" s="264"/>
      <c r="T617" s="265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6" t="s">
        <v>187</v>
      </c>
      <c r="AU617" s="266" t="s">
        <v>88</v>
      </c>
      <c r="AV617" s="14" t="s">
        <v>183</v>
      </c>
      <c r="AW617" s="14" t="s">
        <v>34</v>
      </c>
      <c r="AX617" s="14" t="s">
        <v>86</v>
      </c>
      <c r="AY617" s="266" t="s">
        <v>176</v>
      </c>
    </row>
    <row r="618" spans="1:51" s="13" customFormat="1" ht="12">
      <c r="A618" s="13"/>
      <c r="B618" s="245"/>
      <c r="C618" s="246"/>
      <c r="D618" s="240" t="s">
        <v>187</v>
      </c>
      <c r="E618" s="246"/>
      <c r="F618" s="248" t="s">
        <v>790</v>
      </c>
      <c r="G618" s="246"/>
      <c r="H618" s="249">
        <v>521.873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5" t="s">
        <v>187</v>
      </c>
      <c r="AU618" s="255" t="s">
        <v>88</v>
      </c>
      <c r="AV618" s="13" t="s">
        <v>88</v>
      </c>
      <c r="AW618" s="13" t="s">
        <v>4</v>
      </c>
      <c r="AX618" s="13" t="s">
        <v>86</v>
      </c>
      <c r="AY618" s="255" t="s">
        <v>176</v>
      </c>
    </row>
    <row r="619" spans="1:65" s="2" customFormat="1" ht="16.5" customHeight="1">
      <c r="A619" s="39"/>
      <c r="B619" s="40"/>
      <c r="C619" s="278" t="s">
        <v>791</v>
      </c>
      <c r="D619" s="278" t="s">
        <v>247</v>
      </c>
      <c r="E619" s="279" t="s">
        <v>792</v>
      </c>
      <c r="F619" s="280" t="s">
        <v>793</v>
      </c>
      <c r="G619" s="281" t="s">
        <v>462</v>
      </c>
      <c r="H619" s="282">
        <v>20.4</v>
      </c>
      <c r="I619" s="283"/>
      <c r="J619" s="284">
        <f>ROUND(I619*H619,2)</f>
        <v>0</v>
      </c>
      <c r="K619" s="280" t="s">
        <v>1</v>
      </c>
      <c r="L619" s="285"/>
      <c r="M619" s="286" t="s">
        <v>1</v>
      </c>
      <c r="N619" s="287" t="s">
        <v>43</v>
      </c>
      <c r="O619" s="92"/>
      <c r="P619" s="236">
        <f>O619*H619</f>
        <v>0</v>
      </c>
      <c r="Q619" s="236">
        <v>0.2</v>
      </c>
      <c r="R619" s="236">
        <f>Q619*H619</f>
        <v>4.08</v>
      </c>
      <c r="S619" s="236">
        <v>0</v>
      </c>
      <c r="T619" s="237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8" t="s">
        <v>227</v>
      </c>
      <c r="AT619" s="238" t="s">
        <v>247</v>
      </c>
      <c r="AU619" s="238" t="s">
        <v>88</v>
      </c>
      <c r="AY619" s="18" t="s">
        <v>176</v>
      </c>
      <c r="BE619" s="239">
        <f>IF(N619="základní",J619,0)</f>
        <v>0</v>
      </c>
      <c r="BF619" s="239">
        <f>IF(N619="snížená",J619,0)</f>
        <v>0</v>
      </c>
      <c r="BG619" s="239">
        <f>IF(N619="zákl. přenesená",J619,0)</f>
        <v>0</v>
      </c>
      <c r="BH619" s="239">
        <f>IF(N619="sníž. přenesená",J619,0)</f>
        <v>0</v>
      </c>
      <c r="BI619" s="239">
        <f>IF(N619="nulová",J619,0)</f>
        <v>0</v>
      </c>
      <c r="BJ619" s="18" t="s">
        <v>86</v>
      </c>
      <c r="BK619" s="239">
        <f>ROUND(I619*H619,2)</f>
        <v>0</v>
      </c>
      <c r="BL619" s="18" t="s">
        <v>183</v>
      </c>
      <c r="BM619" s="238" t="s">
        <v>794</v>
      </c>
    </row>
    <row r="620" spans="1:47" s="2" customFormat="1" ht="12">
      <c r="A620" s="39"/>
      <c r="B620" s="40"/>
      <c r="C620" s="41"/>
      <c r="D620" s="240" t="s">
        <v>185</v>
      </c>
      <c r="E620" s="41"/>
      <c r="F620" s="241" t="s">
        <v>793</v>
      </c>
      <c r="G620" s="41"/>
      <c r="H620" s="41"/>
      <c r="I620" s="242"/>
      <c r="J620" s="41"/>
      <c r="K620" s="41"/>
      <c r="L620" s="45"/>
      <c r="M620" s="243"/>
      <c r="N620" s="244"/>
      <c r="O620" s="92"/>
      <c r="P620" s="92"/>
      <c r="Q620" s="92"/>
      <c r="R620" s="92"/>
      <c r="S620" s="92"/>
      <c r="T620" s="9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185</v>
      </c>
      <c r="AU620" s="18" t="s">
        <v>88</v>
      </c>
    </row>
    <row r="621" spans="1:47" s="2" customFormat="1" ht="12">
      <c r="A621" s="39"/>
      <c r="B621" s="40"/>
      <c r="C621" s="41"/>
      <c r="D621" s="240" t="s">
        <v>232</v>
      </c>
      <c r="E621" s="41"/>
      <c r="F621" s="277" t="s">
        <v>788</v>
      </c>
      <c r="G621" s="41"/>
      <c r="H621" s="41"/>
      <c r="I621" s="242"/>
      <c r="J621" s="41"/>
      <c r="K621" s="41"/>
      <c r="L621" s="45"/>
      <c r="M621" s="243"/>
      <c r="N621" s="244"/>
      <c r="O621" s="92"/>
      <c r="P621" s="92"/>
      <c r="Q621" s="92"/>
      <c r="R621" s="92"/>
      <c r="S621" s="92"/>
      <c r="T621" s="93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232</v>
      </c>
      <c r="AU621" s="18" t="s">
        <v>88</v>
      </c>
    </row>
    <row r="622" spans="1:51" s="13" customFormat="1" ht="12">
      <c r="A622" s="13"/>
      <c r="B622" s="245"/>
      <c r="C622" s="246"/>
      <c r="D622" s="240" t="s">
        <v>187</v>
      </c>
      <c r="E622" s="247" t="s">
        <v>1</v>
      </c>
      <c r="F622" s="248" t="s">
        <v>316</v>
      </c>
      <c r="G622" s="246"/>
      <c r="H622" s="249">
        <v>20</v>
      </c>
      <c r="I622" s="250"/>
      <c r="J622" s="246"/>
      <c r="K622" s="246"/>
      <c r="L622" s="251"/>
      <c r="M622" s="252"/>
      <c r="N622" s="253"/>
      <c r="O622" s="253"/>
      <c r="P622" s="253"/>
      <c r="Q622" s="253"/>
      <c r="R622" s="253"/>
      <c r="S622" s="253"/>
      <c r="T622" s="25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5" t="s">
        <v>187</v>
      </c>
      <c r="AU622" s="255" t="s">
        <v>88</v>
      </c>
      <c r="AV622" s="13" t="s">
        <v>88</v>
      </c>
      <c r="AW622" s="13" t="s">
        <v>34</v>
      </c>
      <c r="AX622" s="13" t="s">
        <v>78</v>
      </c>
      <c r="AY622" s="255" t="s">
        <v>176</v>
      </c>
    </row>
    <row r="623" spans="1:51" s="14" customFormat="1" ht="12">
      <c r="A623" s="14"/>
      <c r="B623" s="256"/>
      <c r="C623" s="257"/>
      <c r="D623" s="240" t="s">
        <v>187</v>
      </c>
      <c r="E623" s="258" t="s">
        <v>1</v>
      </c>
      <c r="F623" s="259" t="s">
        <v>189</v>
      </c>
      <c r="G623" s="257"/>
      <c r="H623" s="260">
        <v>20</v>
      </c>
      <c r="I623" s="261"/>
      <c r="J623" s="257"/>
      <c r="K623" s="257"/>
      <c r="L623" s="262"/>
      <c r="M623" s="263"/>
      <c r="N623" s="264"/>
      <c r="O623" s="264"/>
      <c r="P623" s="264"/>
      <c r="Q623" s="264"/>
      <c r="R623" s="264"/>
      <c r="S623" s="264"/>
      <c r="T623" s="26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6" t="s">
        <v>187</v>
      </c>
      <c r="AU623" s="266" t="s">
        <v>88</v>
      </c>
      <c r="AV623" s="14" t="s">
        <v>183</v>
      </c>
      <c r="AW623" s="14" t="s">
        <v>34</v>
      </c>
      <c r="AX623" s="14" t="s">
        <v>86</v>
      </c>
      <c r="AY623" s="266" t="s">
        <v>176</v>
      </c>
    </row>
    <row r="624" spans="1:51" s="13" customFormat="1" ht="12">
      <c r="A624" s="13"/>
      <c r="B624" s="245"/>
      <c r="C624" s="246"/>
      <c r="D624" s="240" t="s">
        <v>187</v>
      </c>
      <c r="E624" s="246"/>
      <c r="F624" s="248" t="s">
        <v>795</v>
      </c>
      <c r="G624" s="246"/>
      <c r="H624" s="249">
        <v>20.4</v>
      </c>
      <c r="I624" s="250"/>
      <c r="J624" s="246"/>
      <c r="K624" s="246"/>
      <c r="L624" s="251"/>
      <c r="M624" s="252"/>
      <c r="N624" s="253"/>
      <c r="O624" s="253"/>
      <c r="P624" s="253"/>
      <c r="Q624" s="253"/>
      <c r="R624" s="253"/>
      <c r="S624" s="253"/>
      <c r="T624" s="25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5" t="s">
        <v>187</v>
      </c>
      <c r="AU624" s="255" t="s">
        <v>88</v>
      </c>
      <c r="AV624" s="13" t="s">
        <v>88</v>
      </c>
      <c r="AW624" s="13" t="s">
        <v>4</v>
      </c>
      <c r="AX624" s="13" t="s">
        <v>86</v>
      </c>
      <c r="AY624" s="255" t="s">
        <v>176</v>
      </c>
    </row>
    <row r="625" spans="1:65" s="2" customFormat="1" ht="16.5" customHeight="1">
      <c r="A625" s="39"/>
      <c r="B625" s="40"/>
      <c r="C625" s="278" t="s">
        <v>796</v>
      </c>
      <c r="D625" s="278" t="s">
        <v>247</v>
      </c>
      <c r="E625" s="279" t="s">
        <v>797</v>
      </c>
      <c r="F625" s="280" t="s">
        <v>798</v>
      </c>
      <c r="G625" s="281" t="s">
        <v>462</v>
      </c>
      <c r="H625" s="282">
        <v>20.012</v>
      </c>
      <c r="I625" s="283"/>
      <c r="J625" s="284">
        <f>ROUND(I625*H625,2)</f>
        <v>0</v>
      </c>
      <c r="K625" s="280" t="s">
        <v>182</v>
      </c>
      <c r="L625" s="285"/>
      <c r="M625" s="286" t="s">
        <v>1</v>
      </c>
      <c r="N625" s="287" t="s">
        <v>43</v>
      </c>
      <c r="O625" s="92"/>
      <c r="P625" s="236">
        <f>O625*H625</f>
        <v>0</v>
      </c>
      <c r="Q625" s="236">
        <v>0.125</v>
      </c>
      <c r="R625" s="236">
        <f>Q625*H625</f>
        <v>2.5015</v>
      </c>
      <c r="S625" s="236">
        <v>0</v>
      </c>
      <c r="T625" s="237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8" t="s">
        <v>227</v>
      </c>
      <c r="AT625" s="238" t="s">
        <v>247</v>
      </c>
      <c r="AU625" s="238" t="s">
        <v>88</v>
      </c>
      <c r="AY625" s="18" t="s">
        <v>176</v>
      </c>
      <c r="BE625" s="239">
        <f>IF(N625="základní",J625,0)</f>
        <v>0</v>
      </c>
      <c r="BF625" s="239">
        <f>IF(N625="snížená",J625,0)</f>
        <v>0</v>
      </c>
      <c r="BG625" s="239">
        <f>IF(N625="zákl. přenesená",J625,0)</f>
        <v>0</v>
      </c>
      <c r="BH625" s="239">
        <f>IF(N625="sníž. přenesená",J625,0)</f>
        <v>0</v>
      </c>
      <c r="BI625" s="239">
        <f>IF(N625="nulová",J625,0)</f>
        <v>0</v>
      </c>
      <c r="BJ625" s="18" t="s">
        <v>86</v>
      </c>
      <c r="BK625" s="239">
        <f>ROUND(I625*H625,2)</f>
        <v>0</v>
      </c>
      <c r="BL625" s="18" t="s">
        <v>183</v>
      </c>
      <c r="BM625" s="238" t="s">
        <v>799</v>
      </c>
    </row>
    <row r="626" spans="1:47" s="2" customFormat="1" ht="12">
      <c r="A626" s="39"/>
      <c r="B626" s="40"/>
      <c r="C626" s="41"/>
      <c r="D626" s="240" t="s">
        <v>185</v>
      </c>
      <c r="E626" s="41"/>
      <c r="F626" s="241" t="s">
        <v>798</v>
      </c>
      <c r="G626" s="41"/>
      <c r="H626" s="41"/>
      <c r="I626" s="242"/>
      <c r="J626" s="41"/>
      <c r="K626" s="41"/>
      <c r="L626" s="45"/>
      <c r="M626" s="243"/>
      <c r="N626" s="244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185</v>
      </c>
      <c r="AU626" s="18" t="s">
        <v>88</v>
      </c>
    </row>
    <row r="627" spans="1:47" s="2" customFormat="1" ht="12">
      <c r="A627" s="39"/>
      <c r="B627" s="40"/>
      <c r="C627" s="41"/>
      <c r="D627" s="240" t="s">
        <v>232</v>
      </c>
      <c r="E627" s="41"/>
      <c r="F627" s="277" t="s">
        <v>788</v>
      </c>
      <c r="G627" s="41"/>
      <c r="H627" s="41"/>
      <c r="I627" s="242"/>
      <c r="J627" s="41"/>
      <c r="K627" s="41"/>
      <c r="L627" s="45"/>
      <c r="M627" s="243"/>
      <c r="N627" s="244"/>
      <c r="O627" s="92"/>
      <c r="P627" s="92"/>
      <c r="Q627" s="92"/>
      <c r="R627" s="92"/>
      <c r="S627" s="92"/>
      <c r="T627" s="93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232</v>
      </c>
      <c r="AU627" s="18" t="s">
        <v>88</v>
      </c>
    </row>
    <row r="628" spans="1:51" s="13" customFormat="1" ht="12">
      <c r="A628" s="13"/>
      <c r="B628" s="245"/>
      <c r="C628" s="246"/>
      <c r="D628" s="240" t="s">
        <v>187</v>
      </c>
      <c r="E628" s="247" t="s">
        <v>1</v>
      </c>
      <c r="F628" s="248" t="s">
        <v>800</v>
      </c>
      <c r="G628" s="246"/>
      <c r="H628" s="249">
        <v>5.96</v>
      </c>
      <c r="I628" s="250"/>
      <c r="J628" s="246"/>
      <c r="K628" s="246"/>
      <c r="L628" s="251"/>
      <c r="M628" s="252"/>
      <c r="N628" s="253"/>
      <c r="O628" s="253"/>
      <c r="P628" s="253"/>
      <c r="Q628" s="253"/>
      <c r="R628" s="253"/>
      <c r="S628" s="253"/>
      <c r="T628" s="25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5" t="s">
        <v>187</v>
      </c>
      <c r="AU628" s="255" t="s">
        <v>88</v>
      </c>
      <c r="AV628" s="13" t="s">
        <v>88</v>
      </c>
      <c r="AW628" s="13" t="s">
        <v>34</v>
      </c>
      <c r="AX628" s="13" t="s">
        <v>78</v>
      </c>
      <c r="AY628" s="255" t="s">
        <v>176</v>
      </c>
    </row>
    <row r="629" spans="1:51" s="13" customFormat="1" ht="12">
      <c r="A629" s="13"/>
      <c r="B629" s="245"/>
      <c r="C629" s="246"/>
      <c r="D629" s="240" t="s">
        <v>187</v>
      </c>
      <c r="E629" s="247" t="s">
        <v>1</v>
      </c>
      <c r="F629" s="248" t="s">
        <v>801</v>
      </c>
      <c r="G629" s="246"/>
      <c r="H629" s="249">
        <v>8.21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5" t="s">
        <v>187</v>
      </c>
      <c r="AU629" s="255" t="s">
        <v>88</v>
      </c>
      <c r="AV629" s="13" t="s">
        <v>88</v>
      </c>
      <c r="AW629" s="13" t="s">
        <v>34</v>
      </c>
      <c r="AX629" s="13" t="s">
        <v>78</v>
      </c>
      <c r="AY629" s="255" t="s">
        <v>176</v>
      </c>
    </row>
    <row r="630" spans="1:51" s="13" customFormat="1" ht="12">
      <c r="A630" s="13"/>
      <c r="B630" s="245"/>
      <c r="C630" s="246"/>
      <c r="D630" s="240" t="s">
        <v>187</v>
      </c>
      <c r="E630" s="247" t="s">
        <v>1</v>
      </c>
      <c r="F630" s="248" t="s">
        <v>802</v>
      </c>
      <c r="G630" s="246"/>
      <c r="H630" s="249">
        <v>2.31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5" t="s">
        <v>187</v>
      </c>
      <c r="AU630" s="255" t="s">
        <v>88</v>
      </c>
      <c r="AV630" s="13" t="s">
        <v>88</v>
      </c>
      <c r="AW630" s="13" t="s">
        <v>34</v>
      </c>
      <c r="AX630" s="13" t="s">
        <v>78</v>
      </c>
      <c r="AY630" s="255" t="s">
        <v>176</v>
      </c>
    </row>
    <row r="631" spans="1:51" s="13" customFormat="1" ht="12">
      <c r="A631" s="13"/>
      <c r="B631" s="245"/>
      <c r="C631" s="246"/>
      <c r="D631" s="240" t="s">
        <v>187</v>
      </c>
      <c r="E631" s="247" t="s">
        <v>1</v>
      </c>
      <c r="F631" s="248" t="s">
        <v>803</v>
      </c>
      <c r="G631" s="246"/>
      <c r="H631" s="249">
        <v>3.14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5" t="s">
        <v>187</v>
      </c>
      <c r="AU631" s="255" t="s">
        <v>88</v>
      </c>
      <c r="AV631" s="13" t="s">
        <v>88</v>
      </c>
      <c r="AW631" s="13" t="s">
        <v>34</v>
      </c>
      <c r="AX631" s="13" t="s">
        <v>78</v>
      </c>
      <c r="AY631" s="255" t="s">
        <v>176</v>
      </c>
    </row>
    <row r="632" spans="1:51" s="14" customFormat="1" ht="12">
      <c r="A632" s="14"/>
      <c r="B632" s="256"/>
      <c r="C632" s="257"/>
      <c r="D632" s="240" t="s">
        <v>187</v>
      </c>
      <c r="E632" s="258" t="s">
        <v>1</v>
      </c>
      <c r="F632" s="259" t="s">
        <v>189</v>
      </c>
      <c r="G632" s="257"/>
      <c r="H632" s="260">
        <v>19.62</v>
      </c>
      <c r="I632" s="261"/>
      <c r="J632" s="257"/>
      <c r="K632" s="257"/>
      <c r="L632" s="262"/>
      <c r="M632" s="263"/>
      <c r="N632" s="264"/>
      <c r="O632" s="264"/>
      <c r="P632" s="264"/>
      <c r="Q632" s="264"/>
      <c r="R632" s="264"/>
      <c r="S632" s="264"/>
      <c r="T632" s="26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6" t="s">
        <v>187</v>
      </c>
      <c r="AU632" s="266" t="s">
        <v>88</v>
      </c>
      <c r="AV632" s="14" t="s">
        <v>183</v>
      </c>
      <c r="AW632" s="14" t="s">
        <v>34</v>
      </c>
      <c r="AX632" s="14" t="s">
        <v>86</v>
      </c>
      <c r="AY632" s="266" t="s">
        <v>176</v>
      </c>
    </row>
    <row r="633" spans="1:51" s="13" customFormat="1" ht="12">
      <c r="A633" s="13"/>
      <c r="B633" s="245"/>
      <c r="C633" s="246"/>
      <c r="D633" s="240" t="s">
        <v>187</v>
      </c>
      <c r="E633" s="246"/>
      <c r="F633" s="248" t="s">
        <v>804</v>
      </c>
      <c r="G633" s="246"/>
      <c r="H633" s="249">
        <v>20.012</v>
      </c>
      <c r="I633" s="250"/>
      <c r="J633" s="246"/>
      <c r="K633" s="246"/>
      <c r="L633" s="251"/>
      <c r="M633" s="252"/>
      <c r="N633" s="253"/>
      <c r="O633" s="253"/>
      <c r="P633" s="253"/>
      <c r="Q633" s="253"/>
      <c r="R633" s="253"/>
      <c r="S633" s="253"/>
      <c r="T633" s="25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5" t="s">
        <v>187</v>
      </c>
      <c r="AU633" s="255" t="s">
        <v>88</v>
      </c>
      <c r="AV633" s="13" t="s">
        <v>88</v>
      </c>
      <c r="AW633" s="13" t="s">
        <v>4</v>
      </c>
      <c r="AX633" s="13" t="s">
        <v>86</v>
      </c>
      <c r="AY633" s="255" t="s">
        <v>176</v>
      </c>
    </row>
    <row r="634" spans="1:65" s="2" customFormat="1" ht="16.5" customHeight="1">
      <c r="A634" s="39"/>
      <c r="B634" s="40"/>
      <c r="C634" s="278" t="s">
        <v>805</v>
      </c>
      <c r="D634" s="278" t="s">
        <v>247</v>
      </c>
      <c r="E634" s="279" t="s">
        <v>806</v>
      </c>
      <c r="F634" s="280" t="s">
        <v>807</v>
      </c>
      <c r="G634" s="281" t="s">
        <v>462</v>
      </c>
      <c r="H634" s="282">
        <v>8.017</v>
      </c>
      <c r="I634" s="283"/>
      <c r="J634" s="284">
        <f>ROUND(I634*H634,2)</f>
        <v>0</v>
      </c>
      <c r="K634" s="280" t="s">
        <v>182</v>
      </c>
      <c r="L634" s="285"/>
      <c r="M634" s="286" t="s">
        <v>1</v>
      </c>
      <c r="N634" s="287" t="s">
        <v>43</v>
      </c>
      <c r="O634" s="92"/>
      <c r="P634" s="236">
        <f>O634*H634</f>
        <v>0</v>
      </c>
      <c r="Q634" s="236">
        <v>0.125</v>
      </c>
      <c r="R634" s="236">
        <f>Q634*H634</f>
        <v>1.002125</v>
      </c>
      <c r="S634" s="236">
        <v>0</v>
      </c>
      <c r="T634" s="237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8" t="s">
        <v>227</v>
      </c>
      <c r="AT634" s="238" t="s">
        <v>247</v>
      </c>
      <c r="AU634" s="238" t="s">
        <v>88</v>
      </c>
      <c r="AY634" s="18" t="s">
        <v>176</v>
      </c>
      <c r="BE634" s="239">
        <f>IF(N634="základní",J634,0)</f>
        <v>0</v>
      </c>
      <c r="BF634" s="239">
        <f>IF(N634="snížená",J634,0)</f>
        <v>0</v>
      </c>
      <c r="BG634" s="239">
        <f>IF(N634="zákl. přenesená",J634,0)</f>
        <v>0</v>
      </c>
      <c r="BH634" s="239">
        <f>IF(N634="sníž. přenesená",J634,0)</f>
        <v>0</v>
      </c>
      <c r="BI634" s="239">
        <f>IF(N634="nulová",J634,0)</f>
        <v>0</v>
      </c>
      <c r="BJ634" s="18" t="s">
        <v>86</v>
      </c>
      <c r="BK634" s="239">
        <f>ROUND(I634*H634,2)</f>
        <v>0</v>
      </c>
      <c r="BL634" s="18" t="s">
        <v>183</v>
      </c>
      <c r="BM634" s="238" t="s">
        <v>808</v>
      </c>
    </row>
    <row r="635" spans="1:47" s="2" customFormat="1" ht="12">
      <c r="A635" s="39"/>
      <c r="B635" s="40"/>
      <c r="C635" s="41"/>
      <c r="D635" s="240" t="s">
        <v>185</v>
      </c>
      <c r="E635" s="41"/>
      <c r="F635" s="241" t="s">
        <v>807</v>
      </c>
      <c r="G635" s="41"/>
      <c r="H635" s="41"/>
      <c r="I635" s="242"/>
      <c r="J635" s="41"/>
      <c r="K635" s="41"/>
      <c r="L635" s="45"/>
      <c r="M635" s="243"/>
      <c r="N635" s="244"/>
      <c r="O635" s="92"/>
      <c r="P635" s="92"/>
      <c r="Q635" s="92"/>
      <c r="R635" s="92"/>
      <c r="S635" s="92"/>
      <c r="T635" s="93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185</v>
      </c>
      <c r="AU635" s="18" t="s">
        <v>88</v>
      </c>
    </row>
    <row r="636" spans="1:47" s="2" customFormat="1" ht="12">
      <c r="A636" s="39"/>
      <c r="B636" s="40"/>
      <c r="C636" s="41"/>
      <c r="D636" s="240" t="s">
        <v>232</v>
      </c>
      <c r="E636" s="41"/>
      <c r="F636" s="277" t="s">
        <v>788</v>
      </c>
      <c r="G636" s="41"/>
      <c r="H636" s="41"/>
      <c r="I636" s="242"/>
      <c r="J636" s="41"/>
      <c r="K636" s="41"/>
      <c r="L636" s="45"/>
      <c r="M636" s="243"/>
      <c r="N636" s="244"/>
      <c r="O636" s="92"/>
      <c r="P636" s="92"/>
      <c r="Q636" s="92"/>
      <c r="R636" s="92"/>
      <c r="S636" s="92"/>
      <c r="T636" s="93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232</v>
      </c>
      <c r="AU636" s="18" t="s">
        <v>88</v>
      </c>
    </row>
    <row r="637" spans="1:51" s="13" customFormat="1" ht="12">
      <c r="A637" s="13"/>
      <c r="B637" s="245"/>
      <c r="C637" s="246"/>
      <c r="D637" s="240" t="s">
        <v>187</v>
      </c>
      <c r="E637" s="247" t="s">
        <v>1</v>
      </c>
      <c r="F637" s="248" t="s">
        <v>809</v>
      </c>
      <c r="G637" s="246"/>
      <c r="H637" s="249">
        <v>7.86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5" t="s">
        <v>187</v>
      </c>
      <c r="AU637" s="255" t="s">
        <v>88</v>
      </c>
      <c r="AV637" s="13" t="s">
        <v>88</v>
      </c>
      <c r="AW637" s="13" t="s">
        <v>34</v>
      </c>
      <c r="AX637" s="13" t="s">
        <v>78</v>
      </c>
      <c r="AY637" s="255" t="s">
        <v>176</v>
      </c>
    </row>
    <row r="638" spans="1:51" s="14" customFormat="1" ht="12">
      <c r="A638" s="14"/>
      <c r="B638" s="256"/>
      <c r="C638" s="257"/>
      <c r="D638" s="240" t="s">
        <v>187</v>
      </c>
      <c r="E638" s="258" t="s">
        <v>1</v>
      </c>
      <c r="F638" s="259" t="s">
        <v>189</v>
      </c>
      <c r="G638" s="257"/>
      <c r="H638" s="260">
        <v>7.86</v>
      </c>
      <c r="I638" s="261"/>
      <c r="J638" s="257"/>
      <c r="K638" s="257"/>
      <c r="L638" s="262"/>
      <c r="M638" s="263"/>
      <c r="N638" s="264"/>
      <c r="O638" s="264"/>
      <c r="P638" s="264"/>
      <c r="Q638" s="264"/>
      <c r="R638" s="264"/>
      <c r="S638" s="264"/>
      <c r="T638" s="26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6" t="s">
        <v>187</v>
      </c>
      <c r="AU638" s="266" t="s">
        <v>88</v>
      </c>
      <c r="AV638" s="14" t="s">
        <v>183</v>
      </c>
      <c r="AW638" s="14" t="s">
        <v>34</v>
      </c>
      <c r="AX638" s="14" t="s">
        <v>86</v>
      </c>
      <c r="AY638" s="266" t="s">
        <v>176</v>
      </c>
    </row>
    <row r="639" spans="1:51" s="13" customFormat="1" ht="12">
      <c r="A639" s="13"/>
      <c r="B639" s="245"/>
      <c r="C639" s="246"/>
      <c r="D639" s="240" t="s">
        <v>187</v>
      </c>
      <c r="E639" s="246"/>
      <c r="F639" s="248" t="s">
        <v>810</v>
      </c>
      <c r="G639" s="246"/>
      <c r="H639" s="249">
        <v>8.017</v>
      </c>
      <c r="I639" s="250"/>
      <c r="J639" s="246"/>
      <c r="K639" s="246"/>
      <c r="L639" s="251"/>
      <c r="M639" s="252"/>
      <c r="N639" s="253"/>
      <c r="O639" s="253"/>
      <c r="P639" s="253"/>
      <c r="Q639" s="253"/>
      <c r="R639" s="253"/>
      <c r="S639" s="253"/>
      <c r="T639" s="25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5" t="s">
        <v>187</v>
      </c>
      <c r="AU639" s="255" t="s">
        <v>88</v>
      </c>
      <c r="AV639" s="13" t="s">
        <v>88</v>
      </c>
      <c r="AW639" s="13" t="s">
        <v>4</v>
      </c>
      <c r="AX639" s="13" t="s">
        <v>86</v>
      </c>
      <c r="AY639" s="255" t="s">
        <v>176</v>
      </c>
    </row>
    <row r="640" spans="1:65" s="2" customFormat="1" ht="16.5" customHeight="1">
      <c r="A640" s="39"/>
      <c r="B640" s="40"/>
      <c r="C640" s="278" t="s">
        <v>811</v>
      </c>
      <c r="D640" s="278" t="s">
        <v>247</v>
      </c>
      <c r="E640" s="279" t="s">
        <v>812</v>
      </c>
      <c r="F640" s="280" t="s">
        <v>813</v>
      </c>
      <c r="G640" s="281" t="s">
        <v>462</v>
      </c>
      <c r="H640" s="282">
        <v>2.05</v>
      </c>
      <c r="I640" s="283"/>
      <c r="J640" s="284">
        <f>ROUND(I640*H640,2)</f>
        <v>0</v>
      </c>
      <c r="K640" s="280" t="s">
        <v>182</v>
      </c>
      <c r="L640" s="285"/>
      <c r="M640" s="286" t="s">
        <v>1</v>
      </c>
      <c r="N640" s="287" t="s">
        <v>43</v>
      </c>
      <c r="O640" s="92"/>
      <c r="P640" s="236">
        <f>O640*H640</f>
        <v>0</v>
      </c>
      <c r="Q640" s="236">
        <v>0.125</v>
      </c>
      <c r="R640" s="236">
        <f>Q640*H640</f>
        <v>0.25625</v>
      </c>
      <c r="S640" s="236">
        <v>0</v>
      </c>
      <c r="T640" s="237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8" t="s">
        <v>227</v>
      </c>
      <c r="AT640" s="238" t="s">
        <v>247</v>
      </c>
      <c r="AU640" s="238" t="s">
        <v>88</v>
      </c>
      <c r="AY640" s="18" t="s">
        <v>176</v>
      </c>
      <c r="BE640" s="239">
        <f>IF(N640="základní",J640,0)</f>
        <v>0</v>
      </c>
      <c r="BF640" s="239">
        <f>IF(N640="snížená",J640,0)</f>
        <v>0</v>
      </c>
      <c r="BG640" s="239">
        <f>IF(N640="zákl. přenesená",J640,0)</f>
        <v>0</v>
      </c>
      <c r="BH640" s="239">
        <f>IF(N640="sníž. přenesená",J640,0)</f>
        <v>0</v>
      </c>
      <c r="BI640" s="239">
        <f>IF(N640="nulová",J640,0)</f>
        <v>0</v>
      </c>
      <c r="BJ640" s="18" t="s">
        <v>86</v>
      </c>
      <c r="BK640" s="239">
        <f>ROUND(I640*H640,2)</f>
        <v>0</v>
      </c>
      <c r="BL640" s="18" t="s">
        <v>183</v>
      </c>
      <c r="BM640" s="238" t="s">
        <v>814</v>
      </c>
    </row>
    <row r="641" spans="1:47" s="2" customFormat="1" ht="12">
      <c r="A641" s="39"/>
      <c r="B641" s="40"/>
      <c r="C641" s="41"/>
      <c r="D641" s="240" t="s">
        <v>185</v>
      </c>
      <c r="E641" s="41"/>
      <c r="F641" s="241" t="s">
        <v>813</v>
      </c>
      <c r="G641" s="41"/>
      <c r="H641" s="41"/>
      <c r="I641" s="242"/>
      <c r="J641" s="41"/>
      <c r="K641" s="41"/>
      <c r="L641" s="45"/>
      <c r="M641" s="243"/>
      <c r="N641" s="244"/>
      <c r="O641" s="92"/>
      <c r="P641" s="92"/>
      <c r="Q641" s="92"/>
      <c r="R641" s="92"/>
      <c r="S641" s="92"/>
      <c r="T641" s="93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185</v>
      </c>
      <c r="AU641" s="18" t="s">
        <v>88</v>
      </c>
    </row>
    <row r="642" spans="1:47" s="2" customFormat="1" ht="12">
      <c r="A642" s="39"/>
      <c r="B642" s="40"/>
      <c r="C642" s="41"/>
      <c r="D642" s="240" t="s">
        <v>232</v>
      </c>
      <c r="E642" s="41"/>
      <c r="F642" s="277" t="s">
        <v>788</v>
      </c>
      <c r="G642" s="41"/>
      <c r="H642" s="41"/>
      <c r="I642" s="242"/>
      <c r="J642" s="41"/>
      <c r="K642" s="41"/>
      <c r="L642" s="45"/>
      <c r="M642" s="243"/>
      <c r="N642" s="244"/>
      <c r="O642" s="92"/>
      <c r="P642" s="92"/>
      <c r="Q642" s="92"/>
      <c r="R642" s="92"/>
      <c r="S642" s="92"/>
      <c r="T642" s="93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232</v>
      </c>
      <c r="AU642" s="18" t="s">
        <v>88</v>
      </c>
    </row>
    <row r="643" spans="1:51" s="13" customFormat="1" ht="12">
      <c r="A643" s="13"/>
      <c r="B643" s="245"/>
      <c r="C643" s="246"/>
      <c r="D643" s="240" t="s">
        <v>187</v>
      </c>
      <c r="E643" s="247" t="s">
        <v>1</v>
      </c>
      <c r="F643" s="248" t="s">
        <v>815</v>
      </c>
      <c r="G643" s="246"/>
      <c r="H643" s="249">
        <v>1.29</v>
      </c>
      <c r="I643" s="250"/>
      <c r="J643" s="246"/>
      <c r="K643" s="246"/>
      <c r="L643" s="251"/>
      <c r="M643" s="252"/>
      <c r="N643" s="253"/>
      <c r="O643" s="253"/>
      <c r="P643" s="253"/>
      <c r="Q643" s="253"/>
      <c r="R643" s="253"/>
      <c r="S643" s="253"/>
      <c r="T643" s="25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5" t="s">
        <v>187</v>
      </c>
      <c r="AU643" s="255" t="s">
        <v>88</v>
      </c>
      <c r="AV643" s="13" t="s">
        <v>88</v>
      </c>
      <c r="AW643" s="13" t="s">
        <v>34</v>
      </c>
      <c r="AX643" s="13" t="s">
        <v>78</v>
      </c>
      <c r="AY643" s="255" t="s">
        <v>176</v>
      </c>
    </row>
    <row r="644" spans="1:51" s="13" customFormat="1" ht="12">
      <c r="A644" s="13"/>
      <c r="B644" s="245"/>
      <c r="C644" s="246"/>
      <c r="D644" s="240" t="s">
        <v>187</v>
      </c>
      <c r="E644" s="247" t="s">
        <v>1</v>
      </c>
      <c r="F644" s="248" t="s">
        <v>816</v>
      </c>
      <c r="G644" s="246"/>
      <c r="H644" s="249">
        <v>0.72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5" t="s">
        <v>187</v>
      </c>
      <c r="AU644" s="255" t="s">
        <v>88</v>
      </c>
      <c r="AV644" s="13" t="s">
        <v>88</v>
      </c>
      <c r="AW644" s="13" t="s">
        <v>34</v>
      </c>
      <c r="AX644" s="13" t="s">
        <v>78</v>
      </c>
      <c r="AY644" s="255" t="s">
        <v>176</v>
      </c>
    </row>
    <row r="645" spans="1:51" s="14" customFormat="1" ht="12">
      <c r="A645" s="14"/>
      <c r="B645" s="256"/>
      <c r="C645" s="257"/>
      <c r="D645" s="240" t="s">
        <v>187</v>
      </c>
      <c r="E645" s="258" t="s">
        <v>1</v>
      </c>
      <c r="F645" s="259" t="s">
        <v>189</v>
      </c>
      <c r="G645" s="257"/>
      <c r="H645" s="260">
        <v>2.01</v>
      </c>
      <c r="I645" s="261"/>
      <c r="J645" s="257"/>
      <c r="K645" s="257"/>
      <c r="L645" s="262"/>
      <c r="M645" s="263"/>
      <c r="N645" s="264"/>
      <c r="O645" s="264"/>
      <c r="P645" s="264"/>
      <c r="Q645" s="264"/>
      <c r="R645" s="264"/>
      <c r="S645" s="264"/>
      <c r="T645" s="26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6" t="s">
        <v>187</v>
      </c>
      <c r="AU645" s="266" t="s">
        <v>88</v>
      </c>
      <c r="AV645" s="14" t="s">
        <v>183</v>
      </c>
      <c r="AW645" s="14" t="s">
        <v>34</v>
      </c>
      <c r="AX645" s="14" t="s">
        <v>86</v>
      </c>
      <c r="AY645" s="266" t="s">
        <v>176</v>
      </c>
    </row>
    <row r="646" spans="1:51" s="13" customFormat="1" ht="12">
      <c r="A646" s="13"/>
      <c r="B646" s="245"/>
      <c r="C646" s="246"/>
      <c r="D646" s="240" t="s">
        <v>187</v>
      </c>
      <c r="E646" s="246"/>
      <c r="F646" s="248" t="s">
        <v>817</v>
      </c>
      <c r="G646" s="246"/>
      <c r="H646" s="249">
        <v>2.05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5" t="s">
        <v>187</v>
      </c>
      <c r="AU646" s="255" t="s">
        <v>88</v>
      </c>
      <c r="AV646" s="13" t="s">
        <v>88</v>
      </c>
      <c r="AW646" s="13" t="s">
        <v>4</v>
      </c>
      <c r="AX646" s="13" t="s">
        <v>86</v>
      </c>
      <c r="AY646" s="255" t="s">
        <v>176</v>
      </c>
    </row>
    <row r="647" spans="1:65" s="2" customFormat="1" ht="16.5" customHeight="1">
      <c r="A647" s="39"/>
      <c r="B647" s="40"/>
      <c r="C647" s="278" t="s">
        <v>818</v>
      </c>
      <c r="D647" s="278" t="s">
        <v>247</v>
      </c>
      <c r="E647" s="279" t="s">
        <v>819</v>
      </c>
      <c r="F647" s="280" t="s">
        <v>820</v>
      </c>
      <c r="G647" s="281" t="s">
        <v>462</v>
      </c>
      <c r="H647" s="282">
        <v>8.354</v>
      </c>
      <c r="I647" s="283"/>
      <c r="J647" s="284">
        <f>ROUND(I647*H647,2)</f>
        <v>0</v>
      </c>
      <c r="K647" s="280" t="s">
        <v>182</v>
      </c>
      <c r="L647" s="285"/>
      <c r="M647" s="286" t="s">
        <v>1</v>
      </c>
      <c r="N647" s="287" t="s">
        <v>43</v>
      </c>
      <c r="O647" s="92"/>
      <c r="P647" s="236">
        <f>O647*H647</f>
        <v>0</v>
      </c>
      <c r="Q647" s="236">
        <v>0.125</v>
      </c>
      <c r="R647" s="236">
        <f>Q647*H647</f>
        <v>1.04425</v>
      </c>
      <c r="S647" s="236">
        <v>0</v>
      </c>
      <c r="T647" s="237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8" t="s">
        <v>227</v>
      </c>
      <c r="AT647" s="238" t="s">
        <v>247</v>
      </c>
      <c r="AU647" s="238" t="s">
        <v>88</v>
      </c>
      <c r="AY647" s="18" t="s">
        <v>176</v>
      </c>
      <c r="BE647" s="239">
        <f>IF(N647="základní",J647,0)</f>
        <v>0</v>
      </c>
      <c r="BF647" s="239">
        <f>IF(N647="snížená",J647,0)</f>
        <v>0</v>
      </c>
      <c r="BG647" s="239">
        <f>IF(N647="zákl. přenesená",J647,0)</f>
        <v>0</v>
      </c>
      <c r="BH647" s="239">
        <f>IF(N647="sníž. přenesená",J647,0)</f>
        <v>0</v>
      </c>
      <c r="BI647" s="239">
        <f>IF(N647="nulová",J647,0)</f>
        <v>0</v>
      </c>
      <c r="BJ647" s="18" t="s">
        <v>86</v>
      </c>
      <c r="BK647" s="239">
        <f>ROUND(I647*H647,2)</f>
        <v>0</v>
      </c>
      <c r="BL647" s="18" t="s">
        <v>183</v>
      </c>
      <c r="BM647" s="238" t="s">
        <v>821</v>
      </c>
    </row>
    <row r="648" spans="1:47" s="2" customFormat="1" ht="12">
      <c r="A648" s="39"/>
      <c r="B648" s="40"/>
      <c r="C648" s="41"/>
      <c r="D648" s="240" t="s">
        <v>185</v>
      </c>
      <c r="E648" s="41"/>
      <c r="F648" s="241" t="s">
        <v>820</v>
      </c>
      <c r="G648" s="41"/>
      <c r="H648" s="41"/>
      <c r="I648" s="242"/>
      <c r="J648" s="41"/>
      <c r="K648" s="41"/>
      <c r="L648" s="45"/>
      <c r="M648" s="243"/>
      <c r="N648" s="244"/>
      <c r="O648" s="92"/>
      <c r="P648" s="92"/>
      <c r="Q648" s="92"/>
      <c r="R648" s="92"/>
      <c r="S648" s="92"/>
      <c r="T648" s="93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185</v>
      </c>
      <c r="AU648" s="18" t="s">
        <v>88</v>
      </c>
    </row>
    <row r="649" spans="1:47" s="2" customFormat="1" ht="12">
      <c r="A649" s="39"/>
      <c r="B649" s="40"/>
      <c r="C649" s="41"/>
      <c r="D649" s="240" t="s">
        <v>232</v>
      </c>
      <c r="E649" s="41"/>
      <c r="F649" s="277" t="s">
        <v>788</v>
      </c>
      <c r="G649" s="41"/>
      <c r="H649" s="41"/>
      <c r="I649" s="242"/>
      <c r="J649" s="41"/>
      <c r="K649" s="41"/>
      <c r="L649" s="45"/>
      <c r="M649" s="243"/>
      <c r="N649" s="244"/>
      <c r="O649" s="92"/>
      <c r="P649" s="92"/>
      <c r="Q649" s="92"/>
      <c r="R649" s="92"/>
      <c r="S649" s="92"/>
      <c r="T649" s="93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232</v>
      </c>
      <c r="AU649" s="18" t="s">
        <v>88</v>
      </c>
    </row>
    <row r="650" spans="1:51" s="13" customFormat="1" ht="12">
      <c r="A650" s="13"/>
      <c r="B650" s="245"/>
      <c r="C650" s="246"/>
      <c r="D650" s="240" t="s">
        <v>187</v>
      </c>
      <c r="E650" s="247" t="s">
        <v>1</v>
      </c>
      <c r="F650" s="248" t="s">
        <v>822</v>
      </c>
      <c r="G650" s="246"/>
      <c r="H650" s="249">
        <v>8.19</v>
      </c>
      <c r="I650" s="250"/>
      <c r="J650" s="246"/>
      <c r="K650" s="246"/>
      <c r="L650" s="251"/>
      <c r="M650" s="252"/>
      <c r="N650" s="253"/>
      <c r="O650" s="253"/>
      <c r="P650" s="253"/>
      <c r="Q650" s="253"/>
      <c r="R650" s="253"/>
      <c r="S650" s="253"/>
      <c r="T650" s="25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5" t="s">
        <v>187</v>
      </c>
      <c r="AU650" s="255" t="s">
        <v>88</v>
      </c>
      <c r="AV650" s="13" t="s">
        <v>88</v>
      </c>
      <c r="AW650" s="13" t="s">
        <v>34</v>
      </c>
      <c r="AX650" s="13" t="s">
        <v>78</v>
      </c>
      <c r="AY650" s="255" t="s">
        <v>176</v>
      </c>
    </row>
    <row r="651" spans="1:51" s="14" customFormat="1" ht="12">
      <c r="A651" s="14"/>
      <c r="B651" s="256"/>
      <c r="C651" s="257"/>
      <c r="D651" s="240" t="s">
        <v>187</v>
      </c>
      <c r="E651" s="258" t="s">
        <v>1</v>
      </c>
      <c r="F651" s="259" t="s">
        <v>189</v>
      </c>
      <c r="G651" s="257"/>
      <c r="H651" s="260">
        <v>8.19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6" t="s">
        <v>187</v>
      </c>
      <c r="AU651" s="266" t="s">
        <v>88</v>
      </c>
      <c r="AV651" s="14" t="s">
        <v>183</v>
      </c>
      <c r="AW651" s="14" t="s">
        <v>34</v>
      </c>
      <c r="AX651" s="14" t="s">
        <v>86</v>
      </c>
      <c r="AY651" s="266" t="s">
        <v>176</v>
      </c>
    </row>
    <row r="652" spans="1:51" s="13" customFormat="1" ht="12">
      <c r="A652" s="13"/>
      <c r="B652" s="245"/>
      <c r="C652" s="246"/>
      <c r="D652" s="240" t="s">
        <v>187</v>
      </c>
      <c r="E652" s="246"/>
      <c r="F652" s="248" t="s">
        <v>823</v>
      </c>
      <c r="G652" s="246"/>
      <c r="H652" s="249">
        <v>8.354</v>
      </c>
      <c r="I652" s="250"/>
      <c r="J652" s="246"/>
      <c r="K652" s="246"/>
      <c r="L652" s="251"/>
      <c r="M652" s="252"/>
      <c r="N652" s="253"/>
      <c r="O652" s="253"/>
      <c r="P652" s="253"/>
      <c r="Q652" s="253"/>
      <c r="R652" s="253"/>
      <c r="S652" s="253"/>
      <c r="T652" s="25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5" t="s">
        <v>187</v>
      </c>
      <c r="AU652" s="255" t="s">
        <v>88</v>
      </c>
      <c r="AV652" s="13" t="s">
        <v>88</v>
      </c>
      <c r="AW652" s="13" t="s">
        <v>4</v>
      </c>
      <c r="AX652" s="13" t="s">
        <v>86</v>
      </c>
      <c r="AY652" s="255" t="s">
        <v>176</v>
      </c>
    </row>
    <row r="653" spans="1:65" s="2" customFormat="1" ht="16.5" customHeight="1">
      <c r="A653" s="39"/>
      <c r="B653" s="40"/>
      <c r="C653" s="278" t="s">
        <v>824</v>
      </c>
      <c r="D653" s="278" t="s">
        <v>247</v>
      </c>
      <c r="E653" s="279" t="s">
        <v>825</v>
      </c>
      <c r="F653" s="280" t="s">
        <v>826</v>
      </c>
      <c r="G653" s="281" t="s">
        <v>462</v>
      </c>
      <c r="H653" s="282">
        <v>75.868</v>
      </c>
      <c r="I653" s="283"/>
      <c r="J653" s="284">
        <f>ROUND(I653*H653,2)</f>
        <v>0</v>
      </c>
      <c r="K653" s="280" t="s">
        <v>182</v>
      </c>
      <c r="L653" s="285"/>
      <c r="M653" s="286" t="s">
        <v>1</v>
      </c>
      <c r="N653" s="287" t="s">
        <v>43</v>
      </c>
      <c r="O653" s="92"/>
      <c r="P653" s="236">
        <f>O653*H653</f>
        <v>0</v>
      </c>
      <c r="Q653" s="236">
        <v>0.065</v>
      </c>
      <c r="R653" s="236">
        <f>Q653*H653</f>
        <v>4.93142</v>
      </c>
      <c r="S653" s="236">
        <v>0</v>
      </c>
      <c r="T653" s="237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8" t="s">
        <v>227</v>
      </c>
      <c r="AT653" s="238" t="s">
        <v>247</v>
      </c>
      <c r="AU653" s="238" t="s">
        <v>88</v>
      </c>
      <c r="AY653" s="18" t="s">
        <v>176</v>
      </c>
      <c r="BE653" s="239">
        <f>IF(N653="základní",J653,0)</f>
        <v>0</v>
      </c>
      <c r="BF653" s="239">
        <f>IF(N653="snížená",J653,0)</f>
        <v>0</v>
      </c>
      <c r="BG653" s="239">
        <f>IF(N653="zákl. přenesená",J653,0)</f>
        <v>0</v>
      </c>
      <c r="BH653" s="239">
        <f>IF(N653="sníž. přenesená",J653,0)</f>
        <v>0</v>
      </c>
      <c r="BI653" s="239">
        <f>IF(N653="nulová",J653,0)</f>
        <v>0</v>
      </c>
      <c r="BJ653" s="18" t="s">
        <v>86</v>
      </c>
      <c r="BK653" s="239">
        <f>ROUND(I653*H653,2)</f>
        <v>0</v>
      </c>
      <c r="BL653" s="18" t="s">
        <v>183</v>
      </c>
      <c r="BM653" s="238" t="s">
        <v>827</v>
      </c>
    </row>
    <row r="654" spans="1:47" s="2" customFormat="1" ht="12">
      <c r="A654" s="39"/>
      <c r="B654" s="40"/>
      <c r="C654" s="41"/>
      <c r="D654" s="240" t="s">
        <v>185</v>
      </c>
      <c r="E654" s="41"/>
      <c r="F654" s="241" t="s">
        <v>826</v>
      </c>
      <c r="G654" s="41"/>
      <c r="H654" s="41"/>
      <c r="I654" s="242"/>
      <c r="J654" s="41"/>
      <c r="K654" s="41"/>
      <c r="L654" s="45"/>
      <c r="M654" s="243"/>
      <c r="N654" s="244"/>
      <c r="O654" s="92"/>
      <c r="P654" s="92"/>
      <c r="Q654" s="92"/>
      <c r="R654" s="92"/>
      <c r="S654" s="92"/>
      <c r="T654" s="93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185</v>
      </c>
      <c r="AU654" s="18" t="s">
        <v>88</v>
      </c>
    </row>
    <row r="655" spans="1:51" s="13" customFormat="1" ht="12">
      <c r="A655" s="13"/>
      <c r="B655" s="245"/>
      <c r="C655" s="246"/>
      <c r="D655" s="240" t="s">
        <v>187</v>
      </c>
      <c r="E655" s="247" t="s">
        <v>1</v>
      </c>
      <c r="F655" s="248" t="s">
        <v>781</v>
      </c>
      <c r="G655" s="246"/>
      <c r="H655" s="249">
        <v>74.38</v>
      </c>
      <c r="I655" s="250"/>
      <c r="J655" s="246"/>
      <c r="K655" s="246"/>
      <c r="L655" s="251"/>
      <c r="M655" s="252"/>
      <c r="N655" s="253"/>
      <c r="O655" s="253"/>
      <c r="P655" s="253"/>
      <c r="Q655" s="253"/>
      <c r="R655" s="253"/>
      <c r="S655" s="253"/>
      <c r="T655" s="25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5" t="s">
        <v>187</v>
      </c>
      <c r="AU655" s="255" t="s">
        <v>88</v>
      </c>
      <c r="AV655" s="13" t="s">
        <v>88</v>
      </c>
      <c r="AW655" s="13" t="s">
        <v>34</v>
      </c>
      <c r="AX655" s="13" t="s">
        <v>78</v>
      </c>
      <c r="AY655" s="255" t="s">
        <v>176</v>
      </c>
    </row>
    <row r="656" spans="1:51" s="14" customFormat="1" ht="12">
      <c r="A656" s="14"/>
      <c r="B656" s="256"/>
      <c r="C656" s="257"/>
      <c r="D656" s="240" t="s">
        <v>187</v>
      </c>
      <c r="E656" s="258" t="s">
        <v>1</v>
      </c>
      <c r="F656" s="259" t="s">
        <v>189</v>
      </c>
      <c r="G656" s="257"/>
      <c r="H656" s="260">
        <v>74.38</v>
      </c>
      <c r="I656" s="261"/>
      <c r="J656" s="257"/>
      <c r="K656" s="257"/>
      <c r="L656" s="262"/>
      <c r="M656" s="263"/>
      <c r="N656" s="264"/>
      <c r="O656" s="264"/>
      <c r="P656" s="264"/>
      <c r="Q656" s="264"/>
      <c r="R656" s="264"/>
      <c r="S656" s="264"/>
      <c r="T656" s="26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6" t="s">
        <v>187</v>
      </c>
      <c r="AU656" s="266" t="s">
        <v>88</v>
      </c>
      <c r="AV656" s="14" t="s">
        <v>183</v>
      </c>
      <c r="AW656" s="14" t="s">
        <v>34</v>
      </c>
      <c r="AX656" s="14" t="s">
        <v>86</v>
      </c>
      <c r="AY656" s="266" t="s">
        <v>176</v>
      </c>
    </row>
    <row r="657" spans="1:51" s="13" customFormat="1" ht="12">
      <c r="A657" s="13"/>
      <c r="B657" s="245"/>
      <c r="C657" s="246"/>
      <c r="D657" s="240" t="s">
        <v>187</v>
      </c>
      <c r="E657" s="246"/>
      <c r="F657" s="248" t="s">
        <v>828</v>
      </c>
      <c r="G657" s="246"/>
      <c r="H657" s="249">
        <v>75.868</v>
      </c>
      <c r="I657" s="250"/>
      <c r="J657" s="246"/>
      <c r="K657" s="246"/>
      <c r="L657" s="251"/>
      <c r="M657" s="252"/>
      <c r="N657" s="253"/>
      <c r="O657" s="253"/>
      <c r="P657" s="253"/>
      <c r="Q657" s="253"/>
      <c r="R657" s="253"/>
      <c r="S657" s="253"/>
      <c r="T657" s="25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5" t="s">
        <v>187</v>
      </c>
      <c r="AU657" s="255" t="s">
        <v>88</v>
      </c>
      <c r="AV657" s="13" t="s">
        <v>88</v>
      </c>
      <c r="AW657" s="13" t="s">
        <v>4</v>
      </c>
      <c r="AX657" s="13" t="s">
        <v>86</v>
      </c>
      <c r="AY657" s="255" t="s">
        <v>176</v>
      </c>
    </row>
    <row r="658" spans="1:65" s="2" customFormat="1" ht="16.5" customHeight="1">
      <c r="A658" s="39"/>
      <c r="B658" s="40"/>
      <c r="C658" s="278" t="s">
        <v>829</v>
      </c>
      <c r="D658" s="278" t="s">
        <v>247</v>
      </c>
      <c r="E658" s="279" t="s">
        <v>830</v>
      </c>
      <c r="F658" s="280" t="s">
        <v>831</v>
      </c>
      <c r="G658" s="281" t="s">
        <v>462</v>
      </c>
      <c r="H658" s="282">
        <v>73.399</v>
      </c>
      <c r="I658" s="283"/>
      <c r="J658" s="284">
        <f>ROUND(I658*H658,2)</f>
        <v>0</v>
      </c>
      <c r="K658" s="280" t="s">
        <v>182</v>
      </c>
      <c r="L658" s="285"/>
      <c r="M658" s="286" t="s">
        <v>1</v>
      </c>
      <c r="N658" s="287" t="s">
        <v>43</v>
      </c>
      <c r="O658" s="92"/>
      <c r="P658" s="236">
        <f>O658*H658</f>
        <v>0</v>
      </c>
      <c r="Q658" s="236">
        <v>0.105</v>
      </c>
      <c r="R658" s="236">
        <f>Q658*H658</f>
        <v>7.706894999999999</v>
      </c>
      <c r="S658" s="236">
        <v>0</v>
      </c>
      <c r="T658" s="237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8" t="s">
        <v>227</v>
      </c>
      <c r="AT658" s="238" t="s">
        <v>247</v>
      </c>
      <c r="AU658" s="238" t="s">
        <v>88</v>
      </c>
      <c r="AY658" s="18" t="s">
        <v>176</v>
      </c>
      <c r="BE658" s="239">
        <f>IF(N658="základní",J658,0)</f>
        <v>0</v>
      </c>
      <c r="BF658" s="239">
        <f>IF(N658="snížená",J658,0)</f>
        <v>0</v>
      </c>
      <c r="BG658" s="239">
        <f>IF(N658="zákl. přenesená",J658,0)</f>
        <v>0</v>
      </c>
      <c r="BH658" s="239">
        <f>IF(N658="sníž. přenesená",J658,0)</f>
        <v>0</v>
      </c>
      <c r="BI658" s="239">
        <f>IF(N658="nulová",J658,0)</f>
        <v>0</v>
      </c>
      <c r="BJ658" s="18" t="s">
        <v>86</v>
      </c>
      <c r="BK658" s="239">
        <f>ROUND(I658*H658,2)</f>
        <v>0</v>
      </c>
      <c r="BL658" s="18" t="s">
        <v>183</v>
      </c>
      <c r="BM658" s="238" t="s">
        <v>832</v>
      </c>
    </row>
    <row r="659" spans="1:47" s="2" customFormat="1" ht="12">
      <c r="A659" s="39"/>
      <c r="B659" s="40"/>
      <c r="C659" s="41"/>
      <c r="D659" s="240" t="s">
        <v>185</v>
      </c>
      <c r="E659" s="41"/>
      <c r="F659" s="241" t="s">
        <v>831</v>
      </c>
      <c r="G659" s="41"/>
      <c r="H659" s="41"/>
      <c r="I659" s="242"/>
      <c r="J659" s="41"/>
      <c r="K659" s="41"/>
      <c r="L659" s="45"/>
      <c r="M659" s="243"/>
      <c r="N659" s="244"/>
      <c r="O659" s="92"/>
      <c r="P659" s="92"/>
      <c r="Q659" s="92"/>
      <c r="R659" s="92"/>
      <c r="S659" s="92"/>
      <c r="T659" s="93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185</v>
      </c>
      <c r="AU659" s="18" t="s">
        <v>88</v>
      </c>
    </row>
    <row r="660" spans="1:47" s="2" customFormat="1" ht="12">
      <c r="A660" s="39"/>
      <c r="B660" s="40"/>
      <c r="C660" s="41"/>
      <c r="D660" s="240" t="s">
        <v>232</v>
      </c>
      <c r="E660" s="41"/>
      <c r="F660" s="277" t="s">
        <v>788</v>
      </c>
      <c r="G660" s="41"/>
      <c r="H660" s="41"/>
      <c r="I660" s="242"/>
      <c r="J660" s="41"/>
      <c r="K660" s="41"/>
      <c r="L660" s="45"/>
      <c r="M660" s="243"/>
      <c r="N660" s="244"/>
      <c r="O660" s="92"/>
      <c r="P660" s="92"/>
      <c r="Q660" s="92"/>
      <c r="R660" s="92"/>
      <c r="S660" s="92"/>
      <c r="T660" s="93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232</v>
      </c>
      <c r="AU660" s="18" t="s">
        <v>88</v>
      </c>
    </row>
    <row r="661" spans="1:51" s="13" customFormat="1" ht="12">
      <c r="A661" s="13"/>
      <c r="B661" s="245"/>
      <c r="C661" s="246"/>
      <c r="D661" s="240" t="s">
        <v>187</v>
      </c>
      <c r="E661" s="247" t="s">
        <v>1</v>
      </c>
      <c r="F661" s="248" t="s">
        <v>833</v>
      </c>
      <c r="G661" s="246"/>
      <c r="H661" s="249">
        <v>71.96</v>
      </c>
      <c r="I661" s="250"/>
      <c r="J661" s="246"/>
      <c r="K661" s="246"/>
      <c r="L661" s="251"/>
      <c r="M661" s="252"/>
      <c r="N661" s="253"/>
      <c r="O661" s="253"/>
      <c r="P661" s="253"/>
      <c r="Q661" s="253"/>
      <c r="R661" s="253"/>
      <c r="S661" s="253"/>
      <c r="T661" s="25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5" t="s">
        <v>187</v>
      </c>
      <c r="AU661" s="255" t="s">
        <v>88</v>
      </c>
      <c r="AV661" s="13" t="s">
        <v>88</v>
      </c>
      <c r="AW661" s="13" t="s">
        <v>34</v>
      </c>
      <c r="AX661" s="13" t="s">
        <v>78</v>
      </c>
      <c r="AY661" s="255" t="s">
        <v>176</v>
      </c>
    </row>
    <row r="662" spans="1:51" s="14" customFormat="1" ht="12">
      <c r="A662" s="14"/>
      <c r="B662" s="256"/>
      <c r="C662" s="257"/>
      <c r="D662" s="240" t="s">
        <v>187</v>
      </c>
      <c r="E662" s="258" t="s">
        <v>1</v>
      </c>
      <c r="F662" s="259" t="s">
        <v>189</v>
      </c>
      <c r="G662" s="257"/>
      <c r="H662" s="260">
        <v>71.96</v>
      </c>
      <c r="I662" s="261"/>
      <c r="J662" s="257"/>
      <c r="K662" s="257"/>
      <c r="L662" s="262"/>
      <c r="M662" s="263"/>
      <c r="N662" s="264"/>
      <c r="O662" s="264"/>
      <c r="P662" s="264"/>
      <c r="Q662" s="264"/>
      <c r="R662" s="264"/>
      <c r="S662" s="264"/>
      <c r="T662" s="26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6" t="s">
        <v>187</v>
      </c>
      <c r="AU662" s="266" t="s">
        <v>88</v>
      </c>
      <c r="AV662" s="14" t="s">
        <v>183</v>
      </c>
      <c r="AW662" s="14" t="s">
        <v>34</v>
      </c>
      <c r="AX662" s="14" t="s">
        <v>86</v>
      </c>
      <c r="AY662" s="266" t="s">
        <v>176</v>
      </c>
    </row>
    <row r="663" spans="1:51" s="13" customFormat="1" ht="12">
      <c r="A663" s="13"/>
      <c r="B663" s="245"/>
      <c r="C663" s="246"/>
      <c r="D663" s="240" t="s">
        <v>187</v>
      </c>
      <c r="E663" s="246"/>
      <c r="F663" s="248" t="s">
        <v>834</v>
      </c>
      <c r="G663" s="246"/>
      <c r="H663" s="249">
        <v>73.399</v>
      </c>
      <c r="I663" s="250"/>
      <c r="J663" s="246"/>
      <c r="K663" s="246"/>
      <c r="L663" s="251"/>
      <c r="M663" s="252"/>
      <c r="N663" s="253"/>
      <c r="O663" s="253"/>
      <c r="P663" s="253"/>
      <c r="Q663" s="253"/>
      <c r="R663" s="253"/>
      <c r="S663" s="253"/>
      <c r="T663" s="25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5" t="s">
        <v>187</v>
      </c>
      <c r="AU663" s="255" t="s">
        <v>88</v>
      </c>
      <c r="AV663" s="13" t="s">
        <v>88</v>
      </c>
      <c r="AW663" s="13" t="s">
        <v>4</v>
      </c>
      <c r="AX663" s="13" t="s">
        <v>86</v>
      </c>
      <c r="AY663" s="255" t="s">
        <v>176</v>
      </c>
    </row>
    <row r="664" spans="1:65" s="2" customFormat="1" ht="16.5" customHeight="1">
      <c r="A664" s="39"/>
      <c r="B664" s="40"/>
      <c r="C664" s="278" t="s">
        <v>835</v>
      </c>
      <c r="D664" s="278" t="s">
        <v>247</v>
      </c>
      <c r="E664" s="279" t="s">
        <v>836</v>
      </c>
      <c r="F664" s="280" t="s">
        <v>837</v>
      </c>
      <c r="G664" s="281" t="s">
        <v>462</v>
      </c>
      <c r="H664" s="282">
        <v>0.847</v>
      </c>
      <c r="I664" s="283"/>
      <c r="J664" s="284">
        <f>ROUND(I664*H664,2)</f>
        <v>0</v>
      </c>
      <c r="K664" s="280" t="s">
        <v>182</v>
      </c>
      <c r="L664" s="285"/>
      <c r="M664" s="286" t="s">
        <v>1</v>
      </c>
      <c r="N664" s="287" t="s">
        <v>43</v>
      </c>
      <c r="O664" s="92"/>
      <c r="P664" s="236">
        <f>O664*H664</f>
        <v>0</v>
      </c>
      <c r="Q664" s="236">
        <v>0.105</v>
      </c>
      <c r="R664" s="236">
        <f>Q664*H664</f>
        <v>0.088935</v>
      </c>
      <c r="S664" s="236">
        <v>0</v>
      </c>
      <c r="T664" s="237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38" t="s">
        <v>227</v>
      </c>
      <c r="AT664" s="238" t="s">
        <v>247</v>
      </c>
      <c r="AU664" s="238" t="s">
        <v>88</v>
      </c>
      <c r="AY664" s="18" t="s">
        <v>176</v>
      </c>
      <c r="BE664" s="239">
        <f>IF(N664="základní",J664,0)</f>
        <v>0</v>
      </c>
      <c r="BF664" s="239">
        <f>IF(N664="snížená",J664,0)</f>
        <v>0</v>
      </c>
      <c r="BG664" s="239">
        <f>IF(N664="zákl. přenesená",J664,0)</f>
        <v>0</v>
      </c>
      <c r="BH664" s="239">
        <f>IF(N664="sníž. přenesená",J664,0)</f>
        <v>0</v>
      </c>
      <c r="BI664" s="239">
        <f>IF(N664="nulová",J664,0)</f>
        <v>0</v>
      </c>
      <c r="BJ664" s="18" t="s">
        <v>86</v>
      </c>
      <c r="BK664" s="239">
        <f>ROUND(I664*H664,2)</f>
        <v>0</v>
      </c>
      <c r="BL664" s="18" t="s">
        <v>183</v>
      </c>
      <c r="BM664" s="238" t="s">
        <v>838</v>
      </c>
    </row>
    <row r="665" spans="1:47" s="2" customFormat="1" ht="12">
      <c r="A665" s="39"/>
      <c r="B665" s="40"/>
      <c r="C665" s="41"/>
      <c r="D665" s="240" t="s">
        <v>185</v>
      </c>
      <c r="E665" s="41"/>
      <c r="F665" s="241" t="s">
        <v>837</v>
      </c>
      <c r="G665" s="41"/>
      <c r="H665" s="41"/>
      <c r="I665" s="242"/>
      <c r="J665" s="41"/>
      <c r="K665" s="41"/>
      <c r="L665" s="45"/>
      <c r="M665" s="243"/>
      <c r="N665" s="244"/>
      <c r="O665" s="92"/>
      <c r="P665" s="92"/>
      <c r="Q665" s="92"/>
      <c r="R665" s="92"/>
      <c r="S665" s="92"/>
      <c r="T665" s="9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185</v>
      </c>
      <c r="AU665" s="18" t="s">
        <v>88</v>
      </c>
    </row>
    <row r="666" spans="1:47" s="2" customFormat="1" ht="12">
      <c r="A666" s="39"/>
      <c r="B666" s="40"/>
      <c r="C666" s="41"/>
      <c r="D666" s="240" t="s">
        <v>232</v>
      </c>
      <c r="E666" s="41"/>
      <c r="F666" s="277" t="s">
        <v>788</v>
      </c>
      <c r="G666" s="41"/>
      <c r="H666" s="41"/>
      <c r="I666" s="242"/>
      <c r="J666" s="41"/>
      <c r="K666" s="41"/>
      <c r="L666" s="45"/>
      <c r="M666" s="243"/>
      <c r="N666" s="244"/>
      <c r="O666" s="92"/>
      <c r="P666" s="92"/>
      <c r="Q666" s="92"/>
      <c r="R666" s="92"/>
      <c r="S666" s="92"/>
      <c r="T666" s="93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232</v>
      </c>
      <c r="AU666" s="18" t="s">
        <v>88</v>
      </c>
    </row>
    <row r="667" spans="1:51" s="13" customFormat="1" ht="12">
      <c r="A667" s="13"/>
      <c r="B667" s="245"/>
      <c r="C667" s="246"/>
      <c r="D667" s="240" t="s">
        <v>187</v>
      </c>
      <c r="E667" s="247" t="s">
        <v>1</v>
      </c>
      <c r="F667" s="248" t="s">
        <v>839</v>
      </c>
      <c r="G667" s="246"/>
      <c r="H667" s="249">
        <v>0.83</v>
      </c>
      <c r="I667" s="250"/>
      <c r="J667" s="246"/>
      <c r="K667" s="246"/>
      <c r="L667" s="251"/>
      <c r="M667" s="252"/>
      <c r="N667" s="253"/>
      <c r="O667" s="253"/>
      <c r="P667" s="253"/>
      <c r="Q667" s="253"/>
      <c r="R667" s="253"/>
      <c r="S667" s="253"/>
      <c r="T667" s="25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5" t="s">
        <v>187</v>
      </c>
      <c r="AU667" s="255" t="s">
        <v>88</v>
      </c>
      <c r="AV667" s="13" t="s">
        <v>88</v>
      </c>
      <c r="AW667" s="13" t="s">
        <v>34</v>
      </c>
      <c r="AX667" s="13" t="s">
        <v>78</v>
      </c>
      <c r="AY667" s="255" t="s">
        <v>176</v>
      </c>
    </row>
    <row r="668" spans="1:51" s="14" customFormat="1" ht="12">
      <c r="A668" s="14"/>
      <c r="B668" s="256"/>
      <c r="C668" s="257"/>
      <c r="D668" s="240" t="s">
        <v>187</v>
      </c>
      <c r="E668" s="258" t="s">
        <v>1</v>
      </c>
      <c r="F668" s="259" t="s">
        <v>189</v>
      </c>
      <c r="G668" s="257"/>
      <c r="H668" s="260">
        <v>0.83</v>
      </c>
      <c r="I668" s="261"/>
      <c r="J668" s="257"/>
      <c r="K668" s="257"/>
      <c r="L668" s="262"/>
      <c r="M668" s="263"/>
      <c r="N668" s="264"/>
      <c r="O668" s="264"/>
      <c r="P668" s="264"/>
      <c r="Q668" s="264"/>
      <c r="R668" s="264"/>
      <c r="S668" s="264"/>
      <c r="T668" s="26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6" t="s">
        <v>187</v>
      </c>
      <c r="AU668" s="266" t="s">
        <v>88</v>
      </c>
      <c r="AV668" s="14" t="s">
        <v>183</v>
      </c>
      <c r="AW668" s="14" t="s">
        <v>34</v>
      </c>
      <c r="AX668" s="14" t="s">
        <v>86</v>
      </c>
      <c r="AY668" s="266" t="s">
        <v>176</v>
      </c>
    </row>
    <row r="669" spans="1:51" s="13" customFormat="1" ht="12">
      <c r="A669" s="13"/>
      <c r="B669" s="245"/>
      <c r="C669" s="246"/>
      <c r="D669" s="240" t="s">
        <v>187</v>
      </c>
      <c r="E669" s="246"/>
      <c r="F669" s="248" t="s">
        <v>840</v>
      </c>
      <c r="G669" s="246"/>
      <c r="H669" s="249">
        <v>0.847</v>
      </c>
      <c r="I669" s="250"/>
      <c r="J669" s="246"/>
      <c r="K669" s="246"/>
      <c r="L669" s="251"/>
      <c r="M669" s="252"/>
      <c r="N669" s="253"/>
      <c r="O669" s="253"/>
      <c r="P669" s="253"/>
      <c r="Q669" s="253"/>
      <c r="R669" s="253"/>
      <c r="S669" s="253"/>
      <c r="T669" s="25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5" t="s">
        <v>187</v>
      </c>
      <c r="AU669" s="255" t="s">
        <v>88</v>
      </c>
      <c r="AV669" s="13" t="s">
        <v>88</v>
      </c>
      <c r="AW669" s="13" t="s">
        <v>4</v>
      </c>
      <c r="AX669" s="13" t="s">
        <v>86</v>
      </c>
      <c r="AY669" s="255" t="s">
        <v>176</v>
      </c>
    </row>
    <row r="670" spans="1:65" s="2" customFormat="1" ht="16.5" customHeight="1">
      <c r="A670" s="39"/>
      <c r="B670" s="40"/>
      <c r="C670" s="227" t="s">
        <v>841</v>
      </c>
      <c r="D670" s="227" t="s">
        <v>178</v>
      </c>
      <c r="E670" s="228" t="s">
        <v>842</v>
      </c>
      <c r="F670" s="229" t="s">
        <v>843</v>
      </c>
      <c r="G670" s="230" t="s">
        <v>462</v>
      </c>
      <c r="H670" s="231">
        <v>6.82</v>
      </c>
      <c r="I670" s="232"/>
      <c r="J670" s="233">
        <f>ROUND(I670*H670,2)</f>
        <v>0</v>
      </c>
      <c r="K670" s="229" t="s">
        <v>182</v>
      </c>
      <c r="L670" s="45"/>
      <c r="M670" s="234" t="s">
        <v>1</v>
      </c>
      <c r="N670" s="235" t="s">
        <v>43</v>
      </c>
      <c r="O670" s="92"/>
      <c r="P670" s="236">
        <f>O670*H670</f>
        <v>0</v>
      </c>
      <c r="Q670" s="236">
        <v>0.10095</v>
      </c>
      <c r="R670" s="236">
        <f>Q670*H670</f>
        <v>0.6884790000000001</v>
      </c>
      <c r="S670" s="236">
        <v>0</v>
      </c>
      <c r="T670" s="237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8" t="s">
        <v>183</v>
      </c>
      <c r="AT670" s="238" t="s">
        <v>178</v>
      </c>
      <c r="AU670" s="238" t="s">
        <v>88</v>
      </c>
      <c r="AY670" s="18" t="s">
        <v>176</v>
      </c>
      <c r="BE670" s="239">
        <f>IF(N670="základní",J670,0)</f>
        <v>0</v>
      </c>
      <c r="BF670" s="239">
        <f>IF(N670="snížená",J670,0)</f>
        <v>0</v>
      </c>
      <c r="BG670" s="239">
        <f>IF(N670="zákl. přenesená",J670,0)</f>
        <v>0</v>
      </c>
      <c r="BH670" s="239">
        <f>IF(N670="sníž. přenesená",J670,0)</f>
        <v>0</v>
      </c>
      <c r="BI670" s="239">
        <f>IF(N670="nulová",J670,0)</f>
        <v>0</v>
      </c>
      <c r="BJ670" s="18" t="s">
        <v>86</v>
      </c>
      <c r="BK670" s="239">
        <f>ROUND(I670*H670,2)</f>
        <v>0</v>
      </c>
      <c r="BL670" s="18" t="s">
        <v>183</v>
      </c>
      <c r="BM670" s="238" t="s">
        <v>844</v>
      </c>
    </row>
    <row r="671" spans="1:47" s="2" customFormat="1" ht="12">
      <c r="A671" s="39"/>
      <c r="B671" s="40"/>
      <c r="C671" s="41"/>
      <c r="D671" s="240" t="s">
        <v>185</v>
      </c>
      <c r="E671" s="41"/>
      <c r="F671" s="241" t="s">
        <v>845</v>
      </c>
      <c r="G671" s="41"/>
      <c r="H671" s="41"/>
      <c r="I671" s="242"/>
      <c r="J671" s="41"/>
      <c r="K671" s="41"/>
      <c r="L671" s="45"/>
      <c r="M671" s="243"/>
      <c r="N671" s="244"/>
      <c r="O671" s="92"/>
      <c r="P671" s="92"/>
      <c r="Q671" s="92"/>
      <c r="R671" s="92"/>
      <c r="S671" s="92"/>
      <c r="T671" s="93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185</v>
      </c>
      <c r="AU671" s="18" t="s">
        <v>88</v>
      </c>
    </row>
    <row r="672" spans="1:47" s="2" customFormat="1" ht="12">
      <c r="A672" s="39"/>
      <c r="B672" s="40"/>
      <c r="C672" s="41"/>
      <c r="D672" s="240" t="s">
        <v>232</v>
      </c>
      <c r="E672" s="41"/>
      <c r="F672" s="277" t="s">
        <v>744</v>
      </c>
      <c r="G672" s="41"/>
      <c r="H672" s="41"/>
      <c r="I672" s="242"/>
      <c r="J672" s="41"/>
      <c r="K672" s="41"/>
      <c r="L672" s="45"/>
      <c r="M672" s="243"/>
      <c r="N672" s="244"/>
      <c r="O672" s="92"/>
      <c r="P672" s="92"/>
      <c r="Q672" s="92"/>
      <c r="R672" s="92"/>
      <c r="S672" s="92"/>
      <c r="T672" s="93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232</v>
      </c>
      <c r="AU672" s="18" t="s">
        <v>88</v>
      </c>
    </row>
    <row r="673" spans="1:51" s="13" customFormat="1" ht="12">
      <c r="A673" s="13"/>
      <c r="B673" s="245"/>
      <c r="C673" s="246"/>
      <c r="D673" s="240" t="s">
        <v>187</v>
      </c>
      <c r="E673" s="247" t="s">
        <v>1</v>
      </c>
      <c r="F673" s="248" t="s">
        <v>846</v>
      </c>
      <c r="G673" s="246"/>
      <c r="H673" s="249">
        <v>6.82</v>
      </c>
      <c r="I673" s="250"/>
      <c r="J673" s="246"/>
      <c r="K673" s="246"/>
      <c r="L673" s="251"/>
      <c r="M673" s="252"/>
      <c r="N673" s="253"/>
      <c r="O673" s="253"/>
      <c r="P673" s="253"/>
      <c r="Q673" s="253"/>
      <c r="R673" s="253"/>
      <c r="S673" s="253"/>
      <c r="T673" s="25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5" t="s">
        <v>187</v>
      </c>
      <c r="AU673" s="255" t="s">
        <v>88</v>
      </c>
      <c r="AV673" s="13" t="s">
        <v>88</v>
      </c>
      <c r="AW673" s="13" t="s">
        <v>34</v>
      </c>
      <c r="AX673" s="13" t="s">
        <v>78</v>
      </c>
      <c r="AY673" s="255" t="s">
        <v>176</v>
      </c>
    </row>
    <row r="674" spans="1:51" s="14" customFormat="1" ht="12">
      <c r="A674" s="14"/>
      <c r="B674" s="256"/>
      <c r="C674" s="257"/>
      <c r="D674" s="240" t="s">
        <v>187</v>
      </c>
      <c r="E674" s="258" t="s">
        <v>1</v>
      </c>
      <c r="F674" s="259" t="s">
        <v>189</v>
      </c>
      <c r="G674" s="257"/>
      <c r="H674" s="260">
        <v>6.82</v>
      </c>
      <c r="I674" s="261"/>
      <c r="J674" s="257"/>
      <c r="K674" s="257"/>
      <c r="L674" s="262"/>
      <c r="M674" s="263"/>
      <c r="N674" s="264"/>
      <c r="O674" s="264"/>
      <c r="P674" s="264"/>
      <c r="Q674" s="264"/>
      <c r="R674" s="264"/>
      <c r="S674" s="264"/>
      <c r="T674" s="265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6" t="s">
        <v>187</v>
      </c>
      <c r="AU674" s="266" t="s">
        <v>88</v>
      </c>
      <c r="AV674" s="14" t="s">
        <v>183</v>
      </c>
      <c r="AW674" s="14" t="s">
        <v>34</v>
      </c>
      <c r="AX674" s="14" t="s">
        <v>86</v>
      </c>
      <c r="AY674" s="266" t="s">
        <v>176</v>
      </c>
    </row>
    <row r="675" spans="1:65" s="2" customFormat="1" ht="16.5" customHeight="1">
      <c r="A675" s="39"/>
      <c r="B675" s="40"/>
      <c r="C675" s="278" t="s">
        <v>847</v>
      </c>
      <c r="D675" s="278" t="s">
        <v>247</v>
      </c>
      <c r="E675" s="279" t="s">
        <v>848</v>
      </c>
      <c r="F675" s="280" t="s">
        <v>849</v>
      </c>
      <c r="G675" s="281" t="s">
        <v>462</v>
      </c>
      <c r="H675" s="282">
        <v>6.956</v>
      </c>
      <c r="I675" s="283"/>
      <c r="J675" s="284">
        <f>ROUND(I675*H675,2)</f>
        <v>0</v>
      </c>
      <c r="K675" s="280" t="s">
        <v>182</v>
      </c>
      <c r="L675" s="285"/>
      <c r="M675" s="286" t="s">
        <v>1</v>
      </c>
      <c r="N675" s="287" t="s">
        <v>43</v>
      </c>
      <c r="O675" s="92"/>
      <c r="P675" s="236">
        <f>O675*H675</f>
        <v>0</v>
      </c>
      <c r="Q675" s="236">
        <v>0.024</v>
      </c>
      <c r="R675" s="236">
        <f>Q675*H675</f>
        <v>0.166944</v>
      </c>
      <c r="S675" s="236">
        <v>0</v>
      </c>
      <c r="T675" s="237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8" t="s">
        <v>227</v>
      </c>
      <c r="AT675" s="238" t="s">
        <v>247</v>
      </c>
      <c r="AU675" s="238" t="s">
        <v>88</v>
      </c>
      <c r="AY675" s="18" t="s">
        <v>176</v>
      </c>
      <c r="BE675" s="239">
        <f>IF(N675="základní",J675,0)</f>
        <v>0</v>
      </c>
      <c r="BF675" s="239">
        <f>IF(N675="snížená",J675,0)</f>
        <v>0</v>
      </c>
      <c r="BG675" s="239">
        <f>IF(N675="zákl. přenesená",J675,0)</f>
        <v>0</v>
      </c>
      <c r="BH675" s="239">
        <f>IF(N675="sníž. přenesená",J675,0)</f>
        <v>0</v>
      </c>
      <c r="BI675" s="239">
        <f>IF(N675="nulová",J675,0)</f>
        <v>0</v>
      </c>
      <c r="BJ675" s="18" t="s">
        <v>86</v>
      </c>
      <c r="BK675" s="239">
        <f>ROUND(I675*H675,2)</f>
        <v>0</v>
      </c>
      <c r="BL675" s="18" t="s">
        <v>183</v>
      </c>
      <c r="BM675" s="238" t="s">
        <v>850</v>
      </c>
    </row>
    <row r="676" spans="1:47" s="2" customFormat="1" ht="12">
      <c r="A676" s="39"/>
      <c r="B676" s="40"/>
      <c r="C676" s="41"/>
      <c r="D676" s="240" t="s">
        <v>185</v>
      </c>
      <c r="E676" s="41"/>
      <c r="F676" s="241" t="s">
        <v>849</v>
      </c>
      <c r="G676" s="41"/>
      <c r="H676" s="41"/>
      <c r="I676" s="242"/>
      <c r="J676" s="41"/>
      <c r="K676" s="41"/>
      <c r="L676" s="45"/>
      <c r="M676" s="243"/>
      <c r="N676" s="244"/>
      <c r="O676" s="92"/>
      <c r="P676" s="92"/>
      <c r="Q676" s="92"/>
      <c r="R676" s="92"/>
      <c r="S676" s="92"/>
      <c r="T676" s="93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185</v>
      </c>
      <c r="AU676" s="18" t="s">
        <v>88</v>
      </c>
    </row>
    <row r="677" spans="1:51" s="13" customFormat="1" ht="12">
      <c r="A677" s="13"/>
      <c r="B677" s="245"/>
      <c r="C677" s="246"/>
      <c r="D677" s="240" t="s">
        <v>187</v>
      </c>
      <c r="E677" s="247" t="s">
        <v>1</v>
      </c>
      <c r="F677" s="248" t="s">
        <v>846</v>
      </c>
      <c r="G677" s="246"/>
      <c r="H677" s="249">
        <v>6.82</v>
      </c>
      <c r="I677" s="250"/>
      <c r="J677" s="246"/>
      <c r="K677" s="246"/>
      <c r="L677" s="251"/>
      <c r="M677" s="252"/>
      <c r="N677" s="253"/>
      <c r="O677" s="253"/>
      <c r="P677" s="253"/>
      <c r="Q677" s="253"/>
      <c r="R677" s="253"/>
      <c r="S677" s="253"/>
      <c r="T677" s="25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5" t="s">
        <v>187</v>
      </c>
      <c r="AU677" s="255" t="s">
        <v>88</v>
      </c>
      <c r="AV677" s="13" t="s">
        <v>88</v>
      </c>
      <c r="AW677" s="13" t="s">
        <v>34</v>
      </c>
      <c r="AX677" s="13" t="s">
        <v>78</v>
      </c>
      <c r="AY677" s="255" t="s">
        <v>176</v>
      </c>
    </row>
    <row r="678" spans="1:51" s="14" customFormat="1" ht="12">
      <c r="A678" s="14"/>
      <c r="B678" s="256"/>
      <c r="C678" s="257"/>
      <c r="D678" s="240" t="s">
        <v>187</v>
      </c>
      <c r="E678" s="258" t="s">
        <v>1</v>
      </c>
      <c r="F678" s="259" t="s">
        <v>189</v>
      </c>
      <c r="G678" s="257"/>
      <c r="H678" s="260">
        <v>6.82</v>
      </c>
      <c r="I678" s="261"/>
      <c r="J678" s="257"/>
      <c r="K678" s="257"/>
      <c r="L678" s="262"/>
      <c r="M678" s="263"/>
      <c r="N678" s="264"/>
      <c r="O678" s="264"/>
      <c r="P678" s="264"/>
      <c r="Q678" s="264"/>
      <c r="R678" s="264"/>
      <c r="S678" s="264"/>
      <c r="T678" s="265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6" t="s">
        <v>187</v>
      </c>
      <c r="AU678" s="266" t="s">
        <v>88</v>
      </c>
      <c r="AV678" s="14" t="s">
        <v>183</v>
      </c>
      <c r="AW678" s="14" t="s">
        <v>34</v>
      </c>
      <c r="AX678" s="14" t="s">
        <v>86</v>
      </c>
      <c r="AY678" s="266" t="s">
        <v>176</v>
      </c>
    </row>
    <row r="679" spans="1:51" s="13" customFormat="1" ht="12">
      <c r="A679" s="13"/>
      <c r="B679" s="245"/>
      <c r="C679" s="246"/>
      <c r="D679" s="240" t="s">
        <v>187</v>
      </c>
      <c r="E679" s="246"/>
      <c r="F679" s="248" t="s">
        <v>851</v>
      </c>
      <c r="G679" s="246"/>
      <c r="H679" s="249">
        <v>6.956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5" t="s">
        <v>187</v>
      </c>
      <c r="AU679" s="255" t="s">
        <v>88</v>
      </c>
      <c r="AV679" s="13" t="s">
        <v>88</v>
      </c>
      <c r="AW679" s="13" t="s">
        <v>4</v>
      </c>
      <c r="AX679" s="13" t="s">
        <v>86</v>
      </c>
      <c r="AY679" s="255" t="s">
        <v>176</v>
      </c>
    </row>
    <row r="680" spans="1:65" s="2" customFormat="1" ht="16.5" customHeight="1">
      <c r="A680" s="39"/>
      <c r="B680" s="40"/>
      <c r="C680" s="227" t="s">
        <v>852</v>
      </c>
      <c r="D680" s="227" t="s">
        <v>178</v>
      </c>
      <c r="E680" s="228" t="s">
        <v>853</v>
      </c>
      <c r="F680" s="229" t="s">
        <v>854</v>
      </c>
      <c r="G680" s="230" t="s">
        <v>476</v>
      </c>
      <c r="H680" s="231">
        <v>4</v>
      </c>
      <c r="I680" s="232"/>
      <c r="J680" s="233">
        <f>ROUND(I680*H680,2)</f>
        <v>0</v>
      </c>
      <c r="K680" s="229" t="s">
        <v>182</v>
      </c>
      <c r="L680" s="45"/>
      <c r="M680" s="234" t="s">
        <v>1</v>
      </c>
      <c r="N680" s="235" t="s">
        <v>43</v>
      </c>
      <c r="O680" s="92"/>
      <c r="P680" s="236">
        <f>O680*H680</f>
        <v>0</v>
      </c>
      <c r="Q680" s="236">
        <v>0.006</v>
      </c>
      <c r="R680" s="236">
        <f>Q680*H680</f>
        <v>0.024</v>
      </c>
      <c r="S680" s="236">
        <v>0</v>
      </c>
      <c r="T680" s="237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38" t="s">
        <v>183</v>
      </c>
      <c r="AT680" s="238" t="s">
        <v>178</v>
      </c>
      <c r="AU680" s="238" t="s">
        <v>88</v>
      </c>
      <c r="AY680" s="18" t="s">
        <v>176</v>
      </c>
      <c r="BE680" s="239">
        <f>IF(N680="základní",J680,0)</f>
        <v>0</v>
      </c>
      <c r="BF680" s="239">
        <f>IF(N680="snížená",J680,0)</f>
        <v>0</v>
      </c>
      <c r="BG680" s="239">
        <f>IF(N680="zákl. přenesená",J680,0)</f>
        <v>0</v>
      </c>
      <c r="BH680" s="239">
        <f>IF(N680="sníž. přenesená",J680,0)</f>
        <v>0</v>
      </c>
      <c r="BI680" s="239">
        <f>IF(N680="nulová",J680,0)</f>
        <v>0</v>
      </c>
      <c r="BJ680" s="18" t="s">
        <v>86</v>
      </c>
      <c r="BK680" s="239">
        <f>ROUND(I680*H680,2)</f>
        <v>0</v>
      </c>
      <c r="BL680" s="18" t="s">
        <v>183</v>
      </c>
      <c r="BM680" s="238" t="s">
        <v>855</v>
      </c>
    </row>
    <row r="681" spans="1:47" s="2" customFormat="1" ht="12">
      <c r="A681" s="39"/>
      <c r="B681" s="40"/>
      <c r="C681" s="41"/>
      <c r="D681" s="240" t="s">
        <v>185</v>
      </c>
      <c r="E681" s="41"/>
      <c r="F681" s="241" t="s">
        <v>854</v>
      </c>
      <c r="G681" s="41"/>
      <c r="H681" s="41"/>
      <c r="I681" s="242"/>
      <c r="J681" s="41"/>
      <c r="K681" s="41"/>
      <c r="L681" s="45"/>
      <c r="M681" s="243"/>
      <c r="N681" s="244"/>
      <c r="O681" s="92"/>
      <c r="P681" s="92"/>
      <c r="Q681" s="92"/>
      <c r="R681" s="92"/>
      <c r="S681" s="92"/>
      <c r="T681" s="93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T681" s="18" t="s">
        <v>185</v>
      </c>
      <c r="AU681" s="18" t="s">
        <v>88</v>
      </c>
    </row>
    <row r="682" spans="1:51" s="13" customFormat="1" ht="12">
      <c r="A682" s="13"/>
      <c r="B682" s="245"/>
      <c r="C682" s="246"/>
      <c r="D682" s="240" t="s">
        <v>187</v>
      </c>
      <c r="E682" s="247" t="s">
        <v>1</v>
      </c>
      <c r="F682" s="248" t="s">
        <v>183</v>
      </c>
      <c r="G682" s="246"/>
      <c r="H682" s="249">
        <v>4</v>
      </c>
      <c r="I682" s="250"/>
      <c r="J682" s="246"/>
      <c r="K682" s="246"/>
      <c r="L682" s="251"/>
      <c r="M682" s="252"/>
      <c r="N682" s="253"/>
      <c r="O682" s="253"/>
      <c r="P682" s="253"/>
      <c r="Q682" s="253"/>
      <c r="R682" s="253"/>
      <c r="S682" s="253"/>
      <c r="T682" s="25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5" t="s">
        <v>187</v>
      </c>
      <c r="AU682" s="255" t="s">
        <v>88</v>
      </c>
      <c r="AV682" s="13" t="s">
        <v>88</v>
      </c>
      <c r="AW682" s="13" t="s">
        <v>34</v>
      </c>
      <c r="AX682" s="13" t="s">
        <v>86</v>
      </c>
      <c r="AY682" s="255" t="s">
        <v>176</v>
      </c>
    </row>
    <row r="683" spans="1:65" s="2" customFormat="1" ht="16.5" customHeight="1">
      <c r="A683" s="39"/>
      <c r="B683" s="40"/>
      <c r="C683" s="278" t="s">
        <v>856</v>
      </c>
      <c r="D683" s="278" t="s">
        <v>247</v>
      </c>
      <c r="E683" s="279" t="s">
        <v>857</v>
      </c>
      <c r="F683" s="280" t="s">
        <v>858</v>
      </c>
      <c r="G683" s="281" t="s">
        <v>476</v>
      </c>
      <c r="H683" s="282">
        <v>4</v>
      </c>
      <c r="I683" s="283"/>
      <c r="J683" s="284">
        <f>ROUND(I683*H683,2)</f>
        <v>0</v>
      </c>
      <c r="K683" s="280" t="s">
        <v>182</v>
      </c>
      <c r="L683" s="285"/>
      <c r="M683" s="286" t="s">
        <v>1</v>
      </c>
      <c r="N683" s="287" t="s">
        <v>43</v>
      </c>
      <c r="O683" s="92"/>
      <c r="P683" s="236">
        <f>O683*H683</f>
        <v>0</v>
      </c>
      <c r="Q683" s="236">
        <v>0.0056</v>
      </c>
      <c r="R683" s="236">
        <f>Q683*H683</f>
        <v>0.0224</v>
      </c>
      <c r="S683" s="236">
        <v>0</v>
      </c>
      <c r="T683" s="237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38" t="s">
        <v>227</v>
      </c>
      <c r="AT683" s="238" t="s">
        <v>247</v>
      </c>
      <c r="AU683" s="238" t="s">
        <v>88</v>
      </c>
      <c r="AY683" s="18" t="s">
        <v>176</v>
      </c>
      <c r="BE683" s="239">
        <f>IF(N683="základní",J683,0)</f>
        <v>0</v>
      </c>
      <c r="BF683" s="239">
        <f>IF(N683="snížená",J683,0)</f>
        <v>0</v>
      </c>
      <c r="BG683" s="239">
        <f>IF(N683="zákl. přenesená",J683,0)</f>
        <v>0</v>
      </c>
      <c r="BH683" s="239">
        <f>IF(N683="sníž. přenesená",J683,0)</f>
        <v>0</v>
      </c>
      <c r="BI683" s="239">
        <f>IF(N683="nulová",J683,0)</f>
        <v>0</v>
      </c>
      <c r="BJ683" s="18" t="s">
        <v>86</v>
      </c>
      <c r="BK683" s="239">
        <f>ROUND(I683*H683,2)</f>
        <v>0</v>
      </c>
      <c r="BL683" s="18" t="s">
        <v>183</v>
      </c>
      <c r="BM683" s="238" t="s">
        <v>859</v>
      </c>
    </row>
    <row r="684" spans="1:47" s="2" customFormat="1" ht="12">
      <c r="A684" s="39"/>
      <c r="B684" s="40"/>
      <c r="C684" s="41"/>
      <c r="D684" s="240" t="s">
        <v>185</v>
      </c>
      <c r="E684" s="41"/>
      <c r="F684" s="241" t="s">
        <v>858</v>
      </c>
      <c r="G684" s="41"/>
      <c r="H684" s="41"/>
      <c r="I684" s="242"/>
      <c r="J684" s="41"/>
      <c r="K684" s="41"/>
      <c r="L684" s="45"/>
      <c r="M684" s="243"/>
      <c r="N684" s="244"/>
      <c r="O684" s="92"/>
      <c r="P684" s="92"/>
      <c r="Q684" s="92"/>
      <c r="R684" s="92"/>
      <c r="S684" s="92"/>
      <c r="T684" s="93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185</v>
      </c>
      <c r="AU684" s="18" t="s">
        <v>88</v>
      </c>
    </row>
    <row r="685" spans="1:51" s="13" customFormat="1" ht="12">
      <c r="A685" s="13"/>
      <c r="B685" s="245"/>
      <c r="C685" s="246"/>
      <c r="D685" s="240" t="s">
        <v>187</v>
      </c>
      <c r="E685" s="247" t="s">
        <v>1</v>
      </c>
      <c r="F685" s="248" t="s">
        <v>183</v>
      </c>
      <c r="G685" s="246"/>
      <c r="H685" s="249">
        <v>4</v>
      </c>
      <c r="I685" s="250"/>
      <c r="J685" s="246"/>
      <c r="K685" s="246"/>
      <c r="L685" s="251"/>
      <c r="M685" s="252"/>
      <c r="N685" s="253"/>
      <c r="O685" s="253"/>
      <c r="P685" s="253"/>
      <c r="Q685" s="253"/>
      <c r="R685" s="253"/>
      <c r="S685" s="253"/>
      <c r="T685" s="25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5" t="s">
        <v>187</v>
      </c>
      <c r="AU685" s="255" t="s">
        <v>88</v>
      </c>
      <c r="AV685" s="13" t="s">
        <v>88</v>
      </c>
      <c r="AW685" s="13" t="s">
        <v>34</v>
      </c>
      <c r="AX685" s="13" t="s">
        <v>78</v>
      </c>
      <c r="AY685" s="255" t="s">
        <v>176</v>
      </c>
    </row>
    <row r="686" spans="1:51" s="14" customFormat="1" ht="12">
      <c r="A686" s="14"/>
      <c r="B686" s="256"/>
      <c r="C686" s="257"/>
      <c r="D686" s="240" t="s">
        <v>187</v>
      </c>
      <c r="E686" s="258" t="s">
        <v>1</v>
      </c>
      <c r="F686" s="259" t="s">
        <v>189</v>
      </c>
      <c r="G686" s="257"/>
      <c r="H686" s="260">
        <v>4</v>
      </c>
      <c r="I686" s="261"/>
      <c r="J686" s="257"/>
      <c r="K686" s="257"/>
      <c r="L686" s="262"/>
      <c r="M686" s="263"/>
      <c r="N686" s="264"/>
      <c r="O686" s="264"/>
      <c r="P686" s="264"/>
      <c r="Q686" s="264"/>
      <c r="R686" s="264"/>
      <c r="S686" s="264"/>
      <c r="T686" s="265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6" t="s">
        <v>187</v>
      </c>
      <c r="AU686" s="266" t="s">
        <v>88</v>
      </c>
      <c r="AV686" s="14" t="s">
        <v>183</v>
      </c>
      <c r="AW686" s="14" t="s">
        <v>34</v>
      </c>
      <c r="AX686" s="14" t="s">
        <v>86</v>
      </c>
      <c r="AY686" s="266" t="s">
        <v>176</v>
      </c>
    </row>
    <row r="687" spans="1:65" s="2" customFormat="1" ht="16.5" customHeight="1">
      <c r="A687" s="39"/>
      <c r="B687" s="40"/>
      <c r="C687" s="227" t="s">
        <v>860</v>
      </c>
      <c r="D687" s="227" t="s">
        <v>178</v>
      </c>
      <c r="E687" s="228" t="s">
        <v>861</v>
      </c>
      <c r="F687" s="229" t="s">
        <v>862</v>
      </c>
      <c r="G687" s="230" t="s">
        <v>181</v>
      </c>
      <c r="H687" s="231">
        <v>78.932</v>
      </c>
      <c r="I687" s="232"/>
      <c r="J687" s="233">
        <f>ROUND(I687*H687,2)</f>
        <v>0</v>
      </c>
      <c r="K687" s="229" t="s">
        <v>182</v>
      </c>
      <c r="L687" s="45"/>
      <c r="M687" s="234" t="s">
        <v>1</v>
      </c>
      <c r="N687" s="235" t="s">
        <v>43</v>
      </c>
      <c r="O687" s="92"/>
      <c r="P687" s="236">
        <f>O687*H687</f>
        <v>0</v>
      </c>
      <c r="Q687" s="236">
        <v>2.25634</v>
      </c>
      <c r="R687" s="236">
        <f>Q687*H687</f>
        <v>178.09742888</v>
      </c>
      <c r="S687" s="236">
        <v>0</v>
      </c>
      <c r="T687" s="237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38" t="s">
        <v>183</v>
      </c>
      <c r="AT687" s="238" t="s">
        <v>178</v>
      </c>
      <c r="AU687" s="238" t="s">
        <v>88</v>
      </c>
      <c r="AY687" s="18" t="s">
        <v>176</v>
      </c>
      <c r="BE687" s="239">
        <f>IF(N687="základní",J687,0)</f>
        <v>0</v>
      </c>
      <c r="BF687" s="239">
        <f>IF(N687="snížená",J687,0)</f>
        <v>0</v>
      </c>
      <c r="BG687" s="239">
        <f>IF(N687="zákl. přenesená",J687,0)</f>
        <v>0</v>
      </c>
      <c r="BH687" s="239">
        <f>IF(N687="sníž. přenesená",J687,0)</f>
        <v>0</v>
      </c>
      <c r="BI687" s="239">
        <f>IF(N687="nulová",J687,0)</f>
        <v>0</v>
      </c>
      <c r="BJ687" s="18" t="s">
        <v>86</v>
      </c>
      <c r="BK687" s="239">
        <f>ROUND(I687*H687,2)</f>
        <v>0</v>
      </c>
      <c r="BL687" s="18" t="s">
        <v>183</v>
      </c>
      <c r="BM687" s="238" t="s">
        <v>863</v>
      </c>
    </row>
    <row r="688" spans="1:47" s="2" customFormat="1" ht="12">
      <c r="A688" s="39"/>
      <c r="B688" s="40"/>
      <c r="C688" s="41"/>
      <c r="D688" s="240" t="s">
        <v>185</v>
      </c>
      <c r="E688" s="41"/>
      <c r="F688" s="241" t="s">
        <v>864</v>
      </c>
      <c r="G688" s="41"/>
      <c r="H688" s="41"/>
      <c r="I688" s="242"/>
      <c r="J688" s="41"/>
      <c r="K688" s="41"/>
      <c r="L688" s="45"/>
      <c r="M688" s="243"/>
      <c r="N688" s="244"/>
      <c r="O688" s="92"/>
      <c r="P688" s="92"/>
      <c r="Q688" s="92"/>
      <c r="R688" s="92"/>
      <c r="S688" s="92"/>
      <c r="T688" s="93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T688" s="18" t="s">
        <v>185</v>
      </c>
      <c r="AU688" s="18" t="s">
        <v>88</v>
      </c>
    </row>
    <row r="689" spans="1:47" s="2" customFormat="1" ht="12">
      <c r="A689" s="39"/>
      <c r="B689" s="40"/>
      <c r="C689" s="41"/>
      <c r="D689" s="240" t="s">
        <v>232</v>
      </c>
      <c r="E689" s="41"/>
      <c r="F689" s="277" t="s">
        <v>865</v>
      </c>
      <c r="G689" s="41"/>
      <c r="H689" s="41"/>
      <c r="I689" s="242"/>
      <c r="J689" s="41"/>
      <c r="K689" s="41"/>
      <c r="L689" s="45"/>
      <c r="M689" s="243"/>
      <c r="N689" s="244"/>
      <c r="O689" s="92"/>
      <c r="P689" s="92"/>
      <c r="Q689" s="92"/>
      <c r="R689" s="92"/>
      <c r="S689" s="92"/>
      <c r="T689" s="93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18" t="s">
        <v>232</v>
      </c>
      <c r="AU689" s="18" t="s">
        <v>88</v>
      </c>
    </row>
    <row r="690" spans="1:51" s="15" customFormat="1" ht="12">
      <c r="A690" s="15"/>
      <c r="B690" s="267"/>
      <c r="C690" s="268"/>
      <c r="D690" s="240" t="s">
        <v>187</v>
      </c>
      <c r="E690" s="269" t="s">
        <v>1</v>
      </c>
      <c r="F690" s="270" t="s">
        <v>866</v>
      </c>
      <c r="G690" s="268"/>
      <c r="H690" s="269" t="s">
        <v>1</v>
      </c>
      <c r="I690" s="271"/>
      <c r="J690" s="268"/>
      <c r="K690" s="268"/>
      <c r="L690" s="272"/>
      <c r="M690" s="273"/>
      <c r="N690" s="274"/>
      <c r="O690" s="274"/>
      <c r="P690" s="274"/>
      <c r="Q690" s="274"/>
      <c r="R690" s="274"/>
      <c r="S690" s="274"/>
      <c r="T690" s="27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76" t="s">
        <v>187</v>
      </c>
      <c r="AU690" s="276" t="s">
        <v>88</v>
      </c>
      <c r="AV690" s="15" t="s">
        <v>86</v>
      </c>
      <c r="AW690" s="15" t="s">
        <v>34</v>
      </c>
      <c r="AX690" s="15" t="s">
        <v>78</v>
      </c>
      <c r="AY690" s="276" t="s">
        <v>176</v>
      </c>
    </row>
    <row r="691" spans="1:51" s="13" customFormat="1" ht="12">
      <c r="A691" s="13"/>
      <c r="B691" s="245"/>
      <c r="C691" s="246"/>
      <c r="D691" s="240" t="s">
        <v>187</v>
      </c>
      <c r="E691" s="247" t="s">
        <v>1</v>
      </c>
      <c r="F691" s="248" t="s">
        <v>867</v>
      </c>
      <c r="G691" s="246"/>
      <c r="H691" s="249">
        <v>8.64</v>
      </c>
      <c r="I691" s="250"/>
      <c r="J691" s="246"/>
      <c r="K691" s="246"/>
      <c r="L691" s="251"/>
      <c r="M691" s="252"/>
      <c r="N691" s="253"/>
      <c r="O691" s="253"/>
      <c r="P691" s="253"/>
      <c r="Q691" s="253"/>
      <c r="R691" s="253"/>
      <c r="S691" s="253"/>
      <c r="T691" s="25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5" t="s">
        <v>187</v>
      </c>
      <c r="AU691" s="255" t="s">
        <v>88</v>
      </c>
      <c r="AV691" s="13" t="s">
        <v>88</v>
      </c>
      <c r="AW691" s="13" t="s">
        <v>34</v>
      </c>
      <c r="AX691" s="13" t="s">
        <v>78</v>
      </c>
      <c r="AY691" s="255" t="s">
        <v>176</v>
      </c>
    </row>
    <row r="692" spans="1:51" s="13" customFormat="1" ht="12">
      <c r="A692" s="13"/>
      <c r="B692" s="245"/>
      <c r="C692" s="246"/>
      <c r="D692" s="240" t="s">
        <v>187</v>
      </c>
      <c r="E692" s="247" t="s">
        <v>1</v>
      </c>
      <c r="F692" s="248" t="s">
        <v>868</v>
      </c>
      <c r="G692" s="246"/>
      <c r="H692" s="249">
        <v>7.165</v>
      </c>
      <c r="I692" s="250"/>
      <c r="J692" s="246"/>
      <c r="K692" s="246"/>
      <c r="L692" s="251"/>
      <c r="M692" s="252"/>
      <c r="N692" s="253"/>
      <c r="O692" s="253"/>
      <c r="P692" s="253"/>
      <c r="Q692" s="253"/>
      <c r="R692" s="253"/>
      <c r="S692" s="253"/>
      <c r="T692" s="25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5" t="s">
        <v>187</v>
      </c>
      <c r="AU692" s="255" t="s">
        <v>88</v>
      </c>
      <c r="AV692" s="13" t="s">
        <v>88</v>
      </c>
      <c r="AW692" s="13" t="s">
        <v>34</v>
      </c>
      <c r="AX692" s="13" t="s">
        <v>78</v>
      </c>
      <c r="AY692" s="255" t="s">
        <v>176</v>
      </c>
    </row>
    <row r="693" spans="1:51" s="13" customFormat="1" ht="12">
      <c r="A693" s="13"/>
      <c r="B693" s="245"/>
      <c r="C693" s="246"/>
      <c r="D693" s="240" t="s">
        <v>187</v>
      </c>
      <c r="E693" s="247" t="s">
        <v>1</v>
      </c>
      <c r="F693" s="248" t="s">
        <v>869</v>
      </c>
      <c r="G693" s="246"/>
      <c r="H693" s="249">
        <v>38.969</v>
      </c>
      <c r="I693" s="250"/>
      <c r="J693" s="246"/>
      <c r="K693" s="246"/>
      <c r="L693" s="251"/>
      <c r="M693" s="252"/>
      <c r="N693" s="253"/>
      <c r="O693" s="253"/>
      <c r="P693" s="253"/>
      <c r="Q693" s="253"/>
      <c r="R693" s="253"/>
      <c r="S693" s="253"/>
      <c r="T693" s="25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5" t="s">
        <v>187</v>
      </c>
      <c r="AU693" s="255" t="s">
        <v>88</v>
      </c>
      <c r="AV693" s="13" t="s">
        <v>88</v>
      </c>
      <c r="AW693" s="13" t="s">
        <v>34</v>
      </c>
      <c r="AX693" s="13" t="s">
        <v>78</v>
      </c>
      <c r="AY693" s="255" t="s">
        <v>176</v>
      </c>
    </row>
    <row r="694" spans="1:51" s="13" customFormat="1" ht="12">
      <c r="A694" s="13"/>
      <c r="B694" s="245"/>
      <c r="C694" s="246"/>
      <c r="D694" s="240" t="s">
        <v>187</v>
      </c>
      <c r="E694" s="247" t="s">
        <v>1</v>
      </c>
      <c r="F694" s="248" t="s">
        <v>870</v>
      </c>
      <c r="G694" s="246"/>
      <c r="H694" s="249">
        <v>24.158</v>
      </c>
      <c r="I694" s="250"/>
      <c r="J694" s="246"/>
      <c r="K694" s="246"/>
      <c r="L694" s="251"/>
      <c r="M694" s="252"/>
      <c r="N694" s="253"/>
      <c r="O694" s="253"/>
      <c r="P694" s="253"/>
      <c r="Q694" s="253"/>
      <c r="R694" s="253"/>
      <c r="S694" s="253"/>
      <c r="T694" s="25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5" t="s">
        <v>187</v>
      </c>
      <c r="AU694" s="255" t="s">
        <v>88</v>
      </c>
      <c r="AV694" s="13" t="s">
        <v>88</v>
      </c>
      <c r="AW694" s="13" t="s">
        <v>34</v>
      </c>
      <c r="AX694" s="13" t="s">
        <v>78</v>
      </c>
      <c r="AY694" s="255" t="s">
        <v>176</v>
      </c>
    </row>
    <row r="695" spans="1:51" s="14" customFormat="1" ht="12">
      <c r="A695" s="14"/>
      <c r="B695" s="256"/>
      <c r="C695" s="257"/>
      <c r="D695" s="240" t="s">
        <v>187</v>
      </c>
      <c r="E695" s="258" t="s">
        <v>1</v>
      </c>
      <c r="F695" s="259" t="s">
        <v>189</v>
      </c>
      <c r="G695" s="257"/>
      <c r="H695" s="260">
        <v>78.932</v>
      </c>
      <c r="I695" s="261"/>
      <c r="J695" s="257"/>
      <c r="K695" s="257"/>
      <c r="L695" s="262"/>
      <c r="M695" s="263"/>
      <c r="N695" s="264"/>
      <c r="O695" s="264"/>
      <c r="P695" s="264"/>
      <c r="Q695" s="264"/>
      <c r="R695" s="264"/>
      <c r="S695" s="264"/>
      <c r="T695" s="26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6" t="s">
        <v>187</v>
      </c>
      <c r="AU695" s="266" t="s">
        <v>88</v>
      </c>
      <c r="AV695" s="14" t="s">
        <v>183</v>
      </c>
      <c r="AW695" s="14" t="s">
        <v>34</v>
      </c>
      <c r="AX695" s="14" t="s">
        <v>86</v>
      </c>
      <c r="AY695" s="266" t="s">
        <v>176</v>
      </c>
    </row>
    <row r="696" spans="1:65" s="2" customFormat="1" ht="21.75" customHeight="1">
      <c r="A696" s="39"/>
      <c r="B696" s="40"/>
      <c r="C696" s="227" t="s">
        <v>871</v>
      </c>
      <c r="D696" s="227" t="s">
        <v>178</v>
      </c>
      <c r="E696" s="228" t="s">
        <v>872</v>
      </c>
      <c r="F696" s="229" t="s">
        <v>873</v>
      </c>
      <c r="G696" s="230" t="s">
        <v>462</v>
      </c>
      <c r="H696" s="231">
        <v>29.75</v>
      </c>
      <c r="I696" s="232"/>
      <c r="J696" s="233">
        <f>ROUND(I696*H696,2)</f>
        <v>0</v>
      </c>
      <c r="K696" s="229" t="s">
        <v>182</v>
      </c>
      <c r="L696" s="45"/>
      <c r="M696" s="234" t="s">
        <v>1</v>
      </c>
      <c r="N696" s="235" t="s">
        <v>43</v>
      </c>
      <c r="O696" s="92"/>
      <c r="P696" s="236">
        <f>O696*H696</f>
        <v>0</v>
      </c>
      <c r="Q696" s="236">
        <v>0.00061</v>
      </c>
      <c r="R696" s="236">
        <f>Q696*H696</f>
        <v>0.0181475</v>
      </c>
      <c r="S696" s="236">
        <v>0</v>
      </c>
      <c r="T696" s="237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38" t="s">
        <v>183</v>
      </c>
      <c r="AT696" s="238" t="s">
        <v>178</v>
      </c>
      <c r="AU696" s="238" t="s">
        <v>88</v>
      </c>
      <c r="AY696" s="18" t="s">
        <v>176</v>
      </c>
      <c r="BE696" s="239">
        <f>IF(N696="základní",J696,0)</f>
        <v>0</v>
      </c>
      <c r="BF696" s="239">
        <f>IF(N696="snížená",J696,0)</f>
        <v>0</v>
      </c>
      <c r="BG696" s="239">
        <f>IF(N696="zákl. přenesená",J696,0)</f>
        <v>0</v>
      </c>
      <c r="BH696" s="239">
        <f>IF(N696="sníž. přenesená",J696,0)</f>
        <v>0</v>
      </c>
      <c r="BI696" s="239">
        <f>IF(N696="nulová",J696,0)</f>
        <v>0</v>
      </c>
      <c r="BJ696" s="18" t="s">
        <v>86</v>
      </c>
      <c r="BK696" s="239">
        <f>ROUND(I696*H696,2)</f>
        <v>0</v>
      </c>
      <c r="BL696" s="18" t="s">
        <v>183</v>
      </c>
      <c r="BM696" s="238" t="s">
        <v>874</v>
      </c>
    </row>
    <row r="697" spans="1:47" s="2" customFormat="1" ht="12">
      <c r="A697" s="39"/>
      <c r="B697" s="40"/>
      <c r="C697" s="41"/>
      <c r="D697" s="240" t="s">
        <v>185</v>
      </c>
      <c r="E697" s="41"/>
      <c r="F697" s="241" t="s">
        <v>875</v>
      </c>
      <c r="G697" s="41"/>
      <c r="H697" s="41"/>
      <c r="I697" s="242"/>
      <c r="J697" s="41"/>
      <c r="K697" s="41"/>
      <c r="L697" s="45"/>
      <c r="M697" s="243"/>
      <c r="N697" s="244"/>
      <c r="O697" s="92"/>
      <c r="P697" s="92"/>
      <c r="Q697" s="92"/>
      <c r="R697" s="92"/>
      <c r="S697" s="92"/>
      <c r="T697" s="93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T697" s="18" t="s">
        <v>185</v>
      </c>
      <c r="AU697" s="18" t="s">
        <v>88</v>
      </c>
    </row>
    <row r="698" spans="1:51" s="13" customFormat="1" ht="12">
      <c r="A698" s="13"/>
      <c r="B698" s="245"/>
      <c r="C698" s="246"/>
      <c r="D698" s="240" t="s">
        <v>187</v>
      </c>
      <c r="E698" s="247" t="s">
        <v>1</v>
      </c>
      <c r="F698" s="248" t="s">
        <v>876</v>
      </c>
      <c r="G698" s="246"/>
      <c r="H698" s="249">
        <v>29.75</v>
      </c>
      <c r="I698" s="250"/>
      <c r="J698" s="246"/>
      <c r="K698" s="246"/>
      <c r="L698" s="251"/>
      <c r="M698" s="252"/>
      <c r="N698" s="253"/>
      <c r="O698" s="253"/>
      <c r="P698" s="253"/>
      <c r="Q698" s="253"/>
      <c r="R698" s="253"/>
      <c r="S698" s="253"/>
      <c r="T698" s="25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5" t="s">
        <v>187</v>
      </c>
      <c r="AU698" s="255" t="s">
        <v>88</v>
      </c>
      <c r="AV698" s="13" t="s">
        <v>88</v>
      </c>
      <c r="AW698" s="13" t="s">
        <v>34</v>
      </c>
      <c r="AX698" s="13" t="s">
        <v>78</v>
      </c>
      <c r="AY698" s="255" t="s">
        <v>176</v>
      </c>
    </row>
    <row r="699" spans="1:51" s="14" customFormat="1" ht="12">
      <c r="A699" s="14"/>
      <c r="B699" s="256"/>
      <c r="C699" s="257"/>
      <c r="D699" s="240" t="s">
        <v>187</v>
      </c>
      <c r="E699" s="258" t="s">
        <v>1</v>
      </c>
      <c r="F699" s="259" t="s">
        <v>189</v>
      </c>
      <c r="G699" s="257"/>
      <c r="H699" s="260">
        <v>29.75</v>
      </c>
      <c r="I699" s="261"/>
      <c r="J699" s="257"/>
      <c r="K699" s="257"/>
      <c r="L699" s="262"/>
      <c r="M699" s="263"/>
      <c r="N699" s="264"/>
      <c r="O699" s="264"/>
      <c r="P699" s="264"/>
      <c r="Q699" s="264"/>
      <c r="R699" s="264"/>
      <c r="S699" s="264"/>
      <c r="T699" s="26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6" t="s">
        <v>187</v>
      </c>
      <c r="AU699" s="266" t="s">
        <v>88</v>
      </c>
      <c r="AV699" s="14" t="s">
        <v>183</v>
      </c>
      <c r="AW699" s="14" t="s">
        <v>34</v>
      </c>
      <c r="AX699" s="14" t="s">
        <v>86</v>
      </c>
      <c r="AY699" s="266" t="s">
        <v>176</v>
      </c>
    </row>
    <row r="700" spans="1:65" s="2" customFormat="1" ht="16.5" customHeight="1">
      <c r="A700" s="39"/>
      <c r="B700" s="40"/>
      <c r="C700" s="227" t="s">
        <v>877</v>
      </c>
      <c r="D700" s="227" t="s">
        <v>178</v>
      </c>
      <c r="E700" s="228" t="s">
        <v>878</v>
      </c>
      <c r="F700" s="229" t="s">
        <v>879</v>
      </c>
      <c r="G700" s="230" t="s">
        <v>462</v>
      </c>
      <c r="H700" s="231">
        <v>659.97</v>
      </c>
      <c r="I700" s="232"/>
      <c r="J700" s="233">
        <f>ROUND(I700*H700,2)</f>
        <v>0</v>
      </c>
      <c r="K700" s="229" t="s">
        <v>182</v>
      </c>
      <c r="L700" s="45"/>
      <c r="M700" s="234" t="s">
        <v>1</v>
      </c>
      <c r="N700" s="235" t="s">
        <v>43</v>
      </c>
      <c r="O700" s="92"/>
      <c r="P700" s="236">
        <f>O700*H700</f>
        <v>0</v>
      </c>
      <c r="Q700" s="236">
        <v>0</v>
      </c>
      <c r="R700" s="236">
        <f>Q700*H700</f>
        <v>0</v>
      </c>
      <c r="S700" s="236">
        <v>0</v>
      </c>
      <c r="T700" s="237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38" t="s">
        <v>183</v>
      </c>
      <c r="AT700" s="238" t="s">
        <v>178</v>
      </c>
      <c r="AU700" s="238" t="s">
        <v>88</v>
      </c>
      <c r="AY700" s="18" t="s">
        <v>176</v>
      </c>
      <c r="BE700" s="239">
        <f>IF(N700="základní",J700,0)</f>
        <v>0</v>
      </c>
      <c r="BF700" s="239">
        <f>IF(N700="snížená",J700,0)</f>
        <v>0</v>
      </c>
      <c r="BG700" s="239">
        <f>IF(N700="zákl. přenesená",J700,0)</f>
        <v>0</v>
      </c>
      <c r="BH700" s="239">
        <f>IF(N700="sníž. přenesená",J700,0)</f>
        <v>0</v>
      </c>
      <c r="BI700" s="239">
        <f>IF(N700="nulová",J700,0)</f>
        <v>0</v>
      </c>
      <c r="BJ700" s="18" t="s">
        <v>86</v>
      </c>
      <c r="BK700" s="239">
        <f>ROUND(I700*H700,2)</f>
        <v>0</v>
      </c>
      <c r="BL700" s="18" t="s">
        <v>183</v>
      </c>
      <c r="BM700" s="238" t="s">
        <v>880</v>
      </c>
    </row>
    <row r="701" spans="1:47" s="2" customFormat="1" ht="12">
      <c r="A701" s="39"/>
      <c r="B701" s="40"/>
      <c r="C701" s="41"/>
      <c r="D701" s="240" t="s">
        <v>185</v>
      </c>
      <c r="E701" s="41"/>
      <c r="F701" s="241" t="s">
        <v>881</v>
      </c>
      <c r="G701" s="41"/>
      <c r="H701" s="41"/>
      <c r="I701" s="242"/>
      <c r="J701" s="41"/>
      <c r="K701" s="41"/>
      <c r="L701" s="45"/>
      <c r="M701" s="243"/>
      <c r="N701" s="244"/>
      <c r="O701" s="92"/>
      <c r="P701" s="92"/>
      <c r="Q701" s="92"/>
      <c r="R701" s="92"/>
      <c r="S701" s="92"/>
      <c r="T701" s="93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185</v>
      </c>
      <c r="AU701" s="18" t="s">
        <v>88</v>
      </c>
    </row>
    <row r="702" spans="1:51" s="13" customFormat="1" ht="12">
      <c r="A702" s="13"/>
      <c r="B702" s="245"/>
      <c r="C702" s="246"/>
      <c r="D702" s="240" t="s">
        <v>187</v>
      </c>
      <c r="E702" s="247" t="s">
        <v>1</v>
      </c>
      <c r="F702" s="248" t="s">
        <v>882</v>
      </c>
      <c r="G702" s="246"/>
      <c r="H702" s="249">
        <v>659.97</v>
      </c>
      <c r="I702" s="250"/>
      <c r="J702" s="246"/>
      <c r="K702" s="246"/>
      <c r="L702" s="251"/>
      <c r="M702" s="252"/>
      <c r="N702" s="253"/>
      <c r="O702" s="253"/>
      <c r="P702" s="253"/>
      <c r="Q702" s="253"/>
      <c r="R702" s="253"/>
      <c r="S702" s="253"/>
      <c r="T702" s="25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5" t="s">
        <v>187</v>
      </c>
      <c r="AU702" s="255" t="s">
        <v>88</v>
      </c>
      <c r="AV702" s="13" t="s">
        <v>88</v>
      </c>
      <c r="AW702" s="13" t="s">
        <v>34</v>
      </c>
      <c r="AX702" s="13" t="s">
        <v>78</v>
      </c>
      <c r="AY702" s="255" t="s">
        <v>176</v>
      </c>
    </row>
    <row r="703" spans="1:51" s="14" customFormat="1" ht="12">
      <c r="A703" s="14"/>
      <c r="B703" s="256"/>
      <c r="C703" s="257"/>
      <c r="D703" s="240" t="s">
        <v>187</v>
      </c>
      <c r="E703" s="258" t="s">
        <v>1</v>
      </c>
      <c r="F703" s="259" t="s">
        <v>189</v>
      </c>
      <c r="G703" s="257"/>
      <c r="H703" s="260">
        <v>659.97</v>
      </c>
      <c r="I703" s="261"/>
      <c r="J703" s="257"/>
      <c r="K703" s="257"/>
      <c r="L703" s="262"/>
      <c r="M703" s="263"/>
      <c r="N703" s="264"/>
      <c r="O703" s="264"/>
      <c r="P703" s="264"/>
      <c r="Q703" s="264"/>
      <c r="R703" s="264"/>
      <c r="S703" s="264"/>
      <c r="T703" s="26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6" t="s">
        <v>187</v>
      </c>
      <c r="AU703" s="266" t="s">
        <v>88</v>
      </c>
      <c r="AV703" s="14" t="s">
        <v>183</v>
      </c>
      <c r="AW703" s="14" t="s">
        <v>34</v>
      </c>
      <c r="AX703" s="14" t="s">
        <v>86</v>
      </c>
      <c r="AY703" s="266" t="s">
        <v>176</v>
      </c>
    </row>
    <row r="704" spans="1:63" s="12" customFormat="1" ht="20.85" customHeight="1">
      <c r="A704" s="12"/>
      <c r="B704" s="211"/>
      <c r="C704" s="212"/>
      <c r="D704" s="213" t="s">
        <v>77</v>
      </c>
      <c r="E704" s="225" t="s">
        <v>750</v>
      </c>
      <c r="F704" s="225" t="s">
        <v>883</v>
      </c>
      <c r="G704" s="212"/>
      <c r="H704" s="212"/>
      <c r="I704" s="215"/>
      <c r="J704" s="226">
        <f>BK704</f>
        <v>0</v>
      </c>
      <c r="K704" s="212"/>
      <c r="L704" s="217"/>
      <c r="M704" s="218"/>
      <c r="N704" s="219"/>
      <c r="O704" s="219"/>
      <c r="P704" s="220">
        <f>SUM(P705:P756)</f>
        <v>0</v>
      </c>
      <c r="Q704" s="219"/>
      <c r="R704" s="220">
        <f>SUM(R705:R756)</f>
        <v>0.15581250000000002</v>
      </c>
      <c r="S704" s="219"/>
      <c r="T704" s="221">
        <f>SUM(T705:T756)</f>
        <v>1153.99023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222" t="s">
        <v>86</v>
      </c>
      <c r="AT704" s="223" t="s">
        <v>77</v>
      </c>
      <c r="AU704" s="223" t="s">
        <v>88</v>
      </c>
      <c r="AY704" s="222" t="s">
        <v>176</v>
      </c>
      <c r="BK704" s="224">
        <f>SUM(BK705:BK756)</f>
        <v>0</v>
      </c>
    </row>
    <row r="705" spans="1:65" s="2" customFormat="1" ht="16.5" customHeight="1">
      <c r="A705" s="39"/>
      <c r="B705" s="40"/>
      <c r="C705" s="227" t="s">
        <v>884</v>
      </c>
      <c r="D705" s="227" t="s">
        <v>178</v>
      </c>
      <c r="E705" s="228" t="s">
        <v>885</v>
      </c>
      <c r="F705" s="229" t="s">
        <v>886</v>
      </c>
      <c r="G705" s="230" t="s">
        <v>296</v>
      </c>
      <c r="H705" s="231">
        <v>22.13</v>
      </c>
      <c r="I705" s="232"/>
      <c r="J705" s="233">
        <f>ROUND(I705*H705,2)</f>
        <v>0</v>
      </c>
      <c r="K705" s="229" t="s">
        <v>182</v>
      </c>
      <c r="L705" s="45"/>
      <c r="M705" s="234" t="s">
        <v>1</v>
      </c>
      <c r="N705" s="235" t="s">
        <v>43</v>
      </c>
      <c r="O705" s="92"/>
      <c r="P705" s="236">
        <f>O705*H705</f>
        <v>0</v>
      </c>
      <c r="Q705" s="236">
        <v>0</v>
      </c>
      <c r="R705" s="236">
        <f>Q705*H705</f>
        <v>0</v>
      </c>
      <c r="S705" s="236">
        <v>0.26</v>
      </c>
      <c r="T705" s="237">
        <f>S705*H705</f>
        <v>5.7538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8" t="s">
        <v>183</v>
      </c>
      <c r="AT705" s="238" t="s">
        <v>178</v>
      </c>
      <c r="AU705" s="238" t="s">
        <v>198</v>
      </c>
      <c r="AY705" s="18" t="s">
        <v>176</v>
      </c>
      <c r="BE705" s="239">
        <f>IF(N705="základní",J705,0)</f>
        <v>0</v>
      </c>
      <c r="BF705" s="239">
        <f>IF(N705="snížená",J705,0)</f>
        <v>0</v>
      </c>
      <c r="BG705" s="239">
        <f>IF(N705="zákl. přenesená",J705,0)</f>
        <v>0</v>
      </c>
      <c r="BH705" s="239">
        <f>IF(N705="sníž. přenesená",J705,0)</f>
        <v>0</v>
      </c>
      <c r="BI705" s="239">
        <f>IF(N705="nulová",J705,0)</f>
        <v>0</v>
      </c>
      <c r="BJ705" s="18" t="s">
        <v>86</v>
      </c>
      <c r="BK705" s="239">
        <f>ROUND(I705*H705,2)</f>
        <v>0</v>
      </c>
      <c r="BL705" s="18" t="s">
        <v>183</v>
      </c>
      <c r="BM705" s="238" t="s">
        <v>887</v>
      </c>
    </row>
    <row r="706" spans="1:47" s="2" customFormat="1" ht="12">
      <c r="A706" s="39"/>
      <c r="B706" s="40"/>
      <c r="C706" s="41"/>
      <c r="D706" s="240" t="s">
        <v>185</v>
      </c>
      <c r="E706" s="41"/>
      <c r="F706" s="241" t="s">
        <v>888</v>
      </c>
      <c r="G706" s="41"/>
      <c r="H706" s="41"/>
      <c r="I706" s="242"/>
      <c r="J706" s="41"/>
      <c r="K706" s="41"/>
      <c r="L706" s="45"/>
      <c r="M706" s="243"/>
      <c r="N706" s="244"/>
      <c r="O706" s="92"/>
      <c r="P706" s="92"/>
      <c r="Q706" s="92"/>
      <c r="R706" s="92"/>
      <c r="S706" s="92"/>
      <c r="T706" s="93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185</v>
      </c>
      <c r="AU706" s="18" t="s">
        <v>198</v>
      </c>
    </row>
    <row r="707" spans="1:51" s="13" customFormat="1" ht="12">
      <c r="A707" s="13"/>
      <c r="B707" s="245"/>
      <c r="C707" s="246"/>
      <c r="D707" s="240" t="s">
        <v>187</v>
      </c>
      <c r="E707" s="247" t="s">
        <v>1</v>
      </c>
      <c r="F707" s="248" t="s">
        <v>889</v>
      </c>
      <c r="G707" s="246"/>
      <c r="H707" s="249">
        <v>22.13</v>
      </c>
      <c r="I707" s="250"/>
      <c r="J707" s="246"/>
      <c r="K707" s="246"/>
      <c r="L707" s="251"/>
      <c r="M707" s="252"/>
      <c r="N707" s="253"/>
      <c r="O707" s="253"/>
      <c r="P707" s="253"/>
      <c r="Q707" s="253"/>
      <c r="R707" s="253"/>
      <c r="S707" s="253"/>
      <c r="T707" s="25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5" t="s">
        <v>187</v>
      </c>
      <c r="AU707" s="255" t="s">
        <v>198</v>
      </c>
      <c r="AV707" s="13" t="s">
        <v>88</v>
      </c>
      <c r="AW707" s="13" t="s">
        <v>34</v>
      </c>
      <c r="AX707" s="13" t="s">
        <v>78</v>
      </c>
      <c r="AY707" s="255" t="s">
        <v>176</v>
      </c>
    </row>
    <row r="708" spans="1:51" s="14" customFormat="1" ht="12">
      <c r="A708" s="14"/>
      <c r="B708" s="256"/>
      <c r="C708" s="257"/>
      <c r="D708" s="240" t="s">
        <v>187</v>
      </c>
      <c r="E708" s="258" t="s">
        <v>1</v>
      </c>
      <c r="F708" s="259" t="s">
        <v>189</v>
      </c>
      <c r="G708" s="257"/>
      <c r="H708" s="260">
        <v>22.13</v>
      </c>
      <c r="I708" s="261"/>
      <c r="J708" s="257"/>
      <c r="K708" s="257"/>
      <c r="L708" s="262"/>
      <c r="M708" s="263"/>
      <c r="N708" s="264"/>
      <c r="O708" s="264"/>
      <c r="P708" s="264"/>
      <c r="Q708" s="264"/>
      <c r="R708" s="264"/>
      <c r="S708" s="264"/>
      <c r="T708" s="26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6" t="s">
        <v>187</v>
      </c>
      <c r="AU708" s="266" t="s">
        <v>198</v>
      </c>
      <c r="AV708" s="14" t="s">
        <v>183</v>
      </c>
      <c r="AW708" s="14" t="s">
        <v>34</v>
      </c>
      <c r="AX708" s="14" t="s">
        <v>86</v>
      </c>
      <c r="AY708" s="266" t="s">
        <v>176</v>
      </c>
    </row>
    <row r="709" spans="1:65" s="2" customFormat="1" ht="16.5" customHeight="1">
      <c r="A709" s="39"/>
      <c r="B709" s="40"/>
      <c r="C709" s="227" t="s">
        <v>890</v>
      </c>
      <c r="D709" s="227" t="s">
        <v>178</v>
      </c>
      <c r="E709" s="228" t="s">
        <v>891</v>
      </c>
      <c r="F709" s="229" t="s">
        <v>892</v>
      </c>
      <c r="G709" s="230" t="s">
        <v>296</v>
      </c>
      <c r="H709" s="231">
        <v>981.46</v>
      </c>
      <c r="I709" s="232"/>
      <c r="J709" s="233">
        <f>ROUND(I709*H709,2)</f>
        <v>0</v>
      </c>
      <c r="K709" s="229" t="s">
        <v>182</v>
      </c>
      <c r="L709" s="45"/>
      <c r="M709" s="234" t="s">
        <v>1</v>
      </c>
      <c r="N709" s="235" t="s">
        <v>43</v>
      </c>
      <c r="O709" s="92"/>
      <c r="P709" s="236">
        <f>O709*H709</f>
        <v>0</v>
      </c>
      <c r="Q709" s="236">
        <v>0</v>
      </c>
      <c r="R709" s="236">
        <f>Q709*H709</f>
        <v>0</v>
      </c>
      <c r="S709" s="236">
        <v>0.58</v>
      </c>
      <c r="T709" s="237">
        <f>S709*H709</f>
        <v>569.2468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38" t="s">
        <v>183</v>
      </c>
      <c r="AT709" s="238" t="s">
        <v>178</v>
      </c>
      <c r="AU709" s="238" t="s">
        <v>198</v>
      </c>
      <c r="AY709" s="18" t="s">
        <v>176</v>
      </c>
      <c r="BE709" s="239">
        <f>IF(N709="základní",J709,0)</f>
        <v>0</v>
      </c>
      <c r="BF709" s="239">
        <f>IF(N709="snížená",J709,0)</f>
        <v>0</v>
      </c>
      <c r="BG709" s="239">
        <f>IF(N709="zákl. přenesená",J709,0)</f>
        <v>0</v>
      </c>
      <c r="BH709" s="239">
        <f>IF(N709="sníž. přenesená",J709,0)</f>
        <v>0</v>
      </c>
      <c r="BI709" s="239">
        <f>IF(N709="nulová",J709,0)</f>
        <v>0</v>
      </c>
      <c r="BJ709" s="18" t="s">
        <v>86</v>
      </c>
      <c r="BK709" s="239">
        <f>ROUND(I709*H709,2)</f>
        <v>0</v>
      </c>
      <c r="BL709" s="18" t="s">
        <v>183</v>
      </c>
      <c r="BM709" s="238" t="s">
        <v>893</v>
      </c>
    </row>
    <row r="710" spans="1:47" s="2" customFormat="1" ht="12">
      <c r="A710" s="39"/>
      <c r="B710" s="40"/>
      <c r="C710" s="41"/>
      <c r="D710" s="240" t="s">
        <v>185</v>
      </c>
      <c r="E710" s="41"/>
      <c r="F710" s="241" t="s">
        <v>894</v>
      </c>
      <c r="G710" s="41"/>
      <c r="H710" s="41"/>
      <c r="I710" s="242"/>
      <c r="J710" s="41"/>
      <c r="K710" s="41"/>
      <c r="L710" s="45"/>
      <c r="M710" s="243"/>
      <c r="N710" s="244"/>
      <c r="O710" s="92"/>
      <c r="P710" s="92"/>
      <c r="Q710" s="92"/>
      <c r="R710" s="92"/>
      <c r="S710" s="92"/>
      <c r="T710" s="93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185</v>
      </c>
      <c r="AU710" s="18" t="s">
        <v>198</v>
      </c>
    </row>
    <row r="711" spans="1:51" s="13" customFormat="1" ht="12">
      <c r="A711" s="13"/>
      <c r="B711" s="245"/>
      <c r="C711" s="246"/>
      <c r="D711" s="240" t="s">
        <v>187</v>
      </c>
      <c r="E711" s="247" t="s">
        <v>1</v>
      </c>
      <c r="F711" s="248" t="s">
        <v>895</v>
      </c>
      <c r="G711" s="246"/>
      <c r="H711" s="249">
        <v>981.46</v>
      </c>
      <c r="I711" s="250"/>
      <c r="J711" s="246"/>
      <c r="K711" s="246"/>
      <c r="L711" s="251"/>
      <c r="M711" s="252"/>
      <c r="N711" s="253"/>
      <c r="O711" s="253"/>
      <c r="P711" s="253"/>
      <c r="Q711" s="253"/>
      <c r="R711" s="253"/>
      <c r="S711" s="253"/>
      <c r="T711" s="254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55" t="s">
        <v>187</v>
      </c>
      <c r="AU711" s="255" t="s">
        <v>198</v>
      </c>
      <c r="AV711" s="13" t="s">
        <v>88</v>
      </c>
      <c r="AW711" s="13" t="s">
        <v>34</v>
      </c>
      <c r="AX711" s="13" t="s">
        <v>78</v>
      </c>
      <c r="AY711" s="255" t="s">
        <v>176</v>
      </c>
    </row>
    <row r="712" spans="1:51" s="14" customFormat="1" ht="12">
      <c r="A712" s="14"/>
      <c r="B712" s="256"/>
      <c r="C712" s="257"/>
      <c r="D712" s="240" t="s">
        <v>187</v>
      </c>
      <c r="E712" s="258" t="s">
        <v>1</v>
      </c>
      <c r="F712" s="259" t="s">
        <v>189</v>
      </c>
      <c r="G712" s="257"/>
      <c r="H712" s="260">
        <v>981.46</v>
      </c>
      <c r="I712" s="261"/>
      <c r="J712" s="257"/>
      <c r="K712" s="257"/>
      <c r="L712" s="262"/>
      <c r="M712" s="263"/>
      <c r="N712" s="264"/>
      <c r="O712" s="264"/>
      <c r="P712" s="264"/>
      <c r="Q712" s="264"/>
      <c r="R712" s="264"/>
      <c r="S712" s="264"/>
      <c r="T712" s="26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6" t="s">
        <v>187</v>
      </c>
      <c r="AU712" s="266" t="s">
        <v>198</v>
      </c>
      <c r="AV712" s="14" t="s">
        <v>183</v>
      </c>
      <c r="AW712" s="14" t="s">
        <v>34</v>
      </c>
      <c r="AX712" s="14" t="s">
        <v>86</v>
      </c>
      <c r="AY712" s="266" t="s">
        <v>176</v>
      </c>
    </row>
    <row r="713" spans="1:65" s="2" customFormat="1" ht="16.5" customHeight="1">
      <c r="A713" s="39"/>
      <c r="B713" s="40"/>
      <c r="C713" s="227" t="s">
        <v>896</v>
      </c>
      <c r="D713" s="227" t="s">
        <v>178</v>
      </c>
      <c r="E713" s="228" t="s">
        <v>897</v>
      </c>
      <c r="F713" s="229" t="s">
        <v>898</v>
      </c>
      <c r="G713" s="230" t="s">
        <v>296</v>
      </c>
      <c r="H713" s="231">
        <v>981.46</v>
      </c>
      <c r="I713" s="232"/>
      <c r="J713" s="233">
        <f>ROUND(I713*H713,2)</f>
        <v>0</v>
      </c>
      <c r="K713" s="229" t="s">
        <v>182</v>
      </c>
      <c r="L713" s="45"/>
      <c r="M713" s="234" t="s">
        <v>1</v>
      </c>
      <c r="N713" s="235" t="s">
        <v>43</v>
      </c>
      <c r="O713" s="92"/>
      <c r="P713" s="236">
        <f>O713*H713</f>
        <v>0</v>
      </c>
      <c r="Q713" s="236">
        <v>0</v>
      </c>
      <c r="R713" s="236">
        <f>Q713*H713</f>
        <v>0</v>
      </c>
      <c r="S713" s="236">
        <v>0.22</v>
      </c>
      <c r="T713" s="237">
        <f>S713*H713</f>
        <v>215.9212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38" t="s">
        <v>183</v>
      </c>
      <c r="AT713" s="238" t="s">
        <v>178</v>
      </c>
      <c r="AU713" s="238" t="s">
        <v>198</v>
      </c>
      <c r="AY713" s="18" t="s">
        <v>176</v>
      </c>
      <c r="BE713" s="239">
        <f>IF(N713="základní",J713,0)</f>
        <v>0</v>
      </c>
      <c r="BF713" s="239">
        <f>IF(N713="snížená",J713,0)</f>
        <v>0</v>
      </c>
      <c r="BG713" s="239">
        <f>IF(N713="zákl. přenesená",J713,0)</f>
        <v>0</v>
      </c>
      <c r="BH713" s="239">
        <f>IF(N713="sníž. přenesená",J713,0)</f>
        <v>0</v>
      </c>
      <c r="BI713" s="239">
        <f>IF(N713="nulová",J713,0)</f>
        <v>0</v>
      </c>
      <c r="BJ713" s="18" t="s">
        <v>86</v>
      </c>
      <c r="BK713" s="239">
        <f>ROUND(I713*H713,2)</f>
        <v>0</v>
      </c>
      <c r="BL713" s="18" t="s">
        <v>183</v>
      </c>
      <c r="BM713" s="238" t="s">
        <v>899</v>
      </c>
    </row>
    <row r="714" spans="1:47" s="2" customFormat="1" ht="12">
      <c r="A714" s="39"/>
      <c r="B714" s="40"/>
      <c r="C714" s="41"/>
      <c r="D714" s="240" t="s">
        <v>185</v>
      </c>
      <c r="E714" s="41"/>
      <c r="F714" s="241" t="s">
        <v>900</v>
      </c>
      <c r="G714" s="41"/>
      <c r="H714" s="41"/>
      <c r="I714" s="242"/>
      <c r="J714" s="41"/>
      <c r="K714" s="41"/>
      <c r="L714" s="45"/>
      <c r="M714" s="243"/>
      <c r="N714" s="244"/>
      <c r="O714" s="92"/>
      <c r="P714" s="92"/>
      <c r="Q714" s="92"/>
      <c r="R714" s="92"/>
      <c r="S714" s="92"/>
      <c r="T714" s="93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185</v>
      </c>
      <c r="AU714" s="18" t="s">
        <v>198</v>
      </c>
    </row>
    <row r="715" spans="1:51" s="13" customFormat="1" ht="12">
      <c r="A715" s="13"/>
      <c r="B715" s="245"/>
      <c r="C715" s="246"/>
      <c r="D715" s="240" t="s">
        <v>187</v>
      </c>
      <c r="E715" s="247" t="s">
        <v>1</v>
      </c>
      <c r="F715" s="248" t="s">
        <v>901</v>
      </c>
      <c r="G715" s="246"/>
      <c r="H715" s="249">
        <v>981.46</v>
      </c>
      <c r="I715" s="250"/>
      <c r="J715" s="246"/>
      <c r="K715" s="246"/>
      <c r="L715" s="251"/>
      <c r="M715" s="252"/>
      <c r="N715" s="253"/>
      <c r="O715" s="253"/>
      <c r="P715" s="253"/>
      <c r="Q715" s="253"/>
      <c r="R715" s="253"/>
      <c r="S715" s="253"/>
      <c r="T715" s="25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5" t="s">
        <v>187</v>
      </c>
      <c r="AU715" s="255" t="s">
        <v>198</v>
      </c>
      <c r="AV715" s="13" t="s">
        <v>88</v>
      </c>
      <c r="AW715" s="13" t="s">
        <v>34</v>
      </c>
      <c r="AX715" s="13" t="s">
        <v>78</v>
      </c>
      <c r="AY715" s="255" t="s">
        <v>176</v>
      </c>
    </row>
    <row r="716" spans="1:51" s="14" customFormat="1" ht="12">
      <c r="A716" s="14"/>
      <c r="B716" s="256"/>
      <c r="C716" s="257"/>
      <c r="D716" s="240" t="s">
        <v>187</v>
      </c>
      <c r="E716" s="258" t="s">
        <v>1</v>
      </c>
      <c r="F716" s="259" t="s">
        <v>189</v>
      </c>
      <c r="G716" s="257"/>
      <c r="H716" s="260">
        <v>981.46</v>
      </c>
      <c r="I716" s="261"/>
      <c r="J716" s="257"/>
      <c r="K716" s="257"/>
      <c r="L716" s="262"/>
      <c r="M716" s="263"/>
      <c r="N716" s="264"/>
      <c r="O716" s="264"/>
      <c r="P716" s="264"/>
      <c r="Q716" s="264"/>
      <c r="R716" s="264"/>
      <c r="S716" s="264"/>
      <c r="T716" s="26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6" t="s">
        <v>187</v>
      </c>
      <c r="AU716" s="266" t="s">
        <v>198</v>
      </c>
      <c r="AV716" s="14" t="s">
        <v>183</v>
      </c>
      <c r="AW716" s="14" t="s">
        <v>34</v>
      </c>
      <c r="AX716" s="14" t="s">
        <v>86</v>
      </c>
      <c r="AY716" s="266" t="s">
        <v>176</v>
      </c>
    </row>
    <row r="717" spans="1:65" s="2" customFormat="1" ht="16.5" customHeight="1">
      <c r="A717" s="39"/>
      <c r="B717" s="40"/>
      <c r="C717" s="227" t="s">
        <v>902</v>
      </c>
      <c r="D717" s="227" t="s">
        <v>178</v>
      </c>
      <c r="E717" s="228" t="s">
        <v>903</v>
      </c>
      <c r="F717" s="229" t="s">
        <v>904</v>
      </c>
      <c r="G717" s="230" t="s">
        <v>296</v>
      </c>
      <c r="H717" s="231">
        <v>45.97</v>
      </c>
      <c r="I717" s="232"/>
      <c r="J717" s="233">
        <f>ROUND(I717*H717,2)</f>
        <v>0</v>
      </c>
      <c r="K717" s="229" t="s">
        <v>182</v>
      </c>
      <c r="L717" s="45"/>
      <c r="M717" s="234" t="s">
        <v>1</v>
      </c>
      <c r="N717" s="235" t="s">
        <v>43</v>
      </c>
      <c r="O717" s="92"/>
      <c r="P717" s="236">
        <f>O717*H717</f>
        <v>0</v>
      </c>
      <c r="Q717" s="236">
        <v>0</v>
      </c>
      <c r="R717" s="236">
        <f>Q717*H717</f>
        <v>0</v>
      </c>
      <c r="S717" s="236">
        <v>0.44</v>
      </c>
      <c r="T717" s="237">
        <f>S717*H717</f>
        <v>20.2268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8" t="s">
        <v>183</v>
      </c>
      <c r="AT717" s="238" t="s">
        <v>178</v>
      </c>
      <c r="AU717" s="238" t="s">
        <v>198</v>
      </c>
      <c r="AY717" s="18" t="s">
        <v>176</v>
      </c>
      <c r="BE717" s="239">
        <f>IF(N717="základní",J717,0)</f>
        <v>0</v>
      </c>
      <c r="BF717" s="239">
        <f>IF(N717="snížená",J717,0)</f>
        <v>0</v>
      </c>
      <c r="BG717" s="239">
        <f>IF(N717="zákl. přenesená",J717,0)</f>
        <v>0</v>
      </c>
      <c r="BH717" s="239">
        <f>IF(N717="sníž. přenesená",J717,0)</f>
        <v>0</v>
      </c>
      <c r="BI717" s="239">
        <f>IF(N717="nulová",J717,0)</f>
        <v>0</v>
      </c>
      <c r="BJ717" s="18" t="s">
        <v>86</v>
      </c>
      <c r="BK717" s="239">
        <f>ROUND(I717*H717,2)</f>
        <v>0</v>
      </c>
      <c r="BL717" s="18" t="s">
        <v>183</v>
      </c>
      <c r="BM717" s="238" t="s">
        <v>905</v>
      </c>
    </row>
    <row r="718" spans="1:47" s="2" customFormat="1" ht="12">
      <c r="A718" s="39"/>
      <c r="B718" s="40"/>
      <c r="C718" s="41"/>
      <c r="D718" s="240" t="s">
        <v>185</v>
      </c>
      <c r="E718" s="41"/>
      <c r="F718" s="241" t="s">
        <v>906</v>
      </c>
      <c r="G718" s="41"/>
      <c r="H718" s="41"/>
      <c r="I718" s="242"/>
      <c r="J718" s="41"/>
      <c r="K718" s="41"/>
      <c r="L718" s="45"/>
      <c r="M718" s="243"/>
      <c r="N718" s="244"/>
      <c r="O718" s="92"/>
      <c r="P718" s="92"/>
      <c r="Q718" s="92"/>
      <c r="R718" s="92"/>
      <c r="S718" s="92"/>
      <c r="T718" s="93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185</v>
      </c>
      <c r="AU718" s="18" t="s">
        <v>198</v>
      </c>
    </row>
    <row r="719" spans="1:51" s="13" customFormat="1" ht="12">
      <c r="A719" s="13"/>
      <c r="B719" s="245"/>
      <c r="C719" s="246"/>
      <c r="D719" s="240" t="s">
        <v>187</v>
      </c>
      <c r="E719" s="247" t="s">
        <v>1</v>
      </c>
      <c r="F719" s="248" t="s">
        <v>907</v>
      </c>
      <c r="G719" s="246"/>
      <c r="H719" s="249">
        <v>45.97</v>
      </c>
      <c r="I719" s="250"/>
      <c r="J719" s="246"/>
      <c r="K719" s="246"/>
      <c r="L719" s="251"/>
      <c r="M719" s="252"/>
      <c r="N719" s="253"/>
      <c r="O719" s="253"/>
      <c r="P719" s="253"/>
      <c r="Q719" s="253"/>
      <c r="R719" s="253"/>
      <c r="S719" s="253"/>
      <c r="T719" s="25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5" t="s">
        <v>187</v>
      </c>
      <c r="AU719" s="255" t="s">
        <v>198</v>
      </c>
      <c r="AV719" s="13" t="s">
        <v>88</v>
      </c>
      <c r="AW719" s="13" t="s">
        <v>34</v>
      </c>
      <c r="AX719" s="13" t="s">
        <v>78</v>
      </c>
      <c r="AY719" s="255" t="s">
        <v>176</v>
      </c>
    </row>
    <row r="720" spans="1:51" s="14" customFormat="1" ht="12">
      <c r="A720" s="14"/>
      <c r="B720" s="256"/>
      <c r="C720" s="257"/>
      <c r="D720" s="240" t="s">
        <v>187</v>
      </c>
      <c r="E720" s="258" t="s">
        <v>1</v>
      </c>
      <c r="F720" s="259" t="s">
        <v>189</v>
      </c>
      <c r="G720" s="257"/>
      <c r="H720" s="260">
        <v>45.97</v>
      </c>
      <c r="I720" s="261"/>
      <c r="J720" s="257"/>
      <c r="K720" s="257"/>
      <c r="L720" s="262"/>
      <c r="M720" s="263"/>
      <c r="N720" s="264"/>
      <c r="O720" s="264"/>
      <c r="P720" s="264"/>
      <c r="Q720" s="264"/>
      <c r="R720" s="264"/>
      <c r="S720" s="264"/>
      <c r="T720" s="26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66" t="s">
        <v>187</v>
      </c>
      <c r="AU720" s="266" t="s">
        <v>198</v>
      </c>
      <c r="AV720" s="14" t="s">
        <v>183</v>
      </c>
      <c r="AW720" s="14" t="s">
        <v>34</v>
      </c>
      <c r="AX720" s="14" t="s">
        <v>86</v>
      </c>
      <c r="AY720" s="266" t="s">
        <v>176</v>
      </c>
    </row>
    <row r="721" spans="1:65" s="2" customFormat="1" ht="16.5" customHeight="1">
      <c r="A721" s="39"/>
      <c r="B721" s="40"/>
      <c r="C721" s="227" t="s">
        <v>908</v>
      </c>
      <c r="D721" s="227" t="s">
        <v>178</v>
      </c>
      <c r="E721" s="228" t="s">
        <v>909</v>
      </c>
      <c r="F721" s="229" t="s">
        <v>910</v>
      </c>
      <c r="G721" s="230" t="s">
        <v>296</v>
      </c>
      <c r="H721" s="231">
        <v>98.043</v>
      </c>
      <c r="I721" s="232"/>
      <c r="J721" s="233">
        <f>ROUND(I721*H721,2)</f>
        <v>0</v>
      </c>
      <c r="K721" s="229" t="s">
        <v>182</v>
      </c>
      <c r="L721" s="45"/>
      <c r="M721" s="234" t="s">
        <v>1</v>
      </c>
      <c r="N721" s="235" t="s">
        <v>43</v>
      </c>
      <c r="O721" s="92"/>
      <c r="P721" s="236">
        <f>O721*H721</f>
        <v>0</v>
      </c>
      <c r="Q721" s="236">
        <v>0</v>
      </c>
      <c r="R721" s="236">
        <f>Q721*H721</f>
        <v>0</v>
      </c>
      <c r="S721" s="236">
        <v>0.22</v>
      </c>
      <c r="T721" s="237">
        <f>S721*H721</f>
        <v>21.569460000000003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38" t="s">
        <v>183</v>
      </c>
      <c r="AT721" s="238" t="s">
        <v>178</v>
      </c>
      <c r="AU721" s="238" t="s">
        <v>198</v>
      </c>
      <c r="AY721" s="18" t="s">
        <v>176</v>
      </c>
      <c r="BE721" s="239">
        <f>IF(N721="základní",J721,0)</f>
        <v>0</v>
      </c>
      <c r="BF721" s="239">
        <f>IF(N721="snížená",J721,0)</f>
        <v>0</v>
      </c>
      <c r="BG721" s="239">
        <f>IF(N721="zákl. přenesená",J721,0)</f>
        <v>0</v>
      </c>
      <c r="BH721" s="239">
        <f>IF(N721="sníž. přenesená",J721,0)</f>
        <v>0</v>
      </c>
      <c r="BI721" s="239">
        <f>IF(N721="nulová",J721,0)</f>
        <v>0</v>
      </c>
      <c r="BJ721" s="18" t="s">
        <v>86</v>
      </c>
      <c r="BK721" s="239">
        <f>ROUND(I721*H721,2)</f>
        <v>0</v>
      </c>
      <c r="BL721" s="18" t="s">
        <v>183</v>
      </c>
      <c r="BM721" s="238" t="s">
        <v>911</v>
      </c>
    </row>
    <row r="722" spans="1:47" s="2" customFormat="1" ht="12">
      <c r="A722" s="39"/>
      <c r="B722" s="40"/>
      <c r="C722" s="41"/>
      <c r="D722" s="240" t="s">
        <v>185</v>
      </c>
      <c r="E722" s="41"/>
      <c r="F722" s="241" t="s">
        <v>912</v>
      </c>
      <c r="G722" s="41"/>
      <c r="H722" s="41"/>
      <c r="I722" s="242"/>
      <c r="J722" s="41"/>
      <c r="K722" s="41"/>
      <c r="L722" s="45"/>
      <c r="M722" s="243"/>
      <c r="N722" s="244"/>
      <c r="O722" s="92"/>
      <c r="P722" s="92"/>
      <c r="Q722" s="92"/>
      <c r="R722" s="92"/>
      <c r="S722" s="92"/>
      <c r="T722" s="93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185</v>
      </c>
      <c r="AU722" s="18" t="s">
        <v>198</v>
      </c>
    </row>
    <row r="723" spans="1:51" s="13" customFormat="1" ht="12">
      <c r="A723" s="13"/>
      <c r="B723" s="245"/>
      <c r="C723" s="246"/>
      <c r="D723" s="240" t="s">
        <v>187</v>
      </c>
      <c r="E723" s="247" t="s">
        <v>1</v>
      </c>
      <c r="F723" s="248" t="s">
        <v>913</v>
      </c>
      <c r="G723" s="246"/>
      <c r="H723" s="249">
        <v>98.043</v>
      </c>
      <c r="I723" s="250"/>
      <c r="J723" s="246"/>
      <c r="K723" s="246"/>
      <c r="L723" s="251"/>
      <c r="M723" s="252"/>
      <c r="N723" s="253"/>
      <c r="O723" s="253"/>
      <c r="P723" s="253"/>
      <c r="Q723" s="253"/>
      <c r="R723" s="253"/>
      <c r="S723" s="253"/>
      <c r="T723" s="25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5" t="s">
        <v>187</v>
      </c>
      <c r="AU723" s="255" t="s">
        <v>198</v>
      </c>
      <c r="AV723" s="13" t="s">
        <v>88</v>
      </c>
      <c r="AW723" s="13" t="s">
        <v>34</v>
      </c>
      <c r="AX723" s="13" t="s">
        <v>78</v>
      </c>
      <c r="AY723" s="255" t="s">
        <v>176</v>
      </c>
    </row>
    <row r="724" spans="1:51" s="14" customFormat="1" ht="12">
      <c r="A724" s="14"/>
      <c r="B724" s="256"/>
      <c r="C724" s="257"/>
      <c r="D724" s="240" t="s">
        <v>187</v>
      </c>
      <c r="E724" s="258" t="s">
        <v>1</v>
      </c>
      <c r="F724" s="259" t="s">
        <v>189</v>
      </c>
      <c r="G724" s="257"/>
      <c r="H724" s="260">
        <v>98.043</v>
      </c>
      <c r="I724" s="261"/>
      <c r="J724" s="257"/>
      <c r="K724" s="257"/>
      <c r="L724" s="262"/>
      <c r="M724" s="263"/>
      <c r="N724" s="264"/>
      <c r="O724" s="264"/>
      <c r="P724" s="264"/>
      <c r="Q724" s="264"/>
      <c r="R724" s="264"/>
      <c r="S724" s="264"/>
      <c r="T724" s="26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6" t="s">
        <v>187</v>
      </c>
      <c r="AU724" s="266" t="s">
        <v>198</v>
      </c>
      <c r="AV724" s="14" t="s">
        <v>183</v>
      </c>
      <c r="AW724" s="14" t="s">
        <v>34</v>
      </c>
      <c r="AX724" s="14" t="s">
        <v>86</v>
      </c>
      <c r="AY724" s="266" t="s">
        <v>176</v>
      </c>
    </row>
    <row r="725" spans="1:65" s="2" customFormat="1" ht="16.5" customHeight="1">
      <c r="A725" s="39"/>
      <c r="B725" s="40"/>
      <c r="C725" s="227" t="s">
        <v>914</v>
      </c>
      <c r="D725" s="227" t="s">
        <v>178</v>
      </c>
      <c r="E725" s="228" t="s">
        <v>915</v>
      </c>
      <c r="F725" s="229" t="s">
        <v>916</v>
      </c>
      <c r="G725" s="230" t="s">
        <v>296</v>
      </c>
      <c r="H725" s="231">
        <v>23.84</v>
      </c>
      <c r="I725" s="232"/>
      <c r="J725" s="233">
        <f>ROUND(I725*H725,2)</f>
        <v>0</v>
      </c>
      <c r="K725" s="229" t="s">
        <v>182</v>
      </c>
      <c r="L725" s="45"/>
      <c r="M725" s="234" t="s">
        <v>1</v>
      </c>
      <c r="N725" s="235" t="s">
        <v>43</v>
      </c>
      <c r="O725" s="92"/>
      <c r="P725" s="236">
        <f>O725*H725</f>
        <v>0</v>
      </c>
      <c r="Q725" s="236">
        <v>0</v>
      </c>
      <c r="R725" s="236">
        <f>Q725*H725</f>
        <v>0</v>
      </c>
      <c r="S725" s="236">
        <v>0.098</v>
      </c>
      <c r="T725" s="237">
        <f>S725*H725</f>
        <v>2.33632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8" t="s">
        <v>183</v>
      </c>
      <c r="AT725" s="238" t="s">
        <v>178</v>
      </c>
      <c r="AU725" s="238" t="s">
        <v>198</v>
      </c>
      <c r="AY725" s="18" t="s">
        <v>176</v>
      </c>
      <c r="BE725" s="239">
        <f>IF(N725="základní",J725,0)</f>
        <v>0</v>
      </c>
      <c r="BF725" s="239">
        <f>IF(N725="snížená",J725,0)</f>
        <v>0</v>
      </c>
      <c r="BG725" s="239">
        <f>IF(N725="zákl. přenesená",J725,0)</f>
        <v>0</v>
      </c>
      <c r="BH725" s="239">
        <f>IF(N725="sníž. přenesená",J725,0)</f>
        <v>0</v>
      </c>
      <c r="BI725" s="239">
        <f>IF(N725="nulová",J725,0)</f>
        <v>0</v>
      </c>
      <c r="BJ725" s="18" t="s">
        <v>86</v>
      </c>
      <c r="BK725" s="239">
        <f>ROUND(I725*H725,2)</f>
        <v>0</v>
      </c>
      <c r="BL725" s="18" t="s">
        <v>183</v>
      </c>
      <c r="BM725" s="238" t="s">
        <v>917</v>
      </c>
    </row>
    <row r="726" spans="1:47" s="2" customFormat="1" ht="12">
      <c r="A726" s="39"/>
      <c r="B726" s="40"/>
      <c r="C726" s="41"/>
      <c r="D726" s="240" t="s">
        <v>185</v>
      </c>
      <c r="E726" s="41"/>
      <c r="F726" s="241" t="s">
        <v>918</v>
      </c>
      <c r="G726" s="41"/>
      <c r="H726" s="41"/>
      <c r="I726" s="242"/>
      <c r="J726" s="41"/>
      <c r="K726" s="41"/>
      <c r="L726" s="45"/>
      <c r="M726" s="243"/>
      <c r="N726" s="244"/>
      <c r="O726" s="92"/>
      <c r="P726" s="92"/>
      <c r="Q726" s="92"/>
      <c r="R726" s="92"/>
      <c r="S726" s="92"/>
      <c r="T726" s="93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185</v>
      </c>
      <c r="AU726" s="18" t="s">
        <v>198</v>
      </c>
    </row>
    <row r="727" spans="1:51" s="13" customFormat="1" ht="12">
      <c r="A727" s="13"/>
      <c r="B727" s="245"/>
      <c r="C727" s="246"/>
      <c r="D727" s="240" t="s">
        <v>187</v>
      </c>
      <c r="E727" s="247" t="s">
        <v>1</v>
      </c>
      <c r="F727" s="248" t="s">
        <v>919</v>
      </c>
      <c r="G727" s="246"/>
      <c r="H727" s="249">
        <v>23.84</v>
      </c>
      <c r="I727" s="250"/>
      <c r="J727" s="246"/>
      <c r="K727" s="246"/>
      <c r="L727" s="251"/>
      <c r="M727" s="252"/>
      <c r="N727" s="253"/>
      <c r="O727" s="253"/>
      <c r="P727" s="253"/>
      <c r="Q727" s="253"/>
      <c r="R727" s="253"/>
      <c r="S727" s="253"/>
      <c r="T727" s="25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5" t="s">
        <v>187</v>
      </c>
      <c r="AU727" s="255" t="s">
        <v>198</v>
      </c>
      <c r="AV727" s="13" t="s">
        <v>88</v>
      </c>
      <c r="AW727" s="13" t="s">
        <v>34</v>
      </c>
      <c r="AX727" s="13" t="s">
        <v>78</v>
      </c>
      <c r="AY727" s="255" t="s">
        <v>176</v>
      </c>
    </row>
    <row r="728" spans="1:51" s="14" customFormat="1" ht="12">
      <c r="A728" s="14"/>
      <c r="B728" s="256"/>
      <c r="C728" s="257"/>
      <c r="D728" s="240" t="s">
        <v>187</v>
      </c>
      <c r="E728" s="258" t="s">
        <v>1</v>
      </c>
      <c r="F728" s="259" t="s">
        <v>189</v>
      </c>
      <c r="G728" s="257"/>
      <c r="H728" s="260">
        <v>23.84</v>
      </c>
      <c r="I728" s="261"/>
      <c r="J728" s="257"/>
      <c r="K728" s="257"/>
      <c r="L728" s="262"/>
      <c r="M728" s="263"/>
      <c r="N728" s="264"/>
      <c r="O728" s="264"/>
      <c r="P728" s="264"/>
      <c r="Q728" s="264"/>
      <c r="R728" s="264"/>
      <c r="S728" s="264"/>
      <c r="T728" s="26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6" t="s">
        <v>187</v>
      </c>
      <c r="AU728" s="266" t="s">
        <v>198</v>
      </c>
      <c r="AV728" s="14" t="s">
        <v>183</v>
      </c>
      <c r="AW728" s="14" t="s">
        <v>34</v>
      </c>
      <c r="AX728" s="14" t="s">
        <v>86</v>
      </c>
      <c r="AY728" s="266" t="s">
        <v>176</v>
      </c>
    </row>
    <row r="729" spans="1:65" s="2" customFormat="1" ht="21.75" customHeight="1">
      <c r="A729" s="39"/>
      <c r="B729" s="40"/>
      <c r="C729" s="227" t="s">
        <v>920</v>
      </c>
      <c r="D729" s="227" t="s">
        <v>178</v>
      </c>
      <c r="E729" s="228" t="s">
        <v>921</v>
      </c>
      <c r="F729" s="229" t="s">
        <v>922</v>
      </c>
      <c r="G729" s="230" t="s">
        <v>296</v>
      </c>
      <c r="H729" s="231">
        <v>1731.25</v>
      </c>
      <c r="I729" s="232"/>
      <c r="J729" s="233">
        <f>ROUND(I729*H729,2)</f>
        <v>0</v>
      </c>
      <c r="K729" s="229" t="s">
        <v>182</v>
      </c>
      <c r="L729" s="45"/>
      <c r="M729" s="234" t="s">
        <v>1</v>
      </c>
      <c r="N729" s="235" t="s">
        <v>43</v>
      </c>
      <c r="O729" s="92"/>
      <c r="P729" s="236">
        <f>O729*H729</f>
        <v>0</v>
      </c>
      <c r="Q729" s="236">
        <v>9E-05</v>
      </c>
      <c r="R729" s="236">
        <f>Q729*H729</f>
        <v>0.15581250000000002</v>
      </c>
      <c r="S729" s="236">
        <v>0.115</v>
      </c>
      <c r="T729" s="237">
        <f>S729*H729</f>
        <v>199.09375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38" t="s">
        <v>183</v>
      </c>
      <c r="AT729" s="238" t="s">
        <v>178</v>
      </c>
      <c r="AU729" s="238" t="s">
        <v>198</v>
      </c>
      <c r="AY729" s="18" t="s">
        <v>176</v>
      </c>
      <c r="BE729" s="239">
        <f>IF(N729="základní",J729,0)</f>
        <v>0</v>
      </c>
      <c r="BF729" s="239">
        <f>IF(N729="snížená",J729,0)</f>
        <v>0</v>
      </c>
      <c r="BG729" s="239">
        <f>IF(N729="zákl. přenesená",J729,0)</f>
        <v>0</v>
      </c>
      <c r="BH729" s="239">
        <f>IF(N729="sníž. přenesená",J729,0)</f>
        <v>0</v>
      </c>
      <c r="BI729" s="239">
        <f>IF(N729="nulová",J729,0)</f>
        <v>0</v>
      </c>
      <c r="BJ729" s="18" t="s">
        <v>86</v>
      </c>
      <c r="BK729" s="239">
        <f>ROUND(I729*H729,2)</f>
        <v>0</v>
      </c>
      <c r="BL729" s="18" t="s">
        <v>183</v>
      </c>
      <c r="BM729" s="238" t="s">
        <v>923</v>
      </c>
    </row>
    <row r="730" spans="1:47" s="2" customFormat="1" ht="12">
      <c r="A730" s="39"/>
      <c r="B730" s="40"/>
      <c r="C730" s="41"/>
      <c r="D730" s="240" t="s">
        <v>185</v>
      </c>
      <c r="E730" s="41"/>
      <c r="F730" s="241" t="s">
        <v>924</v>
      </c>
      <c r="G730" s="41"/>
      <c r="H730" s="41"/>
      <c r="I730" s="242"/>
      <c r="J730" s="41"/>
      <c r="K730" s="41"/>
      <c r="L730" s="45"/>
      <c r="M730" s="243"/>
      <c r="N730" s="244"/>
      <c r="O730" s="92"/>
      <c r="P730" s="92"/>
      <c r="Q730" s="92"/>
      <c r="R730" s="92"/>
      <c r="S730" s="92"/>
      <c r="T730" s="93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18" t="s">
        <v>185</v>
      </c>
      <c r="AU730" s="18" t="s">
        <v>198</v>
      </c>
    </row>
    <row r="731" spans="1:51" s="13" customFormat="1" ht="12">
      <c r="A731" s="13"/>
      <c r="B731" s="245"/>
      <c r="C731" s="246"/>
      <c r="D731" s="240" t="s">
        <v>187</v>
      </c>
      <c r="E731" s="247" t="s">
        <v>1</v>
      </c>
      <c r="F731" s="248" t="s">
        <v>925</v>
      </c>
      <c r="G731" s="246"/>
      <c r="H731" s="249">
        <v>1731.25</v>
      </c>
      <c r="I731" s="250"/>
      <c r="J731" s="246"/>
      <c r="K731" s="246"/>
      <c r="L731" s="251"/>
      <c r="M731" s="252"/>
      <c r="N731" s="253"/>
      <c r="O731" s="253"/>
      <c r="P731" s="253"/>
      <c r="Q731" s="253"/>
      <c r="R731" s="253"/>
      <c r="S731" s="253"/>
      <c r="T731" s="25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5" t="s">
        <v>187</v>
      </c>
      <c r="AU731" s="255" t="s">
        <v>198</v>
      </c>
      <c r="AV731" s="13" t="s">
        <v>88</v>
      </c>
      <c r="AW731" s="13" t="s">
        <v>34</v>
      </c>
      <c r="AX731" s="13" t="s">
        <v>78</v>
      </c>
      <c r="AY731" s="255" t="s">
        <v>176</v>
      </c>
    </row>
    <row r="732" spans="1:51" s="14" customFormat="1" ht="12">
      <c r="A732" s="14"/>
      <c r="B732" s="256"/>
      <c r="C732" s="257"/>
      <c r="D732" s="240" t="s">
        <v>187</v>
      </c>
      <c r="E732" s="258" t="s">
        <v>1</v>
      </c>
      <c r="F732" s="259" t="s">
        <v>189</v>
      </c>
      <c r="G732" s="257"/>
      <c r="H732" s="260">
        <v>1731.25</v>
      </c>
      <c r="I732" s="261"/>
      <c r="J732" s="257"/>
      <c r="K732" s="257"/>
      <c r="L732" s="262"/>
      <c r="M732" s="263"/>
      <c r="N732" s="264"/>
      <c r="O732" s="264"/>
      <c r="P732" s="264"/>
      <c r="Q732" s="264"/>
      <c r="R732" s="264"/>
      <c r="S732" s="264"/>
      <c r="T732" s="26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6" t="s">
        <v>187</v>
      </c>
      <c r="AU732" s="266" t="s">
        <v>198</v>
      </c>
      <c r="AV732" s="14" t="s">
        <v>183</v>
      </c>
      <c r="AW732" s="14" t="s">
        <v>34</v>
      </c>
      <c r="AX732" s="14" t="s">
        <v>86</v>
      </c>
      <c r="AY732" s="266" t="s">
        <v>176</v>
      </c>
    </row>
    <row r="733" spans="1:65" s="2" customFormat="1" ht="16.5" customHeight="1">
      <c r="A733" s="39"/>
      <c r="B733" s="40"/>
      <c r="C733" s="227" t="s">
        <v>926</v>
      </c>
      <c r="D733" s="227" t="s">
        <v>178</v>
      </c>
      <c r="E733" s="228" t="s">
        <v>927</v>
      </c>
      <c r="F733" s="229" t="s">
        <v>928</v>
      </c>
      <c r="G733" s="230" t="s">
        <v>462</v>
      </c>
      <c r="H733" s="231">
        <v>306.2</v>
      </c>
      <c r="I733" s="232"/>
      <c r="J733" s="233">
        <f>ROUND(I733*H733,2)</f>
        <v>0</v>
      </c>
      <c r="K733" s="229" t="s">
        <v>182</v>
      </c>
      <c r="L733" s="45"/>
      <c r="M733" s="234" t="s">
        <v>1</v>
      </c>
      <c r="N733" s="235" t="s">
        <v>43</v>
      </c>
      <c r="O733" s="92"/>
      <c r="P733" s="236">
        <f>O733*H733</f>
        <v>0</v>
      </c>
      <c r="Q733" s="236">
        <v>0</v>
      </c>
      <c r="R733" s="236">
        <f>Q733*H733</f>
        <v>0</v>
      </c>
      <c r="S733" s="236">
        <v>0.29</v>
      </c>
      <c r="T733" s="237">
        <f>S733*H733</f>
        <v>88.79799999999999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8" t="s">
        <v>183</v>
      </c>
      <c r="AT733" s="238" t="s">
        <v>178</v>
      </c>
      <c r="AU733" s="238" t="s">
        <v>198</v>
      </c>
      <c r="AY733" s="18" t="s">
        <v>176</v>
      </c>
      <c r="BE733" s="239">
        <f>IF(N733="základní",J733,0)</f>
        <v>0</v>
      </c>
      <c r="BF733" s="239">
        <f>IF(N733="snížená",J733,0)</f>
        <v>0</v>
      </c>
      <c r="BG733" s="239">
        <f>IF(N733="zákl. přenesená",J733,0)</f>
        <v>0</v>
      </c>
      <c r="BH733" s="239">
        <f>IF(N733="sníž. přenesená",J733,0)</f>
        <v>0</v>
      </c>
      <c r="BI733" s="239">
        <f>IF(N733="nulová",J733,0)</f>
        <v>0</v>
      </c>
      <c r="BJ733" s="18" t="s">
        <v>86</v>
      </c>
      <c r="BK733" s="239">
        <f>ROUND(I733*H733,2)</f>
        <v>0</v>
      </c>
      <c r="BL733" s="18" t="s">
        <v>183</v>
      </c>
      <c r="BM733" s="238" t="s">
        <v>929</v>
      </c>
    </row>
    <row r="734" spans="1:47" s="2" customFormat="1" ht="12">
      <c r="A734" s="39"/>
      <c r="B734" s="40"/>
      <c r="C734" s="41"/>
      <c r="D734" s="240" t="s">
        <v>185</v>
      </c>
      <c r="E734" s="41"/>
      <c r="F734" s="241" t="s">
        <v>930</v>
      </c>
      <c r="G734" s="41"/>
      <c r="H734" s="41"/>
      <c r="I734" s="242"/>
      <c r="J734" s="41"/>
      <c r="K734" s="41"/>
      <c r="L734" s="45"/>
      <c r="M734" s="243"/>
      <c r="N734" s="244"/>
      <c r="O734" s="92"/>
      <c r="P734" s="92"/>
      <c r="Q734" s="92"/>
      <c r="R734" s="92"/>
      <c r="S734" s="92"/>
      <c r="T734" s="93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185</v>
      </c>
      <c r="AU734" s="18" t="s">
        <v>198</v>
      </c>
    </row>
    <row r="735" spans="1:51" s="13" customFormat="1" ht="12">
      <c r="A735" s="13"/>
      <c r="B735" s="245"/>
      <c r="C735" s="246"/>
      <c r="D735" s="240" t="s">
        <v>187</v>
      </c>
      <c r="E735" s="247" t="s">
        <v>1</v>
      </c>
      <c r="F735" s="248" t="s">
        <v>931</v>
      </c>
      <c r="G735" s="246"/>
      <c r="H735" s="249">
        <v>306.2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5" t="s">
        <v>187</v>
      </c>
      <c r="AU735" s="255" t="s">
        <v>198</v>
      </c>
      <c r="AV735" s="13" t="s">
        <v>88</v>
      </c>
      <c r="AW735" s="13" t="s">
        <v>34</v>
      </c>
      <c r="AX735" s="13" t="s">
        <v>78</v>
      </c>
      <c r="AY735" s="255" t="s">
        <v>176</v>
      </c>
    </row>
    <row r="736" spans="1:51" s="14" customFormat="1" ht="12">
      <c r="A736" s="14"/>
      <c r="B736" s="256"/>
      <c r="C736" s="257"/>
      <c r="D736" s="240" t="s">
        <v>187</v>
      </c>
      <c r="E736" s="258" t="s">
        <v>1</v>
      </c>
      <c r="F736" s="259" t="s">
        <v>189</v>
      </c>
      <c r="G736" s="257"/>
      <c r="H736" s="260">
        <v>306.2</v>
      </c>
      <c r="I736" s="261"/>
      <c r="J736" s="257"/>
      <c r="K736" s="257"/>
      <c r="L736" s="262"/>
      <c r="M736" s="263"/>
      <c r="N736" s="264"/>
      <c r="O736" s="264"/>
      <c r="P736" s="264"/>
      <c r="Q736" s="264"/>
      <c r="R736" s="264"/>
      <c r="S736" s="264"/>
      <c r="T736" s="26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6" t="s">
        <v>187</v>
      </c>
      <c r="AU736" s="266" t="s">
        <v>198</v>
      </c>
      <c r="AV736" s="14" t="s">
        <v>183</v>
      </c>
      <c r="AW736" s="14" t="s">
        <v>34</v>
      </c>
      <c r="AX736" s="14" t="s">
        <v>86</v>
      </c>
      <c r="AY736" s="266" t="s">
        <v>176</v>
      </c>
    </row>
    <row r="737" spans="1:65" s="2" customFormat="1" ht="16.5" customHeight="1">
      <c r="A737" s="39"/>
      <c r="B737" s="40"/>
      <c r="C737" s="227" t="s">
        <v>932</v>
      </c>
      <c r="D737" s="227" t="s">
        <v>178</v>
      </c>
      <c r="E737" s="228" t="s">
        <v>933</v>
      </c>
      <c r="F737" s="229" t="s">
        <v>934</v>
      </c>
      <c r="G737" s="230" t="s">
        <v>462</v>
      </c>
      <c r="H737" s="231">
        <v>146.82</v>
      </c>
      <c r="I737" s="232"/>
      <c r="J737" s="233">
        <f>ROUND(I737*H737,2)</f>
        <v>0</v>
      </c>
      <c r="K737" s="229" t="s">
        <v>182</v>
      </c>
      <c r="L737" s="45"/>
      <c r="M737" s="234" t="s">
        <v>1</v>
      </c>
      <c r="N737" s="235" t="s">
        <v>43</v>
      </c>
      <c r="O737" s="92"/>
      <c r="P737" s="236">
        <f>O737*H737</f>
        <v>0</v>
      </c>
      <c r="Q737" s="236">
        <v>0</v>
      </c>
      <c r="R737" s="236">
        <f>Q737*H737</f>
        <v>0</v>
      </c>
      <c r="S737" s="236">
        <v>0.205</v>
      </c>
      <c r="T737" s="237">
        <f>S737*H737</f>
        <v>30.098099999999995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8" t="s">
        <v>183</v>
      </c>
      <c r="AT737" s="238" t="s">
        <v>178</v>
      </c>
      <c r="AU737" s="238" t="s">
        <v>198</v>
      </c>
      <c r="AY737" s="18" t="s">
        <v>176</v>
      </c>
      <c r="BE737" s="239">
        <f>IF(N737="základní",J737,0)</f>
        <v>0</v>
      </c>
      <c r="BF737" s="239">
        <f>IF(N737="snížená",J737,0)</f>
        <v>0</v>
      </c>
      <c r="BG737" s="239">
        <f>IF(N737="zákl. přenesená",J737,0)</f>
        <v>0</v>
      </c>
      <c r="BH737" s="239">
        <f>IF(N737="sníž. přenesená",J737,0)</f>
        <v>0</v>
      </c>
      <c r="BI737" s="239">
        <f>IF(N737="nulová",J737,0)</f>
        <v>0</v>
      </c>
      <c r="BJ737" s="18" t="s">
        <v>86</v>
      </c>
      <c r="BK737" s="239">
        <f>ROUND(I737*H737,2)</f>
        <v>0</v>
      </c>
      <c r="BL737" s="18" t="s">
        <v>183</v>
      </c>
      <c r="BM737" s="238" t="s">
        <v>935</v>
      </c>
    </row>
    <row r="738" spans="1:47" s="2" customFormat="1" ht="12">
      <c r="A738" s="39"/>
      <c r="B738" s="40"/>
      <c r="C738" s="41"/>
      <c r="D738" s="240" t="s">
        <v>185</v>
      </c>
      <c r="E738" s="41"/>
      <c r="F738" s="241" t="s">
        <v>936</v>
      </c>
      <c r="G738" s="41"/>
      <c r="H738" s="41"/>
      <c r="I738" s="242"/>
      <c r="J738" s="41"/>
      <c r="K738" s="41"/>
      <c r="L738" s="45"/>
      <c r="M738" s="243"/>
      <c r="N738" s="244"/>
      <c r="O738" s="92"/>
      <c r="P738" s="92"/>
      <c r="Q738" s="92"/>
      <c r="R738" s="92"/>
      <c r="S738" s="92"/>
      <c r="T738" s="93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185</v>
      </c>
      <c r="AU738" s="18" t="s">
        <v>198</v>
      </c>
    </row>
    <row r="739" spans="1:51" s="13" customFormat="1" ht="12">
      <c r="A739" s="13"/>
      <c r="B739" s="245"/>
      <c r="C739" s="246"/>
      <c r="D739" s="240" t="s">
        <v>187</v>
      </c>
      <c r="E739" s="247" t="s">
        <v>1</v>
      </c>
      <c r="F739" s="248" t="s">
        <v>937</v>
      </c>
      <c r="G739" s="246"/>
      <c r="H739" s="249">
        <v>120.72</v>
      </c>
      <c r="I739" s="250"/>
      <c r="J739" s="246"/>
      <c r="K739" s="246"/>
      <c r="L739" s="251"/>
      <c r="M739" s="252"/>
      <c r="N739" s="253"/>
      <c r="O739" s="253"/>
      <c r="P739" s="253"/>
      <c r="Q739" s="253"/>
      <c r="R739" s="253"/>
      <c r="S739" s="253"/>
      <c r="T739" s="25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5" t="s">
        <v>187</v>
      </c>
      <c r="AU739" s="255" t="s">
        <v>198</v>
      </c>
      <c r="AV739" s="13" t="s">
        <v>88</v>
      </c>
      <c r="AW739" s="13" t="s">
        <v>34</v>
      </c>
      <c r="AX739" s="13" t="s">
        <v>78</v>
      </c>
      <c r="AY739" s="255" t="s">
        <v>176</v>
      </c>
    </row>
    <row r="740" spans="1:51" s="13" customFormat="1" ht="12">
      <c r="A740" s="13"/>
      <c r="B740" s="245"/>
      <c r="C740" s="246"/>
      <c r="D740" s="240" t="s">
        <v>187</v>
      </c>
      <c r="E740" s="247" t="s">
        <v>1</v>
      </c>
      <c r="F740" s="248" t="s">
        <v>938</v>
      </c>
      <c r="G740" s="246"/>
      <c r="H740" s="249">
        <v>26.1</v>
      </c>
      <c r="I740" s="250"/>
      <c r="J740" s="246"/>
      <c r="K740" s="246"/>
      <c r="L740" s="251"/>
      <c r="M740" s="252"/>
      <c r="N740" s="253"/>
      <c r="O740" s="253"/>
      <c r="P740" s="253"/>
      <c r="Q740" s="253"/>
      <c r="R740" s="253"/>
      <c r="S740" s="253"/>
      <c r="T740" s="25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5" t="s">
        <v>187</v>
      </c>
      <c r="AU740" s="255" t="s">
        <v>198</v>
      </c>
      <c r="AV740" s="13" t="s">
        <v>88</v>
      </c>
      <c r="AW740" s="13" t="s">
        <v>34</v>
      </c>
      <c r="AX740" s="13" t="s">
        <v>78</v>
      </c>
      <c r="AY740" s="255" t="s">
        <v>176</v>
      </c>
    </row>
    <row r="741" spans="1:51" s="14" customFormat="1" ht="12">
      <c r="A741" s="14"/>
      <c r="B741" s="256"/>
      <c r="C741" s="257"/>
      <c r="D741" s="240" t="s">
        <v>187</v>
      </c>
      <c r="E741" s="258" t="s">
        <v>1</v>
      </c>
      <c r="F741" s="259" t="s">
        <v>189</v>
      </c>
      <c r="G741" s="257"/>
      <c r="H741" s="260">
        <v>146.82</v>
      </c>
      <c r="I741" s="261"/>
      <c r="J741" s="257"/>
      <c r="K741" s="257"/>
      <c r="L741" s="262"/>
      <c r="M741" s="263"/>
      <c r="N741" s="264"/>
      <c r="O741" s="264"/>
      <c r="P741" s="264"/>
      <c r="Q741" s="264"/>
      <c r="R741" s="264"/>
      <c r="S741" s="264"/>
      <c r="T741" s="26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6" t="s">
        <v>187</v>
      </c>
      <c r="AU741" s="266" t="s">
        <v>198</v>
      </c>
      <c r="AV741" s="14" t="s">
        <v>183</v>
      </c>
      <c r="AW741" s="14" t="s">
        <v>34</v>
      </c>
      <c r="AX741" s="14" t="s">
        <v>86</v>
      </c>
      <c r="AY741" s="266" t="s">
        <v>176</v>
      </c>
    </row>
    <row r="742" spans="1:65" s="2" customFormat="1" ht="16.5" customHeight="1">
      <c r="A742" s="39"/>
      <c r="B742" s="40"/>
      <c r="C742" s="227" t="s">
        <v>939</v>
      </c>
      <c r="D742" s="227" t="s">
        <v>178</v>
      </c>
      <c r="E742" s="228" t="s">
        <v>940</v>
      </c>
      <c r="F742" s="229" t="s">
        <v>941</v>
      </c>
      <c r="G742" s="230" t="s">
        <v>476</v>
      </c>
      <c r="H742" s="231">
        <v>11</v>
      </c>
      <c r="I742" s="232"/>
      <c r="J742" s="233">
        <f>ROUND(I742*H742,2)</f>
        <v>0</v>
      </c>
      <c r="K742" s="229" t="s">
        <v>182</v>
      </c>
      <c r="L742" s="45"/>
      <c r="M742" s="234" t="s">
        <v>1</v>
      </c>
      <c r="N742" s="235" t="s">
        <v>43</v>
      </c>
      <c r="O742" s="92"/>
      <c r="P742" s="236">
        <f>O742*H742</f>
        <v>0</v>
      </c>
      <c r="Q742" s="236">
        <v>0</v>
      </c>
      <c r="R742" s="236">
        <f>Q742*H742</f>
        <v>0</v>
      </c>
      <c r="S742" s="236">
        <v>0.082</v>
      </c>
      <c r="T742" s="237">
        <f>S742*H742</f>
        <v>0.902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8" t="s">
        <v>183</v>
      </c>
      <c r="AT742" s="238" t="s">
        <v>178</v>
      </c>
      <c r="AU742" s="238" t="s">
        <v>198</v>
      </c>
      <c r="AY742" s="18" t="s">
        <v>176</v>
      </c>
      <c r="BE742" s="239">
        <f>IF(N742="základní",J742,0)</f>
        <v>0</v>
      </c>
      <c r="BF742" s="239">
        <f>IF(N742="snížená",J742,0)</f>
        <v>0</v>
      </c>
      <c r="BG742" s="239">
        <f>IF(N742="zákl. přenesená",J742,0)</f>
        <v>0</v>
      </c>
      <c r="BH742" s="239">
        <f>IF(N742="sníž. přenesená",J742,0)</f>
        <v>0</v>
      </c>
      <c r="BI742" s="239">
        <f>IF(N742="nulová",J742,0)</f>
        <v>0</v>
      </c>
      <c r="BJ742" s="18" t="s">
        <v>86</v>
      </c>
      <c r="BK742" s="239">
        <f>ROUND(I742*H742,2)</f>
        <v>0</v>
      </c>
      <c r="BL742" s="18" t="s">
        <v>183</v>
      </c>
      <c r="BM742" s="238" t="s">
        <v>942</v>
      </c>
    </row>
    <row r="743" spans="1:47" s="2" customFormat="1" ht="12">
      <c r="A743" s="39"/>
      <c r="B743" s="40"/>
      <c r="C743" s="41"/>
      <c r="D743" s="240" t="s">
        <v>185</v>
      </c>
      <c r="E743" s="41"/>
      <c r="F743" s="241" t="s">
        <v>943</v>
      </c>
      <c r="G743" s="41"/>
      <c r="H743" s="41"/>
      <c r="I743" s="242"/>
      <c r="J743" s="41"/>
      <c r="K743" s="41"/>
      <c r="L743" s="45"/>
      <c r="M743" s="243"/>
      <c r="N743" s="244"/>
      <c r="O743" s="92"/>
      <c r="P743" s="92"/>
      <c r="Q743" s="92"/>
      <c r="R743" s="92"/>
      <c r="S743" s="92"/>
      <c r="T743" s="93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8" t="s">
        <v>185</v>
      </c>
      <c r="AU743" s="18" t="s">
        <v>198</v>
      </c>
    </row>
    <row r="744" spans="1:51" s="13" customFormat="1" ht="12">
      <c r="A744" s="13"/>
      <c r="B744" s="245"/>
      <c r="C744" s="246"/>
      <c r="D744" s="240" t="s">
        <v>187</v>
      </c>
      <c r="E744" s="247" t="s">
        <v>1</v>
      </c>
      <c r="F744" s="248" t="s">
        <v>944</v>
      </c>
      <c r="G744" s="246"/>
      <c r="H744" s="249">
        <v>11</v>
      </c>
      <c r="I744" s="250"/>
      <c r="J744" s="246"/>
      <c r="K744" s="246"/>
      <c r="L744" s="251"/>
      <c r="M744" s="252"/>
      <c r="N744" s="253"/>
      <c r="O744" s="253"/>
      <c r="P744" s="253"/>
      <c r="Q744" s="253"/>
      <c r="R744" s="253"/>
      <c r="S744" s="253"/>
      <c r="T744" s="25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5" t="s">
        <v>187</v>
      </c>
      <c r="AU744" s="255" t="s">
        <v>198</v>
      </c>
      <c r="AV744" s="13" t="s">
        <v>88</v>
      </c>
      <c r="AW744" s="13" t="s">
        <v>34</v>
      </c>
      <c r="AX744" s="13" t="s">
        <v>78</v>
      </c>
      <c r="AY744" s="255" t="s">
        <v>176</v>
      </c>
    </row>
    <row r="745" spans="1:51" s="14" customFormat="1" ht="12">
      <c r="A745" s="14"/>
      <c r="B745" s="256"/>
      <c r="C745" s="257"/>
      <c r="D745" s="240" t="s">
        <v>187</v>
      </c>
      <c r="E745" s="258" t="s">
        <v>1</v>
      </c>
      <c r="F745" s="259" t="s">
        <v>189</v>
      </c>
      <c r="G745" s="257"/>
      <c r="H745" s="260">
        <v>11</v>
      </c>
      <c r="I745" s="261"/>
      <c r="J745" s="257"/>
      <c r="K745" s="257"/>
      <c r="L745" s="262"/>
      <c r="M745" s="263"/>
      <c r="N745" s="264"/>
      <c r="O745" s="264"/>
      <c r="P745" s="264"/>
      <c r="Q745" s="264"/>
      <c r="R745" s="264"/>
      <c r="S745" s="264"/>
      <c r="T745" s="265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6" t="s">
        <v>187</v>
      </c>
      <c r="AU745" s="266" t="s">
        <v>198</v>
      </c>
      <c r="AV745" s="14" t="s">
        <v>183</v>
      </c>
      <c r="AW745" s="14" t="s">
        <v>34</v>
      </c>
      <c r="AX745" s="14" t="s">
        <v>86</v>
      </c>
      <c r="AY745" s="266" t="s">
        <v>176</v>
      </c>
    </row>
    <row r="746" spans="1:65" s="2" customFormat="1" ht="16.5" customHeight="1">
      <c r="A746" s="39"/>
      <c r="B746" s="40"/>
      <c r="C746" s="227" t="s">
        <v>945</v>
      </c>
      <c r="D746" s="227" t="s">
        <v>178</v>
      </c>
      <c r="E746" s="228" t="s">
        <v>946</v>
      </c>
      <c r="F746" s="229" t="s">
        <v>947</v>
      </c>
      <c r="G746" s="230" t="s">
        <v>476</v>
      </c>
      <c r="H746" s="231">
        <v>11</v>
      </c>
      <c r="I746" s="232"/>
      <c r="J746" s="233">
        <f>ROUND(I746*H746,2)</f>
        <v>0</v>
      </c>
      <c r="K746" s="229" t="s">
        <v>182</v>
      </c>
      <c r="L746" s="45"/>
      <c r="M746" s="234" t="s">
        <v>1</v>
      </c>
      <c r="N746" s="235" t="s">
        <v>43</v>
      </c>
      <c r="O746" s="92"/>
      <c r="P746" s="236">
        <f>O746*H746</f>
        <v>0</v>
      </c>
      <c r="Q746" s="236">
        <v>0</v>
      </c>
      <c r="R746" s="236">
        <f>Q746*H746</f>
        <v>0</v>
      </c>
      <c r="S746" s="236">
        <v>0.004</v>
      </c>
      <c r="T746" s="237">
        <f>S746*H746</f>
        <v>0.044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8" t="s">
        <v>183</v>
      </c>
      <c r="AT746" s="238" t="s">
        <v>178</v>
      </c>
      <c r="AU746" s="238" t="s">
        <v>198</v>
      </c>
      <c r="AY746" s="18" t="s">
        <v>176</v>
      </c>
      <c r="BE746" s="239">
        <f>IF(N746="základní",J746,0)</f>
        <v>0</v>
      </c>
      <c r="BF746" s="239">
        <f>IF(N746="snížená",J746,0)</f>
        <v>0</v>
      </c>
      <c r="BG746" s="239">
        <f>IF(N746="zákl. přenesená",J746,0)</f>
        <v>0</v>
      </c>
      <c r="BH746" s="239">
        <f>IF(N746="sníž. přenesená",J746,0)</f>
        <v>0</v>
      </c>
      <c r="BI746" s="239">
        <f>IF(N746="nulová",J746,0)</f>
        <v>0</v>
      </c>
      <c r="BJ746" s="18" t="s">
        <v>86</v>
      </c>
      <c r="BK746" s="239">
        <f>ROUND(I746*H746,2)</f>
        <v>0</v>
      </c>
      <c r="BL746" s="18" t="s">
        <v>183</v>
      </c>
      <c r="BM746" s="238" t="s">
        <v>948</v>
      </c>
    </row>
    <row r="747" spans="1:47" s="2" customFormat="1" ht="12">
      <c r="A747" s="39"/>
      <c r="B747" s="40"/>
      <c r="C747" s="41"/>
      <c r="D747" s="240" t="s">
        <v>185</v>
      </c>
      <c r="E747" s="41"/>
      <c r="F747" s="241" t="s">
        <v>949</v>
      </c>
      <c r="G747" s="41"/>
      <c r="H747" s="41"/>
      <c r="I747" s="242"/>
      <c r="J747" s="41"/>
      <c r="K747" s="41"/>
      <c r="L747" s="45"/>
      <c r="M747" s="243"/>
      <c r="N747" s="244"/>
      <c r="O747" s="92"/>
      <c r="P747" s="92"/>
      <c r="Q747" s="92"/>
      <c r="R747" s="92"/>
      <c r="S747" s="92"/>
      <c r="T747" s="93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185</v>
      </c>
      <c r="AU747" s="18" t="s">
        <v>198</v>
      </c>
    </row>
    <row r="748" spans="1:51" s="13" customFormat="1" ht="12">
      <c r="A748" s="13"/>
      <c r="B748" s="245"/>
      <c r="C748" s="246"/>
      <c r="D748" s="240" t="s">
        <v>187</v>
      </c>
      <c r="E748" s="247" t="s">
        <v>1</v>
      </c>
      <c r="F748" s="248" t="s">
        <v>650</v>
      </c>
      <c r="G748" s="246"/>
      <c r="H748" s="249">
        <v>1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5" t="s">
        <v>187</v>
      </c>
      <c r="AU748" s="255" t="s">
        <v>198</v>
      </c>
      <c r="AV748" s="13" t="s">
        <v>88</v>
      </c>
      <c r="AW748" s="13" t="s">
        <v>34</v>
      </c>
      <c r="AX748" s="13" t="s">
        <v>78</v>
      </c>
      <c r="AY748" s="255" t="s">
        <v>176</v>
      </c>
    </row>
    <row r="749" spans="1:51" s="13" customFormat="1" ht="12">
      <c r="A749" s="13"/>
      <c r="B749" s="245"/>
      <c r="C749" s="246"/>
      <c r="D749" s="240" t="s">
        <v>187</v>
      </c>
      <c r="E749" s="247" t="s">
        <v>1</v>
      </c>
      <c r="F749" s="248" t="s">
        <v>950</v>
      </c>
      <c r="G749" s="246"/>
      <c r="H749" s="249">
        <v>1</v>
      </c>
      <c r="I749" s="250"/>
      <c r="J749" s="246"/>
      <c r="K749" s="246"/>
      <c r="L749" s="251"/>
      <c r="M749" s="252"/>
      <c r="N749" s="253"/>
      <c r="O749" s="253"/>
      <c r="P749" s="253"/>
      <c r="Q749" s="253"/>
      <c r="R749" s="253"/>
      <c r="S749" s="253"/>
      <c r="T749" s="25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5" t="s">
        <v>187</v>
      </c>
      <c r="AU749" s="255" t="s">
        <v>198</v>
      </c>
      <c r="AV749" s="13" t="s">
        <v>88</v>
      </c>
      <c r="AW749" s="13" t="s">
        <v>34</v>
      </c>
      <c r="AX749" s="13" t="s">
        <v>78</v>
      </c>
      <c r="AY749" s="255" t="s">
        <v>176</v>
      </c>
    </row>
    <row r="750" spans="1:51" s="13" customFormat="1" ht="12">
      <c r="A750" s="13"/>
      <c r="B750" s="245"/>
      <c r="C750" s="246"/>
      <c r="D750" s="240" t="s">
        <v>187</v>
      </c>
      <c r="E750" s="247" t="s">
        <v>1</v>
      </c>
      <c r="F750" s="248" t="s">
        <v>951</v>
      </c>
      <c r="G750" s="246"/>
      <c r="H750" s="249">
        <v>2</v>
      </c>
      <c r="I750" s="250"/>
      <c r="J750" s="246"/>
      <c r="K750" s="246"/>
      <c r="L750" s="251"/>
      <c r="M750" s="252"/>
      <c r="N750" s="253"/>
      <c r="O750" s="253"/>
      <c r="P750" s="253"/>
      <c r="Q750" s="253"/>
      <c r="R750" s="253"/>
      <c r="S750" s="253"/>
      <c r="T750" s="25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5" t="s">
        <v>187</v>
      </c>
      <c r="AU750" s="255" t="s">
        <v>198</v>
      </c>
      <c r="AV750" s="13" t="s">
        <v>88</v>
      </c>
      <c r="AW750" s="13" t="s">
        <v>34</v>
      </c>
      <c r="AX750" s="13" t="s">
        <v>78</v>
      </c>
      <c r="AY750" s="255" t="s">
        <v>176</v>
      </c>
    </row>
    <row r="751" spans="1:51" s="13" customFormat="1" ht="12">
      <c r="A751" s="13"/>
      <c r="B751" s="245"/>
      <c r="C751" s="246"/>
      <c r="D751" s="240" t="s">
        <v>187</v>
      </c>
      <c r="E751" s="247" t="s">
        <v>1</v>
      </c>
      <c r="F751" s="248" t="s">
        <v>952</v>
      </c>
      <c r="G751" s="246"/>
      <c r="H751" s="249">
        <v>2</v>
      </c>
      <c r="I751" s="250"/>
      <c r="J751" s="246"/>
      <c r="K751" s="246"/>
      <c r="L751" s="251"/>
      <c r="M751" s="252"/>
      <c r="N751" s="253"/>
      <c r="O751" s="253"/>
      <c r="P751" s="253"/>
      <c r="Q751" s="253"/>
      <c r="R751" s="253"/>
      <c r="S751" s="253"/>
      <c r="T751" s="25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5" t="s">
        <v>187</v>
      </c>
      <c r="AU751" s="255" t="s">
        <v>198</v>
      </c>
      <c r="AV751" s="13" t="s">
        <v>88</v>
      </c>
      <c r="AW751" s="13" t="s">
        <v>34</v>
      </c>
      <c r="AX751" s="13" t="s">
        <v>78</v>
      </c>
      <c r="AY751" s="255" t="s">
        <v>176</v>
      </c>
    </row>
    <row r="752" spans="1:51" s="13" customFormat="1" ht="12">
      <c r="A752" s="13"/>
      <c r="B752" s="245"/>
      <c r="C752" s="246"/>
      <c r="D752" s="240" t="s">
        <v>187</v>
      </c>
      <c r="E752" s="247" t="s">
        <v>1</v>
      </c>
      <c r="F752" s="248" t="s">
        <v>953</v>
      </c>
      <c r="G752" s="246"/>
      <c r="H752" s="249">
        <v>1</v>
      </c>
      <c r="I752" s="250"/>
      <c r="J752" s="246"/>
      <c r="K752" s="246"/>
      <c r="L752" s="251"/>
      <c r="M752" s="252"/>
      <c r="N752" s="253"/>
      <c r="O752" s="253"/>
      <c r="P752" s="253"/>
      <c r="Q752" s="253"/>
      <c r="R752" s="253"/>
      <c r="S752" s="253"/>
      <c r="T752" s="25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5" t="s">
        <v>187</v>
      </c>
      <c r="AU752" s="255" t="s">
        <v>198</v>
      </c>
      <c r="AV752" s="13" t="s">
        <v>88</v>
      </c>
      <c r="AW752" s="13" t="s">
        <v>34</v>
      </c>
      <c r="AX752" s="13" t="s">
        <v>78</v>
      </c>
      <c r="AY752" s="255" t="s">
        <v>176</v>
      </c>
    </row>
    <row r="753" spans="1:51" s="13" customFormat="1" ht="12">
      <c r="A753" s="13"/>
      <c r="B753" s="245"/>
      <c r="C753" s="246"/>
      <c r="D753" s="240" t="s">
        <v>187</v>
      </c>
      <c r="E753" s="247" t="s">
        <v>1</v>
      </c>
      <c r="F753" s="248" t="s">
        <v>954</v>
      </c>
      <c r="G753" s="246"/>
      <c r="H753" s="249">
        <v>1</v>
      </c>
      <c r="I753" s="250"/>
      <c r="J753" s="246"/>
      <c r="K753" s="246"/>
      <c r="L753" s="251"/>
      <c r="M753" s="252"/>
      <c r="N753" s="253"/>
      <c r="O753" s="253"/>
      <c r="P753" s="253"/>
      <c r="Q753" s="253"/>
      <c r="R753" s="253"/>
      <c r="S753" s="253"/>
      <c r="T753" s="25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5" t="s">
        <v>187</v>
      </c>
      <c r="AU753" s="255" t="s">
        <v>198</v>
      </c>
      <c r="AV753" s="13" t="s">
        <v>88</v>
      </c>
      <c r="AW753" s="13" t="s">
        <v>34</v>
      </c>
      <c r="AX753" s="13" t="s">
        <v>78</v>
      </c>
      <c r="AY753" s="255" t="s">
        <v>176</v>
      </c>
    </row>
    <row r="754" spans="1:51" s="13" customFormat="1" ht="12">
      <c r="A754" s="13"/>
      <c r="B754" s="245"/>
      <c r="C754" s="246"/>
      <c r="D754" s="240" t="s">
        <v>187</v>
      </c>
      <c r="E754" s="247" t="s">
        <v>1</v>
      </c>
      <c r="F754" s="248" t="s">
        <v>955</v>
      </c>
      <c r="G754" s="246"/>
      <c r="H754" s="249">
        <v>1</v>
      </c>
      <c r="I754" s="250"/>
      <c r="J754" s="246"/>
      <c r="K754" s="246"/>
      <c r="L754" s="251"/>
      <c r="M754" s="252"/>
      <c r="N754" s="253"/>
      <c r="O754" s="253"/>
      <c r="P754" s="253"/>
      <c r="Q754" s="253"/>
      <c r="R754" s="253"/>
      <c r="S754" s="253"/>
      <c r="T754" s="25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5" t="s">
        <v>187</v>
      </c>
      <c r="AU754" s="255" t="s">
        <v>198</v>
      </c>
      <c r="AV754" s="13" t="s">
        <v>88</v>
      </c>
      <c r="AW754" s="13" t="s">
        <v>34</v>
      </c>
      <c r="AX754" s="13" t="s">
        <v>78</v>
      </c>
      <c r="AY754" s="255" t="s">
        <v>176</v>
      </c>
    </row>
    <row r="755" spans="1:51" s="13" customFormat="1" ht="12">
      <c r="A755" s="13"/>
      <c r="B755" s="245"/>
      <c r="C755" s="246"/>
      <c r="D755" s="240" t="s">
        <v>187</v>
      </c>
      <c r="E755" s="247" t="s">
        <v>1</v>
      </c>
      <c r="F755" s="248" t="s">
        <v>956</v>
      </c>
      <c r="G755" s="246"/>
      <c r="H755" s="249">
        <v>2</v>
      </c>
      <c r="I755" s="250"/>
      <c r="J755" s="246"/>
      <c r="K755" s="246"/>
      <c r="L755" s="251"/>
      <c r="M755" s="252"/>
      <c r="N755" s="253"/>
      <c r="O755" s="253"/>
      <c r="P755" s="253"/>
      <c r="Q755" s="253"/>
      <c r="R755" s="253"/>
      <c r="S755" s="253"/>
      <c r="T755" s="25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5" t="s">
        <v>187</v>
      </c>
      <c r="AU755" s="255" t="s">
        <v>198</v>
      </c>
      <c r="AV755" s="13" t="s">
        <v>88</v>
      </c>
      <c r="AW755" s="13" t="s">
        <v>34</v>
      </c>
      <c r="AX755" s="13" t="s">
        <v>78</v>
      </c>
      <c r="AY755" s="255" t="s">
        <v>176</v>
      </c>
    </row>
    <row r="756" spans="1:51" s="14" customFormat="1" ht="12">
      <c r="A756" s="14"/>
      <c r="B756" s="256"/>
      <c r="C756" s="257"/>
      <c r="D756" s="240" t="s">
        <v>187</v>
      </c>
      <c r="E756" s="258" t="s">
        <v>1</v>
      </c>
      <c r="F756" s="259" t="s">
        <v>189</v>
      </c>
      <c r="G756" s="257"/>
      <c r="H756" s="260">
        <v>11</v>
      </c>
      <c r="I756" s="261"/>
      <c r="J756" s="257"/>
      <c r="K756" s="257"/>
      <c r="L756" s="262"/>
      <c r="M756" s="263"/>
      <c r="N756" s="264"/>
      <c r="O756" s="264"/>
      <c r="P756" s="264"/>
      <c r="Q756" s="264"/>
      <c r="R756" s="264"/>
      <c r="S756" s="264"/>
      <c r="T756" s="26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6" t="s">
        <v>187</v>
      </c>
      <c r="AU756" s="266" t="s">
        <v>198</v>
      </c>
      <c r="AV756" s="14" t="s">
        <v>183</v>
      </c>
      <c r="AW756" s="14" t="s">
        <v>34</v>
      </c>
      <c r="AX756" s="14" t="s">
        <v>86</v>
      </c>
      <c r="AY756" s="266" t="s">
        <v>176</v>
      </c>
    </row>
    <row r="757" spans="1:63" s="12" customFormat="1" ht="22.8" customHeight="1">
      <c r="A757" s="12"/>
      <c r="B757" s="211"/>
      <c r="C757" s="212"/>
      <c r="D757" s="213" t="s">
        <v>77</v>
      </c>
      <c r="E757" s="225" t="s">
        <v>957</v>
      </c>
      <c r="F757" s="225" t="s">
        <v>958</v>
      </c>
      <c r="G757" s="212"/>
      <c r="H757" s="212"/>
      <c r="I757" s="215"/>
      <c r="J757" s="226">
        <f>BK757</f>
        <v>0</v>
      </c>
      <c r="K757" s="212"/>
      <c r="L757" s="217"/>
      <c r="M757" s="218"/>
      <c r="N757" s="219"/>
      <c r="O757" s="219"/>
      <c r="P757" s="220">
        <f>SUM(P758:P790)</f>
        <v>0</v>
      </c>
      <c r="Q757" s="219"/>
      <c r="R757" s="220">
        <f>SUM(R758:R790)</f>
        <v>0</v>
      </c>
      <c r="S757" s="219"/>
      <c r="T757" s="221">
        <f>SUM(T758:T790)</f>
        <v>0</v>
      </c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R757" s="222" t="s">
        <v>86</v>
      </c>
      <c r="AT757" s="223" t="s">
        <v>77</v>
      </c>
      <c r="AU757" s="223" t="s">
        <v>86</v>
      </c>
      <c r="AY757" s="222" t="s">
        <v>176</v>
      </c>
      <c r="BK757" s="224">
        <f>SUM(BK758:BK790)</f>
        <v>0</v>
      </c>
    </row>
    <row r="758" spans="1:65" s="2" customFormat="1" ht="16.5" customHeight="1">
      <c r="A758" s="39"/>
      <c r="B758" s="40"/>
      <c r="C758" s="227" t="s">
        <v>959</v>
      </c>
      <c r="D758" s="227" t="s">
        <v>178</v>
      </c>
      <c r="E758" s="228" t="s">
        <v>960</v>
      </c>
      <c r="F758" s="229" t="s">
        <v>961</v>
      </c>
      <c r="G758" s="230" t="s">
        <v>250</v>
      </c>
      <c r="H758" s="231">
        <v>788.568</v>
      </c>
      <c r="I758" s="232"/>
      <c r="J758" s="233">
        <f>ROUND(I758*H758,2)</f>
        <v>0</v>
      </c>
      <c r="K758" s="229" t="s">
        <v>182</v>
      </c>
      <c r="L758" s="45"/>
      <c r="M758" s="234" t="s">
        <v>1</v>
      </c>
      <c r="N758" s="235" t="s">
        <v>43</v>
      </c>
      <c r="O758" s="92"/>
      <c r="P758" s="236">
        <f>O758*H758</f>
        <v>0</v>
      </c>
      <c r="Q758" s="236">
        <v>0</v>
      </c>
      <c r="R758" s="236">
        <f>Q758*H758</f>
        <v>0</v>
      </c>
      <c r="S758" s="236">
        <v>0</v>
      </c>
      <c r="T758" s="237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38" t="s">
        <v>183</v>
      </c>
      <c r="AT758" s="238" t="s">
        <v>178</v>
      </c>
      <c r="AU758" s="238" t="s">
        <v>88</v>
      </c>
      <c r="AY758" s="18" t="s">
        <v>176</v>
      </c>
      <c r="BE758" s="239">
        <f>IF(N758="základní",J758,0)</f>
        <v>0</v>
      </c>
      <c r="BF758" s="239">
        <f>IF(N758="snížená",J758,0)</f>
        <v>0</v>
      </c>
      <c r="BG758" s="239">
        <f>IF(N758="zákl. přenesená",J758,0)</f>
        <v>0</v>
      </c>
      <c r="BH758" s="239">
        <f>IF(N758="sníž. přenesená",J758,0)</f>
        <v>0</v>
      </c>
      <c r="BI758" s="239">
        <f>IF(N758="nulová",J758,0)</f>
        <v>0</v>
      </c>
      <c r="BJ758" s="18" t="s">
        <v>86</v>
      </c>
      <c r="BK758" s="239">
        <f>ROUND(I758*H758,2)</f>
        <v>0</v>
      </c>
      <c r="BL758" s="18" t="s">
        <v>183</v>
      </c>
      <c r="BM758" s="238" t="s">
        <v>962</v>
      </c>
    </row>
    <row r="759" spans="1:47" s="2" customFormat="1" ht="12">
      <c r="A759" s="39"/>
      <c r="B759" s="40"/>
      <c r="C759" s="41"/>
      <c r="D759" s="240" t="s">
        <v>185</v>
      </c>
      <c r="E759" s="41"/>
      <c r="F759" s="241" t="s">
        <v>963</v>
      </c>
      <c r="G759" s="41"/>
      <c r="H759" s="41"/>
      <c r="I759" s="242"/>
      <c r="J759" s="41"/>
      <c r="K759" s="41"/>
      <c r="L759" s="45"/>
      <c r="M759" s="243"/>
      <c r="N759" s="244"/>
      <c r="O759" s="92"/>
      <c r="P759" s="92"/>
      <c r="Q759" s="92"/>
      <c r="R759" s="92"/>
      <c r="S759" s="92"/>
      <c r="T759" s="93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T759" s="18" t="s">
        <v>185</v>
      </c>
      <c r="AU759" s="18" t="s">
        <v>88</v>
      </c>
    </row>
    <row r="760" spans="1:51" s="13" customFormat="1" ht="12">
      <c r="A760" s="13"/>
      <c r="B760" s="245"/>
      <c r="C760" s="246"/>
      <c r="D760" s="240" t="s">
        <v>187</v>
      </c>
      <c r="E760" s="247" t="s">
        <v>1</v>
      </c>
      <c r="F760" s="248" t="s">
        <v>964</v>
      </c>
      <c r="G760" s="246"/>
      <c r="H760" s="249">
        <v>589.474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5" t="s">
        <v>187</v>
      </c>
      <c r="AU760" s="255" t="s">
        <v>88</v>
      </c>
      <c r="AV760" s="13" t="s">
        <v>88</v>
      </c>
      <c r="AW760" s="13" t="s">
        <v>34</v>
      </c>
      <c r="AX760" s="13" t="s">
        <v>78</v>
      </c>
      <c r="AY760" s="255" t="s">
        <v>176</v>
      </c>
    </row>
    <row r="761" spans="1:51" s="13" customFormat="1" ht="12">
      <c r="A761" s="13"/>
      <c r="B761" s="245"/>
      <c r="C761" s="246"/>
      <c r="D761" s="240" t="s">
        <v>187</v>
      </c>
      <c r="E761" s="247" t="s">
        <v>1</v>
      </c>
      <c r="F761" s="248" t="s">
        <v>965</v>
      </c>
      <c r="G761" s="246"/>
      <c r="H761" s="249">
        <v>199.094</v>
      </c>
      <c r="I761" s="250"/>
      <c r="J761" s="246"/>
      <c r="K761" s="246"/>
      <c r="L761" s="251"/>
      <c r="M761" s="252"/>
      <c r="N761" s="253"/>
      <c r="O761" s="253"/>
      <c r="P761" s="253"/>
      <c r="Q761" s="253"/>
      <c r="R761" s="253"/>
      <c r="S761" s="253"/>
      <c r="T761" s="25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5" t="s">
        <v>187</v>
      </c>
      <c r="AU761" s="255" t="s">
        <v>88</v>
      </c>
      <c r="AV761" s="13" t="s">
        <v>88</v>
      </c>
      <c r="AW761" s="13" t="s">
        <v>34</v>
      </c>
      <c r="AX761" s="13" t="s">
        <v>78</v>
      </c>
      <c r="AY761" s="255" t="s">
        <v>176</v>
      </c>
    </row>
    <row r="762" spans="1:51" s="14" customFormat="1" ht="12">
      <c r="A762" s="14"/>
      <c r="B762" s="256"/>
      <c r="C762" s="257"/>
      <c r="D762" s="240" t="s">
        <v>187</v>
      </c>
      <c r="E762" s="258" t="s">
        <v>1</v>
      </c>
      <c r="F762" s="259" t="s">
        <v>189</v>
      </c>
      <c r="G762" s="257"/>
      <c r="H762" s="260">
        <v>788.568</v>
      </c>
      <c r="I762" s="261"/>
      <c r="J762" s="257"/>
      <c r="K762" s="257"/>
      <c r="L762" s="262"/>
      <c r="M762" s="263"/>
      <c r="N762" s="264"/>
      <c r="O762" s="264"/>
      <c r="P762" s="264"/>
      <c r="Q762" s="264"/>
      <c r="R762" s="264"/>
      <c r="S762" s="264"/>
      <c r="T762" s="26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6" t="s">
        <v>187</v>
      </c>
      <c r="AU762" s="266" t="s">
        <v>88</v>
      </c>
      <c r="AV762" s="14" t="s">
        <v>183</v>
      </c>
      <c r="AW762" s="14" t="s">
        <v>34</v>
      </c>
      <c r="AX762" s="14" t="s">
        <v>86</v>
      </c>
      <c r="AY762" s="266" t="s">
        <v>176</v>
      </c>
    </row>
    <row r="763" spans="1:65" s="2" customFormat="1" ht="16.5" customHeight="1">
      <c r="A763" s="39"/>
      <c r="B763" s="40"/>
      <c r="C763" s="227" t="s">
        <v>966</v>
      </c>
      <c r="D763" s="227" t="s">
        <v>178</v>
      </c>
      <c r="E763" s="228" t="s">
        <v>967</v>
      </c>
      <c r="F763" s="229" t="s">
        <v>968</v>
      </c>
      <c r="G763" s="230" t="s">
        <v>250</v>
      </c>
      <c r="H763" s="231">
        <v>7097.112</v>
      </c>
      <c r="I763" s="232"/>
      <c r="J763" s="233">
        <f>ROUND(I763*H763,2)</f>
        <v>0</v>
      </c>
      <c r="K763" s="229" t="s">
        <v>182</v>
      </c>
      <c r="L763" s="45"/>
      <c r="M763" s="234" t="s">
        <v>1</v>
      </c>
      <c r="N763" s="235" t="s">
        <v>43</v>
      </c>
      <c r="O763" s="92"/>
      <c r="P763" s="236">
        <f>O763*H763</f>
        <v>0</v>
      </c>
      <c r="Q763" s="236">
        <v>0</v>
      </c>
      <c r="R763" s="236">
        <f>Q763*H763</f>
        <v>0</v>
      </c>
      <c r="S763" s="236">
        <v>0</v>
      </c>
      <c r="T763" s="237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8" t="s">
        <v>183</v>
      </c>
      <c r="AT763" s="238" t="s">
        <v>178</v>
      </c>
      <c r="AU763" s="238" t="s">
        <v>88</v>
      </c>
      <c r="AY763" s="18" t="s">
        <v>176</v>
      </c>
      <c r="BE763" s="239">
        <f>IF(N763="základní",J763,0)</f>
        <v>0</v>
      </c>
      <c r="BF763" s="239">
        <f>IF(N763="snížená",J763,0)</f>
        <v>0</v>
      </c>
      <c r="BG763" s="239">
        <f>IF(N763="zákl. přenesená",J763,0)</f>
        <v>0</v>
      </c>
      <c r="BH763" s="239">
        <f>IF(N763="sníž. přenesená",J763,0)</f>
        <v>0</v>
      </c>
      <c r="BI763" s="239">
        <f>IF(N763="nulová",J763,0)</f>
        <v>0</v>
      </c>
      <c r="BJ763" s="18" t="s">
        <v>86</v>
      </c>
      <c r="BK763" s="239">
        <f>ROUND(I763*H763,2)</f>
        <v>0</v>
      </c>
      <c r="BL763" s="18" t="s">
        <v>183</v>
      </c>
      <c r="BM763" s="238" t="s">
        <v>969</v>
      </c>
    </row>
    <row r="764" spans="1:47" s="2" customFormat="1" ht="12">
      <c r="A764" s="39"/>
      <c r="B764" s="40"/>
      <c r="C764" s="41"/>
      <c r="D764" s="240" t="s">
        <v>185</v>
      </c>
      <c r="E764" s="41"/>
      <c r="F764" s="241" t="s">
        <v>970</v>
      </c>
      <c r="G764" s="41"/>
      <c r="H764" s="41"/>
      <c r="I764" s="242"/>
      <c r="J764" s="41"/>
      <c r="K764" s="41"/>
      <c r="L764" s="45"/>
      <c r="M764" s="243"/>
      <c r="N764" s="244"/>
      <c r="O764" s="92"/>
      <c r="P764" s="92"/>
      <c r="Q764" s="92"/>
      <c r="R764" s="92"/>
      <c r="S764" s="92"/>
      <c r="T764" s="93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185</v>
      </c>
      <c r="AU764" s="18" t="s">
        <v>88</v>
      </c>
    </row>
    <row r="765" spans="1:47" s="2" customFormat="1" ht="12">
      <c r="A765" s="39"/>
      <c r="B765" s="40"/>
      <c r="C765" s="41"/>
      <c r="D765" s="240" t="s">
        <v>232</v>
      </c>
      <c r="E765" s="41"/>
      <c r="F765" s="277" t="s">
        <v>233</v>
      </c>
      <c r="G765" s="41"/>
      <c r="H765" s="41"/>
      <c r="I765" s="242"/>
      <c r="J765" s="41"/>
      <c r="K765" s="41"/>
      <c r="L765" s="45"/>
      <c r="M765" s="243"/>
      <c r="N765" s="244"/>
      <c r="O765" s="92"/>
      <c r="P765" s="92"/>
      <c r="Q765" s="92"/>
      <c r="R765" s="92"/>
      <c r="S765" s="92"/>
      <c r="T765" s="93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232</v>
      </c>
      <c r="AU765" s="18" t="s">
        <v>88</v>
      </c>
    </row>
    <row r="766" spans="1:51" s="13" customFormat="1" ht="12">
      <c r="A766" s="13"/>
      <c r="B766" s="245"/>
      <c r="C766" s="246"/>
      <c r="D766" s="240" t="s">
        <v>187</v>
      </c>
      <c r="E766" s="247" t="s">
        <v>1</v>
      </c>
      <c r="F766" s="248" t="s">
        <v>971</v>
      </c>
      <c r="G766" s="246"/>
      <c r="H766" s="249">
        <v>5305.266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5" t="s">
        <v>187</v>
      </c>
      <c r="AU766" s="255" t="s">
        <v>88</v>
      </c>
      <c r="AV766" s="13" t="s">
        <v>88</v>
      </c>
      <c r="AW766" s="13" t="s">
        <v>34</v>
      </c>
      <c r="AX766" s="13" t="s">
        <v>78</v>
      </c>
      <c r="AY766" s="255" t="s">
        <v>176</v>
      </c>
    </row>
    <row r="767" spans="1:51" s="13" customFormat="1" ht="12">
      <c r="A767" s="13"/>
      <c r="B767" s="245"/>
      <c r="C767" s="246"/>
      <c r="D767" s="240" t="s">
        <v>187</v>
      </c>
      <c r="E767" s="247" t="s">
        <v>1</v>
      </c>
      <c r="F767" s="248" t="s">
        <v>972</v>
      </c>
      <c r="G767" s="246"/>
      <c r="H767" s="249">
        <v>1791.846</v>
      </c>
      <c r="I767" s="250"/>
      <c r="J767" s="246"/>
      <c r="K767" s="246"/>
      <c r="L767" s="251"/>
      <c r="M767" s="252"/>
      <c r="N767" s="253"/>
      <c r="O767" s="253"/>
      <c r="P767" s="253"/>
      <c r="Q767" s="253"/>
      <c r="R767" s="253"/>
      <c r="S767" s="253"/>
      <c r="T767" s="25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5" t="s">
        <v>187</v>
      </c>
      <c r="AU767" s="255" t="s">
        <v>88</v>
      </c>
      <c r="AV767" s="13" t="s">
        <v>88</v>
      </c>
      <c r="AW767" s="13" t="s">
        <v>34</v>
      </c>
      <c r="AX767" s="13" t="s">
        <v>78</v>
      </c>
      <c r="AY767" s="255" t="s">
        <v>176</v>
      </c>
    </row>
    <row r="768" spans="1:51" s="14" customFormat="1" ht="12">
      <c r="A768" s="14"/>
      <c r="B768" s="256"/>
      <c r="C768" s="257"/>
      <c r="D768" s="240" t="s">
        <v>187</v>
      </c>
      <c r="E768" s="258" t="s">
        <v>1</v>
      </c>
      <c r="F768" s="259" t="s">
        <v>189</v>
      </c>
      <c r="G768" s="257"/>
      <c r="H768" s="260">
        <v>7097.112</v>
      </c>
      <c r="I768" s="261"/>
      <c r="J768" s="257"/>
      <c r="K768" s="257"/>
      <c r="L768" s="262"/>
      <c r="M768" s="263"/>
      <c r="N768" s="264"/>
      <c r="O768" s="264"/>
      <c r="P768" s="264"/>
      <c r="Q768" s="264"/>
      <c r="R768" s="264"/>
      <c r="S768" s="264"/>
      <c r="T768" s="26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6" t="s">
        <v>187</v>
      </c>
      <c r="AU768" s="266" t="s">
        <v>88</v>
      </c>
      <c r="AV768" s="14" t="s">
        <v>183</v>
      </c>
      <c r="AW768" s="14" t="s">
        <v>34</v>
      </c>
      <c r="AX768" s="14" t="s">
        <v>86</v>
      </c>
      <c r="AY768" s="266" t="s">
        <v>176</v>
      </c>
    </row>
    <row r="769" spans="1:65" s="2" customFormat="1" ht="16.5" customHeight="1">
      <c r="A769" s="39"/>
      <c r="B769" s="40"/>
      <c r="C769" s="227" t="s">
        <v>973</v>
      </c>
      <c r="D769" s="227" t="s">
        <v>178</v>
      </c>
      <c r="E769" s="228" t="s">
        <v>974</v>
      </c>
      <c r="F769" s="229" t="s">
        <v>975</v>
      </c>
      <c r="G769" s="230" t="s">
        <v>250</v>
      </c>
      <c r="H769" s="231">
        <v>370.395</v>
      </c>
      <c r="I769" s="232"/>
      <c r="J769" s="233">
        <f>ROUND(I769*H769,2)</f>
        <v>0</v>
      </c>
      <c r="K769" s="229" t="s">
        <v>182</v>
      </c>
      <c r="L769" s="45"/>
      <c r="M769" s="234" t="s">
        <v>1</v>
      </c>
      <c r="N769" s="235" t="s">
        <v>43</v>
      </c>
      <c r="O769" s="92"/>
      <c r="P769" s="236">
        <f>O769*H769</f>
        <v>0</v>
      </c>
      <c r="Q769" s="236">
        <v>0</v>
      </c>
      <c r="R769" s="236">
        <f>Q769*H769</f>
        <v>0</v>
      </c>
      <c r="S769" s="236">
        <v>0</v>
      </c>
      <c r="T769" s="237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38" t="s">
        <v>183</v>
      </c>
      <c r="AT769" s="238" t="s">
        <v>178</v>
      </c>
      <c r="AU769" s="238" t="s">
        <v>88</v>
      </c>
      <c r="AY769" s="18" t="s">
        <v>176</v>
      </c>
      <c r="BE769" s="239">
        <f>IF(N769="základní",J769,0)</f>
        <v>0</v>
      </c>
      <c r="BF769" s="239">
        <f>IF(N769="snížená",J769,0)</f>
        <v>0</v>
      </c>
      <c r="BG769" s="239">
        <f>IF(N769="zákl. přenesená",J769,0)</f>
        <v>0</v>
      </c>
      <c r="BH769" s="239">
        <f>IF(N769="sníž. přenesená",J769,0)</f>
        <v>0</v>
      </c>
      <c r="BI769" s="239">
        <f>IF(N769="nulová",J769,0)</f>
        <v>0</v>
      </c>
      <c r="BJ769" s="18" t="s">
        <v>86</v>
      </c>
      <c r="BK769" s="239">
        <f>ROUND(I769*H769,2)</f>
        <v>0</v>
      </c>
      <c r="BL769" s="18" t="s">
        <v>183</v>
      </c>
      <c r="BM769" s="238" t="s">
        <v>976</v>
      </c>
    </row>
    <row r="770" spans="1:47" s="2" customFormat="1" ht="12">
      <c r="A770" s="39"/>
      <c r="B770" s="40"/>
      <c r="C770" s="41"/>
      <c r="D770" s="240" t="s">
        <v>185</v>
      </c>
      <c r="E770" s="41"/>
      <c r="F770" s="241" t="s">
        <v>977</v>
      </c>
      <c r="G770" s="41"/>
      <c r="H770" s="41"/>
      <c r="I770" s="242"/>
      <c r="J770" s="41"/>
      <c r="K770" s="41"/>
      <c r="L770" s="45"/>
      <c r="M770" s="243"/>
      <c r="N770" s="244"/>
      <c r="O770" s="92"/>
      <c r="P770" s="92"/>
      <c r="Q770" s="92"/>
      <c r="R770" s="92"/>
      <c r="S770" s="92"/>
      <c r="T770" s="93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T770" s="18" t="s">
        <v>185</v>
      </c>
      <c r="AU770" s="18" t="s">
        <v>88</v>
      </c>
    </row>
    <row r="771" spans="1:51" s="13" customFormat="1" ht="12">
      <c r="A771" s="13"/>
      <c r="B771" s="245"/>
      <c r="C771" s="246"/>
      <c r="D771" s="240" t="s">
        <v>187</v>
      </c>
      <c r="E771" s="247" t="s">
        <v>1</v>
      </c>
      <c r="F771" s="248" t="s">
        <v>978</v>
      </c>
      <c r="G771" s="246"/>
      <c r="H771" s="249">
        <v>130.569</v>
      </c>
      <c r="I771" s="250"/>
      <c r="J771" s="246"/>
      <c r="K771" s="246"/>
      <c r="L771" s="251"/>
      <c r="M771" s="252"/>
      <c r="N771" s="253"/>
      <c r="O771" s="253"/>
      <c r="P771" s="253"/>
      <c r="Q771" s="253"/>
      <c r="R771" s="253"/>
      <c r="S771" s="253"/>
      <c r="T771" s="254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5" t="s">
        <v>187</v>
      </c>
      <c r="AU771" s="255" t="s">
        <v>88</v>
      </c>
      <c r="AV771" s="13" t="s">
        <v>88</v>
      </c>
      <c r="AW771" s="13" t="s">
        <v>34</v>
      </c>
      <c r="AX771" s="13" t="s">
        <v>78</v>
      </c>
      <c r="AY771" s="255" t="s">
        <v>176</v>
      </c>
    </row>
    <row r="772" spans="1:51" s="13" customFormat="1" ht="12">
      <c r="A772" s="13"/>
      <c r="B772" s="245"/>
      <c r="C772" s="246"/>
      <c r="D772" s="240" t="s">
        <v>187</v>
      </c>
      <c r="E772" s="247" t="s">
        <v>1</v>
      </c>
      <c r="F772" s="248" t="s">
        <v>979</v>
      </c>
      <c r="G772" s="246"/>
      <c r="H772" s="249">
        <v>239.826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5" t="s">
        <v>187</v>
      </c>
      <c r="AU772" s="255" t="s">
        <v>88</v>
      </c>
      <c r="AV772" s="13" t="s">
        <v>88</v>
      </c>
      <c r="AW772" s="13" t="s">
        <v>34</v>
      </c>
      <c r="AX772" s="13" t="s">
        <v>78</v>
      </c>
      <c r="AY772" s="255" t="s">
        <v>176</v>
      </c>
    </row>
    <row r="773" spans="1:51" s="14" customFormat="1" ht="12">
      <c r="A773" s="14"/>
      <c r="B773" s="256"/>
      <c r="C773" s="257"/>
      <c r="D773" s="240" t="s">
        <v>187</v>
      </c>
      <c r="E773" s="258" t="s">
        <v>1</v>
      </c>
      <c r="F773" s="259" t="s">
        <v>189</v>
      </c>
      <c r="G773" s="257"/>
      <c r="H773" s="260">
        <v>370.395</v>
      </c>
      <c r="I773" s="261"/>
      <c r="J773" s="257"/>
      <c r="K773" s="257"/>
      <c r="L773" s="262"/>
      <c r="M773" s="263"/>
      <c r="N773" s="264"/>
      <c r="O773" s="264"/>
      <c r="P773" s="264"/>
      <c r="Q773" s="264"/>
      <c r="R773" s="264"/>
      <c r="S773" s="264"/>
      <c r="T773" s="265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66" t="s">
        <v>187</v>
      </c>
      <c r="AU773" s="266" t="s">
        <v>88</v>
      </c>
      <c r="AV773" s="14" t="s">
        <v>183</v>
      </c>
      <c r="AW773" s="14" t="s">
        <v>34</v>
      </c>
      <c r="AX773" s="14" t="s">
        <v>86</v>
      </c>
      <c r="AY773" s="266" t="s">
        <v>176</v>
      </c>
    </row>
    <row r="774" spans="1:65" s="2" customFormat="1" ht="16.5" customHeight="1">
      <c r="A774" s="39"/>
      <c r="B774" s="40"/>
      <c r="C774" s="227" t="s">
        <v>980</v>
      </c>
      <c r="D774" s="227" t="s">
        <v>178</v>
      </c>
      <c r="E774" s="228" t="s">
        <v>981</v>
      </c>
      <c r="F774" s="229" t="s">
        <v>982</v>
      </c>
      <c r="G774" s="230" t="s">
        <v>250</v>
      </c>
      <c r="H774" s="231">
        <v>3333.555</v>
      </c>
      <c r="I774" s="232"/>
      <c r="J774" s="233">
        <f>ROUND(I774*H774,2)</f>
        <v>0</v>
      </c>
      <c r="K774" s="229" t="s">
        <v>182</v>
      </c>
      <c r="L774" s="45"/>
      <c r="M774" s="234" t="s">
        <v>1</v>
      </c>
      <c r="N774" s="235" t="s">
        <v>43</v>
      </c>
      <c r="O774" s="92"/>
      <c r="P774" s="236">
        <f>O774*H774</f>
        <v>0</v>
      </c>
      <c r="Q774" s="236">
        <v>0</v>
      </c>
      <c r="R774" s="236">
        <f>Q774*H774</f>
        <v>0</v>
      </c>
      <c r="S774" s="236">
        <v>0</v>
      </c>
      <c r="T774" s="237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8" t="s">
        <v>183</v>
      </c>
      <c r="AT774" s="238" t="s">
        <v>178</v>
      </c>
      <c r="AU774" s="238" t="s">
        <v>88</v>
      </c>
      <c r="AY774" s="18" t="s">
        <v>176</v>
      </c>
      <c r="BE774" s="239">
        <f>IF(N774="základní",J774,0)</f>
        <v>0</v>
      </c>
      <c r="BF774" s="239">
        <f>IF(N774="snížená",J774,0)</f>
        <v>0</v>
      </c>
      <c r="BG774" s="239">
        <f>IF(N774="zákl. přenesená",J774,0)</f>
        <v>0</v>
      </c>
      <c r="BH774" s="239">
        <f>IF(N774="sníž. přenesená",J774,0)</f>
        <v>0</v>
      </c>
      <c r="BI774" s="239">
        <f>IF(N774="nulová",J774,0)</f>
        <v>0</v>
      </c>
      <c r="BJ774" s="18" t="s">
        <v>86</v>
      </c>
      <c r="BK774" s="239">
        <f>ROUND(I774*H774,2)</f>
        <v>0</v>
      </c>
      <c r="BL774" s="18" t="s">
        <v>183</v>
      </c>
      <c r="BM774" s="238" t="s">
        <v>983</v>
      </c>
    </row>
    <row r="775" spans="1:47" s="2" customFormat="1" ht="12">
      <c r="A775" s="39"/>
      <c r="B775" s="40"/>
      <c r="C775" s="41"/>
      <c r="D775" s="240" t="s">
        <v>185</v>
      </c>
      <c r="E775" s="41"/>
      <c r="F775" s="241" t="s">
        <v>970</v>
      </c>
      <c r="G775" s="41"/>
      <c r="H775" s="41"/>
      <c r="I775" s="242"/>
      <c r="J775" s="41"/>
      <c r="K775" s="41"/>
      <c r="L775" s="45"/>
      <c r="M775" s="243"/>
      <c r="N775" s="244"/>
      <c r="O775" s="92"/>
      <c r="P775" s="92"/>
      <c r="Q775" s="92"/>
      <c r="R775" s="92"/>
      <c r="S775" s="92"/>
      <c r="T775" s="93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185</v>
      </c>
      <c r="AU775" s="18" t="s">
        <v>88</v>
      </c>
    </row>
    <row r="776" spans="1:47" s="2" customFormat="1" ht="12">
      <c r="A776" s="39"/>
      <c r="B776" s="40"/>
      <c r="C776" s="41"/>
      <c r="D776" s="240" t="s">
        <v>232</v>
      </c>
      <c r="E776" s="41"/>
      <c r="F776" s="277" t="s">
        <v>233</v>
      </c>
      <c r="G776" s="41"/>
      <c r="H776" s="41"/>
      <c r="I776" s="242"/>
      <c r="J776" s="41"/>
      <c r="K776" s="41"/>
      <c r="L776" s="45"/>
      <c r="M776" s="243"/>
      <c r="N776" s="244"/>
      <c r="O776" s="92"/>
      <c r="P776" s="92"/>
      <c r="Q776" s="92"/>
      <c r="R776" s="92"/>
      <c r="S776" s="92"/>
      <c r="T776" s="93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T776" s="18" t="s">
        <v>232</v>
      </c>
      <c r="AU776" s="18" t="s">
        <v>88</v>
      </c>
    </row>
    <row r="777" spans="1:51" s="13" customFormat="1" ht="12">
      <c r="A777" s="13"/>
      <c r="B777" s="245"/>
      <c r="C777" s="246"/>
      <c r="D777" s="240" t="s">
        <v>187</v>
      </c>
      <c r="E777" s="247" t="s">
        <v>1</v>
      </c>
      <c r="F777" s="248" t="s">
        <v>984</v>
      </c>
      <c r="G777" s="246"/>
      <c r="H777" s="249">
        <v>1175.121</v>
      </c>
      <c r="I777" s="250"/>
      <c r="J777" s="246"/>
      <c r="K777" s="246"/>
      <c r="L777" s="251"/>
      <c r="M777" s="252"/>
      <c r="N777" s="253"/>
      <c r="O777" s="253"/>
      <c r="P777" s="253"/>
      <c r="Q777" s="253"/>
      <c r="R777" s="253"/>
      <c r="S777" s="253"/>
      <c r="T777" s="254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5" t="s">
        <v>187</v>
      </c>
      <c r="AU777" s="255" t="s">
        <v>88</v>
      </c>
      <c r="AV777" s="13" t="s">
        <v>88</v>
      </c>
      <c r="AW777" s="13" t="s">
        <v>34</v>
      </c>
      <c r="AX777" s="13" t="s">
        <v>78</v>
      </c>
      <c r="AY777" s="255" t="s">
        <v>176</v>
      </c>
    </row>
    <row r="778" spans="1:51" s="13" customFormat="1" ht="12">
      <c r="A778" s="13"/>
      <c r="B778" s="245"/>
      <c r="C778" s="246"/>
      <c r="D778" s="240" t="s">
        <v>187</v>
      </c>
      <c r="E778" s="247" t="s">
        <v>1</v>
      </c>
      <c r="F778" s="248" t="s">
        <v>985</v>
      </c>
      <c r="G778" s="246"/>
      <c r="H778" s="249">
        <v>2158.434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5" t="s">
        <v>187</v>
      </c>
      <c r="AU778" s="255" t="s">
        <v>88</v>
      </c>
      <c r="AV778" s="13" t="s">
        <v>88</v>
      </c>
      <c r="AW778" s="13" t="s">
        <v>34</v>
      </c>
      <c r="AX778" s="13" t="s">
        <v>78</v>
      </c>
      <c r="AY778" s="255" t="s">
        <v>176</v>
      </c>
    </row>
    <row r="779" spans="1:51" s="14" customFormat="1" ht="12">
      <c r="A779" s="14"/>
      <c r="B779" s="256"/>
      <c r="C779" s="257"/>
      <c r="D779" s="240" t="s">
        <v>187</v>
      </c>
      <c r="E779" s="258" t="s">
        <v>1</v>
      </c>
      <c r="F779" s="259" t="s">
        <v>189</v>
      </c>
      <c r="G779" s="257"/>
      <c r="H779" s="260">
        <v>3333.555</v>
      </c>
      <c r="I779" s="261"/>
      <c r="J779" s="257"/>
      <c r="K779" s="257"/>
      <c r="L779" s="262"/>
      <c r="M779" s="263"/>
      <c r="N779" s="264"/>
      <c r="O779" s="264"/>
      <c r="P779" s="264"/>
      <c r="Q779" s="264"/>
      <c r="R779" s="264"/>
      <c r="S779" s="264"/>
      <c r="T779" s="265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6" t="s">
        <v>187</v>
      </c>
      <c r="AU779" s="266" t="s">
        <v>88</v>
      </c>
      <c r="AV779" s="14" t="s">
        <v>183</v>
      </c>
      <c r="AW779" s="14" t="s">
        <v>34</v>
      </c>
      <c r="AX779" s="14" t="s">
        <v>86</v>
      </c>
      <c r="AY779" s="266" t="s">
        <v>176</v>
      </c>
    </row>
    <row r="780" spans="1:65" s="2" customFormat="1" ht="24.15" customHeight="1">
      <c r="A780" s="39"/>
      <c r="B780" s="40"/>
      <c r="C780" s="227" t="s">
        <v>986</v>
      </c>
      <c r="D780" s="227" t="s">
        <v>178</v>
      </c>
      <c r="E780" s="228" t="s">
        <v>987</v>
      </c>
      <c r="F780" s="229" t="s">
        <v>988</v>
      </c>
      <c r="G780" s="230" t="s">
        <v>250</v>
      </c>
      <c r="H780" s="231">
        <v>130.569</v>
      </c>
      <c r="I780" s="232"/>
      <c r="J780" s="233">
        <f>ROUND(I780*H780,2)</f>
        <v>0</v>
      </c>
      <c r="K780" s="229" t="s">
        <v>182</v>
      </c>
      <c r="L780" s="45"/>
      <c r="M780" s="234" t="s">
        <v>1</v>
      </c>
      <c r="N780" s="235" t="s">
        <v>43</v>
      </c>
      <c r="O780" s="92"/>
      <c r="P780" s="236">
        <f>O780*H780</f>
        <v>0</v>
      </c>
      <c r="Q780" s="236">
        <v>0</v>
      </c>
      <c r="R780" s="236">
        <f>Q780*H780</f>
        <v>0</v>
      </c>
      <c r="S780" s="236">
        <v>0</v>
      </c>
      <c r="T780" s="237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8" t="s">
        <v>183</v>
      </c>
      <c r="AT780" s="238" t="s">
        <v>178</v>
      </c>
      <c r="AU780" s="238" t="s">
        <v>88</v>
      </c>
      <c r="AY780" s="18" t="s">
        <v>176</v>
      </c>
      <c r="BE780" s="239">
        <f>IF(N780="základní",J780,0)</f>
        <v>0</v>
      </c>
      <c r="BF780" s="239">
        <f>IF(N780="snížená",J780,0)</f>
        <v>0</v>
      </c>
      <c r="BG780" s="239">
        <f>IF(N780="zákl. přenesená",J780,0)</f>
        <v>0</v>
      </c>
      <c r="BH780" s="239">
        <f>IF(N780="sníž. přenesená",J780,0)</f>
        <v>0</v>
      </c>
      <c r="BI780" s="239">
        <f>IF(N780="nulová",J780,0)</f>
        <v>0</v>
      </c>
      <c r="BJ780" s="18" t="s">
        <v>86</v>
      </c>
      <c r="BK780" s="239">
        <f>ROUND(I780*H780,2)</f>
        <v>0</v>
      </c>
      <c r="BL780" s="18" t="s">
        <v>183</v>
      </c>
      <c r="BM780" s="238" t="s">
        <v>989</v>
      </c>
    </row>
    <row r="781" spans="1:47" s="2" customFormat="1" ht="12">
      <c r="A781" s="39"/>
      <c r="B781" s="40"/>
      <c r="C781" s="41"/>
      <c r="D781" s="240" t="s">
        <v>185</v>
      </c>
      <c r="E781" s="41"/>
      <c r="F781" s="241" t="s">
        <v>990</v>
      </c>
      <c r="G781" s="41"/>
      <c r="H781" s="41"/>
      <c r="I781" s="242"/>
      <c r="J781" s="41"/>
      <c r="K781" s="41"/>
      <c r="L781" s="45"/>
      <c r="M781" s="243"/>
      <c r="N781" s="244"/>
      <c r="O781" s="92"/>
      <c r="P781" s="92"/>
      <c r="Q781" s="92"/>
      <c r="R781" s="92"/>
      <c r="S781" s="92"/>
      <c r="T781" s="93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185</v>
      </c>
      <c r="AU781" s="18" t="s">
        <v>88</v>
      </c>
    </row>
    <row r="782" spans="1:51" s="13" customFormat="1" ht="12">
      <c r="A782" s="13"/>
      <c r="B782" s="245"/>
      <c r="C782" s="246"/>
      <c r="D782" s="240" t="s">
        <v>187</v>
      </c>
      <c r="E782" s="247" t="s">
        <v>1</v>
      </c>
      <c r="F782" s="248" t="s">
        <v>991</v>
      </c>
      <c r="G782" s="246"/>
      <c r="H782" s="249">
        <v>130.569</v>
      </c>
      <c r="I782" s="250"/>
      <c r="J782" s="246"/>
      <c r="K782" s="246"/>
      <c r="L782" s="251"/>
      <c r="M782" s="252"/>
      <c r="N782" s="253"/>
      <c r="O782" s="253"/>
      <c r="P782" s="253"/>
      <c r="Q782" s="253"/>
      <c r="R782" s="253"/>
      <c r="S782" s="253"/>
      <c r="T782" s="254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5" t="s">
        <v>187</v>
      </c>
      <c r="AU782" s="255" t="s">
        <v>88</v>
      </c>
      <c r="AV782" s="13" t="s">
        <v>88</v>
      </c>
      <c r="AW782" s="13" t="s">
        <v>34</v>
      </c>
      <c r="AX782" s="13" t="s">
        <v>78</v>
      </c>
      <c r="AY782" s="255" t="s">
        <v>176</v>
      </c>
    </row>
    <row r="783" spans="1:51" s="14" customFormat="1" ht="12">
      <c r="A783" s="14"/>
      <c r="B783" s="256"/>
      <c r="C783" s="257"/>
      <c r="D783" s="240" t="s">
        <v>187</v>
      </c>
      <c r="E783" s="258" t="s">
        <v>1</v>
      </c>
      <c r="F783" s="259" t="s">
        <v>189</v>
      </c>
      <c r="G783" s="257"/>
      <c r="H783" s="260">
        <v>130.569</v>
      </c>
      <c r="I783" s="261"/>
      <c r="J783" s="257"/>
      <c r="K783" s="257"/>
      <c r="L783" s="262"/>
      <c r="M783" s="263"/>
      <c r="N783" s="264"/>
      <c r="O783" s="264"/>
      <c r="P783" s="264"/>
      <c r="Q783" s="264"/>
      <c r="R783" s="264"/>
      <c r="S783" s="264"/>
      <c r="T783" s="265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6" t="s">
        <v>187</v>
      </c>
      <c r="AU783" s="266" t="s">
        <v>88</v>
      </c>
      <c r="AV783" s="14" t="s">
        <v>183</v>
      </c>
      <c r="AW783" s="14" t="s">
        <v>34</v>
      </c>
      <c r="AX783" s="14" t="s">
        <v>86</v>
      </c>
      <c r="AY783" s="266" t="s">
        <v>176</v>
      </c>
    </row>
    <row r="784" spans="1:65" s="2" customFormat="1" ht="24.15" customHeight="1">
      <c r="A784" s="39"/>
      <c r="B784" s="40"/>
      <c r="C784" s="227" t="s">
        <v>992</v>
      </c>
      <c r="D784" s="227" t="s">
        <v>178</v>
      </c>
      <c r="E784" s="228" t="s">
        <v>993</v>
      </c>
      <c r="F784" s="229" t="s">
        <v>994</v>
      </c>
      <c r="G784" s="230" t="s">
        <v>250</v>
      </c>
      <c r="H784" s="231">
        <v>589.474</v>
      </c>
      <c r="I784" s="232"/>
      <c r="J784" s="233">
        <f>ROUND(I784*H784,2)</f>
        <v>0</v>
      </c>
      <c r="K784" s="229" t="s">
        <v>182</v>
      </c>
      <c r="L784" s="45"/>
      <c r="M784" s="234" t="s">
        <v>1</v>
      </c>
      <c r="N784" s="235" t="s">
        <v>43</v>
      </c>
      <c r="O784" s="92"/>
      <c r="P784" s="236">
        <f>O784*H784</f>
        <v>0</v>
      </c>
      <c r="Q784" s="236">
        <v>0</v>
      </c>
      <c r="R784" s="236">
        <f>Q784*H784</f>
        <v>0</v>
      </c>
      <c r="S784" s="236">
        <v>0</v>
      </c>
      <c r="T784" s="237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38" t="s">
        <v>183</v>
      </c>
      <c r="AT784" s="238" t="s">
        <v>178</v>
      </c>
      <c r="AU784" s="238" t="s">
        <v>88</v>
      </c>
      <c r="AY784" s="18" t="s">
        <v>176</v>
      </c>
      <c r="BE784" s="239">
        <f>IF(N784="základní",J784,0)</f>
        <v>0</v>
      </c>
      <c r="BF784" s="239">
        <f>IF(N784="snížená",J784,0)</f>
        <v>0</v>
      </c>
      <c r="BG784" s="239">
        <f>IF(N784="zákl. přenesená",J784,0)</f>
        <v>0</v>
      </c>
      <c r="BH784" s="239">
        <f>IF(N784="sníž. přenesená",J784,0)</f>
        <v>0</v>
      </c>
      <c r="BI784" s="239">
        <f>IF(N784="nulová",J784,0)</f>
        <v>0</v>
      </c>
      <c r="BJ784" s="18" t="s">
        <v>86</v>
      </c>
      <c r="BK784" s="239">
        <f>ROUND(I784*H784,2)</f>
        <v>0</v>
      </c>
      <c r="BL784" s="18" t="s">
        <v>183</v>
      </c>
      <c r="BM784" s="238" t="s">
        <v>995</v>
      </c>
    </row>
    <row r="785" spans="1:47" s="2" customFormat="1" ht="12">
      <c r="A785" s="39"/>
      <c r="B785" s="40"/>
      <c r="C785" s="41"/>
      <c r="D785" s="240" t="s">
        <v>185</v>
      </c>
      <c r="E785" s="41"/>
      <c r="F785" s="241" t="s">
        <v>258</v>
      </c>
      <c r="G785" s="41"/>
      <c r="H785" s="41"/>
      <c r="I785" s="242"/>
      <c r="J785" s="41"/>
      <c r="K785" s="41"/>
      <c r="L785" s="45"/>
      <c r="M785" s="243"/>
      <c r="N785" s="244"/>
      <c r="O785" s="92"/>
      <c r="P785" s="92"/>
      <c r="Q785" s="92"/>
      <c r="R785" s="92"/>
      <c r="S785" s="92"/>
      <c r="T785" s="93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185</v>
      </c>
      <c r="AU785" s="18" t="s">
        <v>88</v>
      </c>
    </row>
    <row r="786" spans="1:51" s="13" customFormat="1" ht="12">
      <c r="A786" s="13"/>
      <c r="B786" s="245"/>
      <c r="C786" s="246"/>
      <c r="D786" s="240" t="s">
        <v>187</v>
      </c>
      <c r="E786" s="247" t="s">
        <v>1</v>
      </c>
      <c r="F786" s="248" t="s">
        <v>996</v>
      </c>
      <c r="G786" s="246"/>
      <c r="H786" s="249">
        <v>589.474</v>
      </c>
      <c r="I786" s="250"/>
      <c r="J786" s="246"/>
      <c r="K786" s="246"/>
      <c r="L786" s="251"/>
      <c r="M786" s="252"/>
      <c r="N786" s="253"/>
      <c r="O786" s="253"/>
      <c r="P786" s="253"/>
      <c r="Q786" s="253"/>
      <c r="R786" s="253"/>
      <c r="S786" s="253"/>
      <c r="T786" s="25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5" t="s">
        <v>187</v>
      </c>
      <c r="AU786" s="255" t="s">
        <v>88</v>
      </c>
      <c r="AV786" s="13" t="s">
        <v>88</v>
      </c>
      <c r="AW786" s="13" t="s">
        <v>34</v>
      </c>
      <c r="AX786" s="13" t="s">
        <v>86</v>
      </c>
      <c r="AY786" s="255" t="s">
        <v>176</v>
      </c>
    </row>
    <row r="787" spans="1:65" s="2" customFormat="1" ht="24.15" customHeight="1">
      <c r="A787" s="39"/>
      <c r="B787" s="40"/>
      <c r="C787" s="227" t="s">
        <v>997</v>
      </c>
      <c r="D787" s="227" t="s">
        <v>178</v>
      </c>
      <c r="E787" s="228" t="s">
        <v>998</v>
      </c>
      <c r="F787" s="229" t="s">
        <v>999</v>
      </c>
      <c r="G787" s="230" t="s">
        <v>250</v>
      </c>
      <c r="H787" s="231">
        <v>239.826</v>
      </c>
      <c r="I787" s="232"/>
      <c r="J787" s="233">
        <f>ROUND(I787*H787,2)</f>
        <v>0</v>
      </c>
      <c r="K787" s="229" t="s">
        <v>182</v>
      </c>
      <c r="L787" s="45"/>
      <c r="M787" s="234" t="s">
        <v>1</v>
      </c>
      <c r="N787" s="235" t="s">
        <v>43</v>
      </c>
      <c r="O787" s="92"/>
      <c r="P787" s="236">
        <f>O787*H787</f>
        <v>0</v>
      </c>
      <c r="Q787" s="236">
        <v>0</v>
      </c>
      <c r="R787" s="236">
        <f>Q787*H787</f>
        <v>0</v>
      </c>
      <c r="S787" s="236">
        <v>0</v>
      </c>
      <c r="T787" s="237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38" t="s">
        <v>183</v>
      </c>
      <c r="AT787" s="238" t="s">
        <v>178</v>
      </c>
      <c r="AU787" s="238" t="s">
        <v>88</v>
      </c>
      <c r="AY787" s="18" t="s">
        <v>176</v>
      </c>
      <c r="BE787" s="239">
        <f>IF(N787="základní",J787,0)</f>
        <v>0</v>
      </c>
      <c r="BF787" s="239">
        <f>IF(N787="snížená",J787,0)</f>
        <v>0</v>
      </c>
      <c r="BG787" s="239">
        <f>IF(N787="zákl. přenesená",J787,0)</f>
        <v>0</v>
      </c>
      <c r="BH787" s="239">
        <f>IF(N787="sníž. přenesená",J787,0)</f>
        <v>0</v>
      </c>
      <c r="BI787" s="239">
        <f>IF(N787="nulová",J787,0)</f>
        <v>0</v>
      </c>
      <c r="BJ787" s="18" t="s">
        <v>86</v>
      </c>
      <c r="BK787" s="239">
        <f>ROUND(I787*H787,2)</f>
        <v>0</v>
      </c>
      <c r="BL787" s="18" t="s">
        <v>183</v>
      </c>
      <c r="BM787" s="238" t="s">
        <v>1000</v>
      </c>
    </row>
    <row r="788" spans="1:47" s="2" customFormat="1" ht="12">
      <c r="A788" s="39"/>
      <c r="B788" s="40"/>
      <c r="C788" s="41"/>
      <c r="D788" s="240" t="s">
        <v>185</v>
      </c>
      <c r="E788" s="41"/>
      <c r="F788" s="241" t="s">
        <v>1001</v>
      </c>
      <c r="G788" s="41"/>
      <c r="H788" s="41"/>
      <c r="I788" s="242"/>
      <c r="J788" s="41"/>
      <c r="K788" s="41"/>
      <c r="L788" s="45"/>
      <c r="M788" s="243"/>
      <c r="N788" s="244"/>
      <c r="O788" s="92"/>
      <c r="P788" s="92"/>
      <c r="Q788" s="92"/>
      <c r="R788" s="92"/>
      <c r="S788" s="92"/>
      <c r="T788" s="93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185</v>
      </c>
      <c r="AU788" s="18" t="s">
        <v>88</v>
      </c>
    </row>
    <row r="789" spans="1:51" s="13" customFormat="1" ht="12">
      <c r="A789" s="13"/>
      <c r="B789" s="245"/>
      <c r="C789" s="246"/>
      <c r="D789" s="240" t="s">
        <v>187</v>
      </c>
      <c r="E789" s="247" t="s">
        <v>1</v>
      </c>
      <c r="F789" s="248" t="s">
        <v>1002</v>
      </c>
      <c r="G789" s="246"/>
      <c r="H789" s="249">
        <v>239.826</v>
      </c>
      <c r="I789" s="250"/>
      <c r="J789" s="246"/>
      <c r="K789" s="246"/>
      <c r="L789" s="251"/>
      <c r="M789" s="252"/>
      <c r="N789" s="253"/>
      <c r="O789" s="253"/>
      <c r="P789" s="253"/>
      <c r="Q789" s="253"/>
      <c r="R789" s="253"/>
      <c r="S789" s="253"/>
      <c r="T789" s="254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5" t="s">
        <v>187</v>
      </c>
      <c r="AU789" s="255" t="s">
        <v>88</v>
      </c>
      <c r="AV789" s="13" t="s">
        <v>88</v>
      </c>
      <c r="AW789" s="13" t="s">
        <v>34</v>
      </c>
      <c r="AX789" s="13" t="s">
        <v>78</v>
      </c>
      <c r="AY789" s="255" t="s">
        <v>176</v>
      </c>
    </row>
    <row r="790" spans="1:51" s="14" customFormat="1" ht="12">
      <c r="A790" s="14"/>
      <c r="B790" s="256"/>
      <c r="C790" s="257"/>
      <c r="D790" s="240" t="s">
        <v>187</v>
      </c>
      <c r="E790" s="258" t="s">
        <v>1</v>
      </c>
      <c r="F790" s="259" t="s">
        <v>189</v>
      </c>
      <c r="G790" s="257"/>
      <c r="H790" s="260">
        <v>239.826</v>
      </c>
      <c r="I790" s="261"/>
      <c r="J790" s="257"/>
      <c r="K790" s="257"/>
      <c r="L790" s="262"/>
      <c r="M790" s="263"/>
      <c r="N790" s="264"/>
      <c r="O790" s="264"/>
      <c r="P790" s="264"/>
      <c r="Q790" s="264"/>
      <c r="R790" s="264"/>
      <c r="S790" s="264"/>
      <c r="T790" s="265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6" t="s">
        <v>187</v>
      </c>
      <c r="AU790" s="266" t="s">
        <v>88</v>
      </c>
      <c r="AV790" s="14" t="s">
        <v>183</v>
      </c>
      <c r="AW790" s="14" t="s">
        <v>34</v>
      </c>
      <c r="AX790" s="14" t="s">
        <v>86</v>
      </c>
      <c r="AY790" s="266" t="s">
        <v>176</v>
      </c>
    </row>
    <row r="791" spans="1:63" s="12" customFormat="1" ht="22.8" customHeight="1">
      <c r="A791" s="12"/>
      <c r="B791" s="211"/>
      <c r="C791" s="212"/>
      <c r="D791" s="213" t="s">
        <v>77</v>
      </c>
      <c r="E791" s="225" t="s">
        <v>1003</v>
      </c>
      <c r="F791" s="225" t="s">
        <v>1004</v>
      </c>
      <c r="G791" s="212"/>
      <c r="H791" s="212"/>
      <c r="I791" s="215"/>
      <c r="J791" s="226">
        <f>BK791</f>
        <v>0</v>
      </c>
      <c r="K791" s="212"/>
      <c r="L791" s="217"/>
      <c r="M791" s="218"/>
      <c r="N791" s="219"/>
      <c r="O791" s="219"/>
      <c r="P791" s="220">
        <f>SUM(P792:P793)</f>
        <v>0</v>
      </c>
      <c r="Q791" s="219"/>
      <c r="R791" s="220">
        <f>SUM(R792:R793)</f>
        <v>0</v>
      </c>
      <c r="S791" s="219"/>
      <c r="T791" s="221">
        <f>SUM(T792:T793)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22" t="s">
        <v>86</v>
      </c>
      <c r="AT791" s="223" t="s">
        <v>77</v>
      </c>
      <c r="AU791" s="223" t="s">
        <v>86</v>
      </c>
      <c r="AY791" s="222" t="s">
        <v>176</v>
      </c>
      <c r="BK791" s="224">
        <f>SUM(BK792:BK793)</f>
        <v>0</v>
      </c>
    </row>
    <row r="792" spans="1:65" s="2" customFormat="1" ht="21.75" customHeight="1">
      <c r="A792" s="39"/>
      <c r="B792" s="40"/>
      <c r="C792" s="227" t="s">
        <v>1005</v>
      </c>
      <c r="D792" s="227" t="s">
        <v>178</v>
      </c>
      <c r="E792" s="228" t="s">
        <v>1006</v>
      </c>
      <c r="F792" s="229" t="s">
        <v>1007</v>
      </c>
      <c r="G792" s="230" t="s">
        <v>250</v>
      </c>
      <c r="H792" s="231">
        <v>1377.561</v>
      </c>
      <c r="I792" s="232"/>
      <c r="J792" s="233">
        <f>ROUND(I792*H792,2)</f>
        <v>0</v>
      </c>
      <c r="K792" s="229" t="s">
        <v>182</v>
      </c>
      <c r="L792" s="45"/>
      <c r="M792" s="234" t="s">
        <v>1</v>
      </c>
      <c r="N792" s="235" t="s">
        <v>43</v>
      </c>
      <c r="O792" s="92"/>
      <c r="P792" s="236">
        <f>O792*H792</f>
        <v>0</v>
      </c>
      <c r="Q792" s="236">
        <v>0</v>
      </c>
      <c r="R792" s="236">
        <f>Q792*H792</f>
        <v>0</v>
      </c>
      <c r="S792" s="236">
        <v>0</v>
      </c>
      <c r="T792" s="237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38" t="s">
        <v>183</v>
      </c>
      <c r="AT792" s="238" t="s">
        <v>178</v>
      </c>
      <c r="AU792" s="238" t="s">
        <v>88</v>
      </c>
      <c r="AY792" s="18" t="s">
        <v>176</v>
      </c>
      <c r="BE792" s="239">
        <f>IF(N792="základní",J792,0)</f>
        <v>0</v>
      </c>
      <c r="BF792" s="239">
        <f>IF(N792="snížená",J792,0)</f>
        <v>0</v>
      </c>
      <c r="BG792" s="239">
        <f>IF(N792="zákl. přenesená",J792,0)</f>
        <v>0</v>
      </c>
      <c r="BH792" s="239">
        <f>IF(N792="sníž. přenesená",J792,0)</f>
        <v>0</v>
      </c>
      <c r="BI792" s="239">
        <f>IF(N792="nulová",J792,0)</f>
        <v>0</v>
      </c>
      <c r="BJ792" s="18" t="s">
        <v>86</v>
      </c>
      <c r="BK792" s="239">
        <f>ROUND(I792*H792,2)</f>
        <v>0</v>
      </c>
      <c r="BL792" s="18" t="s">
        <v>183</v>
      </c>
      <c r="BM792" s="238" t="s">
        <v>1008</v>
      </c>
    </row>
    <row r="793" spans="1:47" s="2" customFormat="1" ht="12">
      <c r="A793" s="39"/>
      <c r="B793" s="40"/>
      <c r="C793" s="41"/>
      <c r="D793" s="240" t="s">
        <v>185</v>
      </c>
      <c r="E793" s="41"/>
      <c r="F793" s="241" t="s">
        <v>1009</v>
      </c>
      <c r="G793" s="41"/>
      <c r="H793" s="41"/>
      <c r="I793" s="242"/>
      <c r="J793" s="41"/>
      <c r="K793" s="41"/>
      <c r="L793" s="45"/>
      <c r="M793" s="299"/>
      <c r="N793" s="300"/>
      <c r="O793" s="301"/>
      <c r="P793" s="301"/>
      <c r="Q793" s="301"/>
      <c r="R793" s="301"/>
      <c r="S793" s="301"/>
      <c r="T793" s="302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T793" s="18" t="s">
        <v>185</v>
      </c>
      <c r="AU793" s="18" t="s">
        <v>88</v>
      </c>
    </row>
    <row r="794" spans="1:31" s="2" customFormat="1" ht="6.95" customHeight="1">
      <c r="A794" s="39"/>
      <c r="B794" s="67"/>
      <c r="C794" s="68"/>
      <c r="D794" s="68"/>
      <c r="E794" s="68"/>
      <c r="F794" s="68"/>
      <c r="G794" s="68"/>
      <c r="H794" s="68"/>
      <c r="I794" s="68"/>
      <c r="J794" s="68"/>
      <c r="K794" s="68"/>
      <c r="L794" s="45"/>
      <c r="M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</row>
  </sheetData>
  <sheetProtection password="CC35" sheet="1" objects="1" scenarios="1" formatColumns="0" formatRows="0" autoFilter="0"/>
  <autoFilter ref="C125:K79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53" t="s">
        <v>1010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19</v>
      </c>
      <c r="G11" s="39"/>
      <c r="H11" s="39"/>
      <c r="I11" s="151" t="s">
        <v>20</v>
      </c>
      <c r="J11" s="142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24. 10. 2023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26</v>
      </c>
      <c r="E14" s="39"/>
      <c r="F14" s="39"/>
      <c r="G14" s="39"/>
      <c r="H14" s="39"/>
      <c r="I14" s="151" t="s">
        <v>27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29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27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33</v>
      </c>
      <c r="F21" s="39"/>
      <c r="G21" s="39"/>
      <c r="H21" s="39"/>
      <c r="I21" s="151" t="s">
        <v>29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35</v>
      </c>
      <c r="E23" s="39"/>
      <c r="F23" s="39"/>
      <c r="G23" s="39"/>
      <c r="H23" s="39"/>
      <c r="I23" s="151" t="s">
        <v>27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29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42</v>
      </c>
      <c r="E33" s="151" t="s">
        <v>43</v>
      </c>
      <c r="F33" s="164">
        <f>ROUND((SUM(BE126:BE850)),2)</f>
        <v>0</v>
      </c>
      <c r="G33" s="39"/>
      <c r="H33" s="39"/>
      <c r="I33" s="165">
        <v>0.21</v>
      </c>
      <c r="J33" s="164">
        <f>ROUND(((SUM(BE126:BE850))*I33),2)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44</v>
      </c>
      <c r="F34" s="164">
        <f>ROUND((SUM(BF126:BF850)),2)</f>
        <v>0</v>
      </c>
      <c r="G34" s="39"/>
      <c r="H34" s="39"/>
      <c r="I34" s="165">
        <v>0.15</v>
      </c>
      <c r="J34" s="164">
        <f>ROUND(((SUM(BF126:BF850))*I34),2)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ROUND((SUM(BG126:BG850)),2)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ROUND((SUM(BH126:BH850)),2)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ROUND((SUM(BI126:BI850)),2)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SO 102 - Ib. ETAPA - Plochy přímo související s opatřeními na silnici II/101 a OK (investor Kralupy n. Vl.)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Kralupy nad Vltavou</v>
      </c>
      <c r="G89" s="41"/>
      <c r="H89" s="41"/>
      <c r="I89" s="33" t="s">
        <v>24</v>
      </c>
      <c r="J89" s="80" t="str">
        <f>IF(J12="","",J12)</f>
        <v>24. 10. 2023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Ing. Petr Novotný, Ph.D.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147</v>
      </c>
      <c r="D94" s="186"/>
      <c r="E94" s="186"/>
      <c r="F94" s="186"/>
      <c r="G94" s="186"/>
      <c r="H94" s="186"/>
      <c r="I94" s="186"/>
      <c r="J94" s="187" t="s">
        <v>148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149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9"/>
      <c r="C97" s="190"/>
      <c r="D97" s="191" t="s">
        <v>151</v>
      </c>
      <c r="E97" s="192"/>
      <c r="F97" s="192"/>
      <c r="G97" s="192"/>
      <c r="H97" s="192"/>
      <c r="I97" s="192"/>
      <c r="J97" s="193">
        <f>J127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152</v>
      </c>
      <c r="E98" s="197"/>
      <c r="F98" s="197"/>
      <c r="G98" s="197"/>
      <c r="H98" s="197"/>
      <c r="I98" s="197"/>
      <c r="J98" s="198">
        <f>J128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153</v>
      </c>
      <c r="E99" s="197"/>
      <c r="F99" s="197"/>
      <c r="G99" s="197"/>
      <c r="H99" s="197"/>
      <c r="I99" s="197"/>
      <c r="J99" s="198">
        <f>J254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154</v>
      </c>
      <c r="E100" s="197"/>
      <c r="F100" s="197"/>
      <c r="G100" s="197"/>
      <c r="H100" s="197"/>
      <c r="I100" s="197"/>
      <c r="J100" s="198">
        <f>J275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155</v>
      </c>
      <c r="E101" s="197"/>
      <c r="F101" s="197"/>
      <c r="G101" s="197"/>
      <c r="H101" s="197"/>
      <c r="I101" s="197"/>
      <c r="J101" s="198">
        <f>J284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156</v>
      </c>
      <c r="E102" s="197"/>
      <c r="F102" s="197"/>
      <c r="G102" s="197"/>
      <c r="H102" s="197"/>
      <c r="I102" s="197"/>
      <c r="J102" s="198">
        <f>J455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157</v>
      </c>
      <c r="E103" s="197"/>
      <c r="F103" s="197"/>
      <c r="G103" s="197"/>
      <c r="H103" s="197"/>
      <c r="I103" s="197"/>
      <c r="J103" s="198">
        <f>J574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4"/>
      <c r="D104" s="196" t="s">
        <v>158</v>
      </c>
      <c r="E104" s="197"/>
      <c r="F104" s="197"/>
      <c r="G104" s="197"/>
      <c r="H104" s="197"/>
      <c r="I104" s="197"/>
      <c r="J104" s="198">
        <f>J741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159</v>
      </c>
      <c r="E105" s="197"/>
      <c r="F105" s="197"/>
      <c r="G105" s="197"/>
      <c r="H105" s="197"/>
      <c r="I105" s="197"/>
      <c r="J105" s="198">
        <f>J806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160</v>
      </c>
      <c r="E106" s="197"/>
      <c r="F106" s="197"/>
      <c r="G106" s="197"/>
      <c r="H106" s="197"/>
      <c r="I106" s="197"/>
      <c r="J106" s="198">
        <f>J848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161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>Okružní křižovatka sil. II/101 ulic Mostní s Třídou Legií a ulicí Třebízského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144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30" customHeight="1">
      <c r="A118" s="39"/>
      <c r="B118" s="40"/>
      <c r="C118" s="41"/>
      <c r="D118" s="41"/>
      <c r="E118" s="77" t="str">
        <f>E9</f>
        <v>SO 102 - Ib. ETAPA - Plochy přímo související s opatřeními na silnici II/101 a OK (investor Kralupy n. Vl.)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22</v>
      </c>
      <c r="D120" s="41"/>
      <c r="E120" s="41"/>
      <c r="F120" s="28" t="str">
        <f>F12</f>
        <v>Kralupy nad Vltavou</v>
      </c>
      <c r="G120" s="41"/>
      <c r="H120" s="41"/>
      <c r="I120" s="33" t="s">
        <v>24</v>
      </c>
      <c r="J120" s="80" t="str">
        <f>IF(J12="","",J12)</f>
        <v>24. 10. 2023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26</v>
      </c>
      <c r="D122" s="41"/>
      <c r="E122" s="41"/>
      <c r="F122" s="28" t="str">
        <f>E15</f>
        <v xml:space="preserve"> </v>
      </c>
      <c r="G122" s="41"/>
      <c r="H122" s="41"/>
      <c r="I122" s="33" t="s">
        <v>32</v>
      </c>
      <c r="J122" s="37" t="str">
        <f>E21</f>
        <v>Ing. Petr Novotný, Ph.D.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30</v>
      </c>
      <c r="D123" s="41"/>
      <c r="E123" s="41"/>
      <c r="F123" s="28" t="str">
        <f>IF(E18="","",E18)</f>
        <v>Vyplň údaj</v>
      </c>
      <c r="G123" s="41"/>
      <c r="H123" s="41"/>
      <c r="I123" s="33" t="s">
        <v>35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162</v>
      </c>
      <c r="D125" s="203" t="s">
        <v>63</v>
      </c>
      <c r="E125" s="203" t="s">
        <v>59</v>
      </c>
      <c r="F125" s="203" t="s">
        <v>60</v>
      </c>
      <c r="G125" s="203" t="s">
        <v>163</v>
      </c>
      <c r="H125" s="203" t="s">
        <v>164</v>
      </c>
      <c r="I125" s="203" t="s">
        <v>165</v>
      </c>
      <c r="J125" s="203" t="s">
        <v>148</v>
      </c>
      <c r="K125" s="204" t="s">
        <v>166</v>
      </c>
      <c r="L125" s="205"/>
      <c r="M125" s="101" t="s">
        <v>1</v>
      </c>
      <c r="N125" s="102" t="s">
        <v>42</v>
      </c>
      <c r="O125" s="102" t="s">
        <v>167</v>
      </c>
      <c r="P125" s="102" t="s">
        <v>168</v>
      </c>
      <c r="Q125" s="102" t="s">
        <v>169</v>
      </c>
      <c r="R125" s="102" t="s">
        <v>170</v>
      </c>
      <c r="S125" s="102" t="s">
        <v>171</v>
      </c>
      <c r="T125" s="103" t="s">
        <v>172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173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</f>
        <v>0</v>
      </c>
      <c r="Q126" s="105"/>
      <c r="R126" s="208">
        <f>R127</f>
        <v>1150.02929376</v>
      </c>
      <c r="S126" s="105"/>
      <c r="T126" s="209">
        <f>T127</f>
        <v>1180.5542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150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77</v>
      </c>
      <c r="E127" s="214" t="s">
        <v>174</v>
      </c>
      <c r="F127" s="214" t="s">
        <v>175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P128+P254+P275+P284+P455+P574+P806+P848</f>
        <v>0</v>
      </c>
      <c r="Q127" s="219"/>
      <c r="R127" s="220">
        <f>R128+R254+R275+R284+R455+R574+R806+R848</f>
        <v>1150.02929376</v>
      </c>
      <c r="S127" s="219"/>
      <c r="T127" s="221">
        <f>T128+T254+T275+T284+T455+T574+T806+T848</f>
        <v>1180.5542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86</v>
      </c>
      <c r="AT127" s="223" t="s">
        <v>77</v>
      </c>
      <c r="AU127" s="223" t="s">
        <v>78</v>
      </c>
      <c r="AY127" s="222" t="s">
        <v>176</v>
      </c>
      <c r="BK127" s="224">
        <f>BK128+BK254+BK275+BK284+BK455+BK574+BK806+BK848</f>
        <v>0</v>
      </c>
    </row>
    <row r="128" spans="1:63" s="12" customFormat="1" ht="22.8" customHeight="1">
      <c r="A128" s="12"/>
      <c r="B128" s="211"/>
      <c r="C128" s="212"/>
      <c r="D128" s="213" t="s">
        <v>77</v>
      </c>
      <c r="E128" s="225" t="s">
        <v>86</v>
      </c>
      <c r="F128" s="225" t="s">
        <v>177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SUM(P129:P253)</f>
        <v>0</v>
      </c>
      <c r="Q128" s="219"/>
      <c r="R128" s="220">
        <f>SUM(R129:R253)</f>
        <v>481.08032000000003</v>
      </c>
      <c r="S128" s="219"/>
      <c r="T128" s="221">
        <f>SUM(T129:T253)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86</v>
      </c>
      <c r="AT128" s="223" t="s">
        <v>77</v>
      </c>
      <c r="AU128" s="223" t="s">
        <v>86</v>
      </c>
      <c r="AY128" s="222" t="s">
        <v>176</v>
      </c>
      <c r="BK128" s="224">
        <f>SUM(BK129:BK253)</f>
        <v>0</v>
      </c>
    </row>
    <row r="129" spans="1:65" s="2" customFormat="1" ht="21.75" customHeight="1">
      <c r="A129" s="39"/>
      <c r="B129" s="40"/>
      <c r="C129" s="227" t="s">
        <v>86</v>
      </c>
      <c r="D129" s="227" t="s">
        <v>178</v>
      </c>
      <c r="E129" s="228" t="s">
        <v>179</v>
      </c>
      <c r="F129" s="229" t="s">
        <v>180</v>
      </c>
      <c r="G129" s="230" t="s">
        <v>181</v>
      </c>
      <c r="H129" s="231">
        <v>51.095</v>
      </c>
      <c r="I129" s="232"/>
      <c r="J129" s="233">
        <f>ROUND(I129*H129,2)</f>
        <v>0</v>
      </c>
      <c r="K129" s="229" t="s">
        <v>182</v>
      </c>
      <c r="L129" s="45"/>
      <c r="M129" s="234" t="s">
        <v>1</v>
      </c>
      <c r="N129" s="235" t="s">
        <v>43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183</v>
      </c>
      <c r="AT129" s="238" t="s">
        <v>178</v>
      </c>
      <c r="AU129" s="238" t="s">
        <v>88</v>
      </c>
      <c r="AY129" s="18" t="s">
        <v>176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86</v>
      </c>
      <c r="BK129" s="239">
        <f>ROUND(I129*H129,2)</f>
        <v>0</v>
      </c>
      <c r="BL129" s="18" t="s">
        <v>183</v>
      </c>
      <c r="BM129" s="238" t="s">
        <v>184</v>
      </c>
    </row>
    <row r="130" spans="1:47" s="2" customFormat="1" ht="12">
      <c r="A130" s="39"/>
      <c r="B130" s="40"/>
      <c r="C130" s="41"/>
      <c r="D130" s="240" t="s">
        <v>185</v>
      </c>
      <c r="E130" s="41"/>
      <c r="F130" s="241" t="s">
        <v>186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185</v>
      </c>
      <c r="AU130" s="18" t="s">
        <v>88</v>
      </c>
    </row>
    <row r="131" spans="1:51" s="15" customFormat="1" ht="12">
      <c r="A131" s="15"/>
      <c r="B131" s="267"/>
      <c r="C131" s="268"/>
      <c r="D131" s="240" t="s">
        <v>187</v>
      </c>
      <c r="E131" s="269" t="s">
        <v>1</v>
      </c>
      <c r="F131" s="270" t="s">
        <v>1011</v>
      </c>
      <c r="G131" s="268"/>
      <c r="H131" s="269" t="s">
        <v>1</v>
      </c>
      <c r="I131" s="271"/>
      <c r="J131" s="268"/>
      <c r="K131" s="268"/>
      <c r="L131" s="272"/>
      <c r="M131" s="273"/>
      <c r="N131" s="274"/>
      <c r="O131" s="274"/>
      <c r="P131" s="274"/>
      <c r="Q131" s="274"/>
      <c r="R131" s="274"/>
      <c r="S131" s="274"/>
      <c r="T131" s="27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6" t="s">
        <v>187</v>
      </c>
      <c r="AU131" s="276" t="s">
        <v>88</v>
      </c>
      <c r="AV131" s="15" t="s">
        <v>86</v>
      </c>
      <c r="AW131" s="15" t="s">
        <v>34</v>
      </c>
      <c r="AX131" s="15" t="s">
        <v>78</v>
      </c>
      <c r="AY131" s="276" t="s">
        <v>176</v>
      </c>
    </row>
    <row r="132" spans="1:51" s="13" customFormat="1" ht="12">
      <c r="A132" s="13"/>
      <c r="B132" s="245"/>
      <c r="C132" s="246"/>
      <c r="D132" s="240" t="s">
        <v>187</v>
      </c>
      <c r="E132" s="247" t="s">
        <v>1</v>
      </c>
      <c r="F132" s="248" t="s">
        <v>1012</v>
      </c>
      <c r="G132" s="246"/>
      <c r="H132" s="249">
        <v>51.095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187</v>
      </c>
      <c r="AU132" s="255" t="s">
        <v>88</v>
      </c>
      <c r="AV132" s="13" t="s">
        <v>88</v>
      </c>
      <c r="AW132" s="13" t="s">
        <v>34</v>
      </c>
      <c r="AX132" s="13" t="s">
        <v>78</v>
      </c>
      <c r="AY132" s="255" t="s">
        <v>176</v>
      </c>
    </row>
    <row r="133" spans="1:51" s="14" customFormat="1" ht="12">
      <c r="A133" s="14"/>
      <c r="B133" s="256"/>
      <c r="C133" s="257"/>
      <c r="D133" s="240" t="s">
        <v>187</v>
      </c>
      <c r="E133" s="258" t="s">
        <v>1</v>
      </c>
      <c r="F133" s="259" t="s">
        <v>189</v>
      </c>
      <c r="G133" s="257"/>
      <c r="H133" s="260">
        <v>51.095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187</v>
      </c>
      <c r="AU133" s="266" t="s">
        <v>88</v>
      </c>
      <c r="AV133" s="14" t="s">
        <v>183</v>
      </c>
      <c r="AW133" s="14" t="s">
        <v>34</v>
      </c>
      <c r="AX133" s="14" t="s">
        <v>86</v>
      </c>
      <c r="AY133" s="266" t="s">
        <v>176</v>
      </c>
    </row>
    <row r="134" spans="1:65" s="2" customFormat="1" ht="21.75" customHeight="1">
      <c r="A134" s="39"/>
      <c r="B134" s="40"/>
      <c r="C134" s="227" t="s">
        <v>88</v>
      </c>
      <c r="D134" s="227" t="s">
        <v>178</v>
      </c>
      <c r="E134" s="228" t="s">
        <v>190</v>
      </c>
      <c r="F134" s="229" t="s">
        <v>191</v>
      </c>
      <c r="G134" s="230" t="s">
        <v>181</v>
      </c>
      <c r="H134" s="231">
        <v>188.332</v>
      </c>
      <c r="I134" s="232"/>
      <c r="J134" s="233">
        <f>ROUND(I134*H134,2)</f>
        <v>0</v>
      </c>
      <c r="K134" s="229" t="s">
        <v>182</v>
      </c>
      <c r="L134" s="45"/>
      <c r="M134" s="234" t="s">
        <v>1</v>
      </c>
      <c r="N134" s="235" t="s">
        <v>43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183</v>
      </c>
      <c r="AT134" s="238" t="s">
        <v>178</v>
      </c>
      <c r="AU134" s="238" t="s">
        <v>88</v>
      </c>
      <c r="AY134" s="18" t="s">
        <v>176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86</v>
      </c>
      <c r="BK134" s="239">
        <f>ROUND(I134*H134,2)</f>
        <v>0</v>
      </c>
      <c r="BL134" s="18" t="s">
        <v>183</v>
      </c>
      <c r="BM134" s="238" t="s">
        <v>192</v>
      </c>
    </row>
    <row r="135" spans="1:47" s="2" customFormat="1" ht="12">
      <c r="A135" s="39"/>
      <c r="B135" s="40"/>
      <c r="C135" s="41"/>
      <c r="D135" s="240" t="s">
        <v>185</v>
      </c>
      <c r="E135" s="41"/>
      <c r="F135" s="241" t="s">
        <v>193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185</v>
      </c>
      <c r="AU135" s="18" t="s">
        <v>88</v>
      </c>
    </row>
    <row r="136" spans="1:51" s="15" customFormat="1" ht="12">
      <c r="A136" s="15"/>
      <c r="B136" s="267"/>
      <c r="C136" s="268"/>
      <c r="D136" s="240" t="s">
        <v>187</v>
      </c>
      <c r="E136" s="269" t="s">
        <v>1</v>
      </c>
      <c r="F136" s="270" t="s">
        <v>194</v>
      </c>
      <c r="G136" s="268"/>
      <c r="H136" s="269" t="s">
        <v>1</v>
      </c>
      <c r="I136" s="271"/>
      <c r="J136" s="268"/>
      <c r="K136" s="268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187</v>
      </c>
      <c r="AU136" s="276" t="s">
        <v>88</v>
      </c>
      <c r="AV136" s="15" t="s">
        <v>86</v>
      </c>
      <c r="AW136" s="15" t="s">
        <v>34</v>
      </c>
      <c r="AX136" s="15" t="s">
        <v>78</v>
      </c>
      <c r="AY136" s="276" t="s">
        <v>176</v>
      </c>
    </row>
    <row r="137" spans="1:51" s="13" customFormat="1" ht="12">
      <c r="A137" s="13"/>
      <c r="B137" s="245"/>
      <c r="C137" s="246"/>
      <c r="D137" s="240" t="s">
        <v>187</v>
      </c>
      <c r="E137" s="247" t="s">
        <v>1</v>
      </c>
      <c r="F137" s="248" t="s">
        <v>1013</v>
      </c>
      <c r="G137" s="246"/>
      <c r="H137" s="249">
        <v>170.45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187</v>
      </c>
      <c r="AU137" s="255" t="s">
        <v>88</v>
      </c>
      <c r="AV137" s="13" t="s">
        <v>88</v>
      </c>
      <c r="AW137" s="13" t="s">
        <v>34</v>
      </c>
      <c r="AX137" s="13" t="s">
        <v>78</v>
      </c>
      <c r="AY137" s="255" t="s">
        <v>176</v>
      </c>
    </row>
    <row r="138" spans="1:51" s="15" customFormat="1" ht="12">
      <c r="A138" s="15"/>
      <c r="B138" s="267"/>
      <c r="C138" s="268"/>
      <c r="D138" s="240" t="s">
        <v>187</v>
      </c>
      <c r="E138" s="269" t="s">
        <v>1</v>
      </c>
      <c r="F138" s="270" t="s">
        <v>196</v>
      </c>
      <c r="G138" s="268"/>
      <c r="H138" s="269" t="s">
        <v>1</v>
      </c>
      <c r="I138" s="271"/>
      <c r="J138" s="268"/>
      <c r="K138" s="268"/>
      <c r="L138" s="272"/>
      <c r="M138" s="273"/>
      <c r="N138" s="274"/>
      <c r="O138" s="274"/>
      <c r="P138" s="274"/>
      <c r="Q138" s="274"/>
      <c r="R138" s="274"/>
      <c r="S138" s="274"/>
      <c r="T138" s="27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6" t="s">
        <v>187</v>
      </c>
      <c r="AU138" s="276" t="s">
        <v>88</v>
      </c>
      <c r="AV138" s="15" t="s">
        <v>86</v>
      </c>
      <c r="AW138" s="15" t="s">
        <v>34</v>
      </c>
      <c r="AX138" s="15" t="s">
        <v>78</v>
      </c>
      <c r="AY138" s="276" t="s">
        <v>176</v>
      </c>
    </row>
    <row r="139" spans="1:51" s="13" customFormat="1" ht="12">
      <c r="A139" s="13"/>
      <c r="B139" s="245"/>
      <c r="C139" s="246"/>
      <c r="D139" s="240" t="s">
        <v>187</v>
      </c>
      <c r="E139" s="247" t="s">
        <v>1</v>
      </c>
      <c r="F139" s="248" t="s">
        <v>1014</v>
      </c>
      <c r="G139" s="246"/>
      <c r="H139" s="249">
        <v>17.882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187</v>
      </c>
      <c r="AU139" s="255" t="s">
        <v>88</v>
      </c>
      <c r="AV139" s="13" t="s">
        <v>88</v>
      </c>
      <c r="AW139" s="13" t="s">
        <v>34</v>
      </c>
      <c r="AX139" s="13" t="s">
        <v>78</v>
      </c>
      <c r="AY139" s="255" t="s">
        <v>176</v>
      </c>
    </row>
    <row r="140" spans="1:51" s="14" customFormat="1" ht="12">
      <c r="A140" s="14"/>
      <c r="B140" s="256"/>
      <c r="C140" s="257"/>
      <c r="D140" s="240" t="s">
        <v>187</v>
      </c>
      <c r="E140" s="258" t="s">
        <v>1</v>
      </c>
      <c r="F140" s="259" t="s">
        <v>189</v>
      </c>
      <c r="G140" s="257"/>
      <c r="H140" s="260">
        <v>188.332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187</v>
      </c>
      <c r="AU140" s="266" t="s">
        <v>88</v>
      </c>
      <c r="AV140" s="14" t="s">
        <v>183</v>
      </c>
      <c r="AW140" s="14" t="s">
        <v>34</v>
      </c>
      <c r="AX140" s="14" t="s">
        <v>86</v>
      </c>
      <c r="AY140" s="266" t="s">
        <v>176</v>
      </c>
    </row>
    <row r="141" spans="1:65" s="2" customFormat="1" ht="16.5" customHeight="1">
      <c r="A141" s="39"/>
      <c r="B141" s="40"/>
      <c r="C141" s="227" t="s">
        <v>198</v>
      </c>
      <c r="D141" s="227" t="s">
        <v>178</v>
      </c>
      <c r="E141" s="228" t="s">
        <v>199</v>
      </c>
      <c r="F141" s="229" t="s">
        <v>200</v>
      </c>
      <c r="G141" s="230" t="s">
        <v>181</v>
      </c>
      <c r="H141" s="231">
        <v>17.882</v>
      </c>
      <c r="I141" s="232"/>
      <c r="J141" s="233">
        <f>ROUND(I141*H141,2)</f>
        <v>0</v>
      </c>
      <c r="K141" s="229" t="s">
        <v>182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183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183</v>
      </c>
      <c r="BM141" s="238" t="s">
        <v>1015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202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51" s="13" customFormat="1" ht="12">
      <c r="A143" s="13"/>
      <c r="B143" s="245"/>
      <c r="C143" s="246"/>
      <c r="D143" s="240" t="s">
        <v>187</v>
      </c>
      <c r="E143" s="247" t="s">
        <v>1</v>
      </c>
      <c r="F143" s="248" t="s">
        <v>1014</v>
      </c>
      <c r="G143" s="246"/>
      <c r="H143" s="249">
        <v>17.882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187</v>
      </c>
      <c r="AU143" s="255" t="s">
        <v>88</v>
      </c>
      <c r="AV143" s="13" t="s">
        <v>88</v>
      </c>
      <c r="AW143" s="13" t="s">
        <v>34</v>
      </c>
      <c r="AX143" s="13" t="s">
        <v>78</v>
      </c>
      <c r="AY143" s="255" t="s">
        <v>176</v>
      </c>
    </row>
    <row r="144" spans="1:51" s="14" customFormat="1" ht="12">
      <c r="A144" s="14"/>
      <c r="B144" s="256"/>
      <c r="C144" s="257"/>
      <c r="D144" s="240" t="s">
        <v>187</v>
      </c>
      <c r="E144" s="258" t="s">
        <v>1</v>
      </c>
      <c r="F144" s="259" t="s">
        <v>189</v>
      </c>
      <c r="G144" s="257"/>
      <c r="H144" s="260">
        <v>17.882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187</v>
      </c>
      <c r="AU144" s="266" t="s">
        <v>88</v>
      </c>
      <c r="AV144" s="14" t="s">
        <v>183</v>
      </c>
      <c r="AW144" s="14" t="s">
        <v>34</v>
      </c>
      <c r="AX144" s="14" t="s">
        <v>86</v>
      </c>
      <c r="AY144" s="266" t="s">
        <v>176</v>
      </c>
    </row>
    <row r="145" spans="1:65" s="2" customFormat="1" ht="21.75" customHeight="1">
      <c r="A145" s="39"/>
      <c r="B145" s="40"/>
      <c r="C145" s="227" t="s">
        <v>183</v>
      </c>
      <c r="D145" s="227" t="s">
        <v>178</v>
      </c>
      <c r="E145" s="228" t="s">
        <v>204</v>
      </c>
      <c r="F145" s="229" t="s">
        <v>205</v>
      </c>
      <c r="G145" s="230" t="s">
        <v>181</v>
      </c>
      <c r="H145" s="231">
        <v>16.394</v>
      </c>
      <c r="I145" s="232"/>
      <c r="J145" s="233">
        <f>ROUND(I145*H145,2)</f>
        <v>0</v>
      </c>
      <c r="K145" s="229" t="s">
        <v>182</v>
      </c>
      <c r="L145" s="45"/>
      <c r="M145" s="234" t="s">
        <v>1</v>
      </c>
      <c r="N145" s="235" t="s">
        <v>43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183</v>
      </c>
      <c r="AT145" s="238" t="s">
        <v>178</v>
      </c>
      <c r="AU145" s="238" t="s">
        <v>88</v>
      </c>
      <c r="AY145" s="18" t="s">
        <v>176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86</v>
      </c>
      <c r="BK145" s="239">
        <f>ROUND(I145*H145,2)</f>
        <v>0</v>
      </c>
      <c r="BL145" s="18" t="s">
        <v>183</v>
      </c>
      <c r="BM145" s="238" t="s">
        <v>206</v>
      </c>
    </row>
    <row r="146" spans="1:47" s="2" customFormat="1" ht="12">
      <c r="A146" s="39"/>
      <c r="B146" s="40"/>
      <c r="C146" s="41"/>
      <c r="D146" s="240" t="s">
        <v>185</v>
      </c>
      <c r="E146" s="41"/>
      <c r="F146" s="241" t="s">
        <v>207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185</v>
      </c>
      <c r="AU146" s="18" t="s">
        <v>88</v>
      </c>
    </row>
    <row r="147" spans="1:51" s="13" customFormat="1" ht="12">
      <c r="A147" s="13"/>
      <c r="B147" s="245"/>
      <c r="C147" s="246"/>
      <c r="D147" s="240" t="s">
        <v>187</v>
      </c>
      <c r="E147" s="247" t="s">
        <v>1</v>
      </c>
      <c r="F147" s="248" t="s">
        <v>1016</v>
      </c>
      <c r="G147" s="246"/>
      <c r="H147" s="249">
        <v>9.492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187</v>
      </c>
      <c r="AU147" s="255" t="s">
        <v>88</v>
      </c>
      <c r="AV147" s="13" t="s">
        <v>88</v>
      </c>
      <c r="AW147" s="13" t="s">
        <v>34</v>
      </c>
      <c r="AX147" s="13" t="s">
        <v>78</v>
      </c>
      <c r="AY147" s="255" t="s">
        <v>176</v>
      </c>
    </row>
    <row r="148" spans="1:51" s="13" customFormat="1" ht="12">
      <c r="A148" s="13"/>
      <c r="B148" s="245"/>
      <c r="C148" s="246"/>
      <c r="D148" s="240" t="s">
        <v>187</v>
      </c>
      <c r="E148" s="247" t="s">
        <v>1</v>
      </c>
      <c r="F148" s="248" t="s">
        <v>1017</v>
      </c>
      <c r="G148" s="246"/>
      <c r="H148" s="249">
        <v>6.902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187</v>
      </c>
      <c r="AU148" s="255" t="s">
        <v>88</v>
      </c>
      <c r="AV148" s="13" t="s">
        <v>88</v>
      </c>
      <c r="AW148" s="13" t="s">
        <v>34</v>
      </c>
      <c r="AX148" s="13" t="s">
        <v>78</v>
      </c>
      <c r="AY148" s="255" t="s">
        <v>176</v>
      </c>
    </row>
    <row r="149" spans="1:51" s="14" customFormat="1" ht="12">
      <c r="A149" s="14"/>
      <c r="B149" s="256"/>
      <c r="C149" s="257"/>
      <c r="D149" s="240" t="s">
        <v>187</v>
      </c>
      <c r="E149" s="258" t="s">
        <v>1</v>
      </c>
      <c r="F149" s="259" t="s">
        <v>189</v>
      </c>
      <c r="G149" s="257"/>
      <c r="H149" s="260">
        <v>16.394000000000002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187</v>
      </c>
      <c r="AU149" s="266" t="s">
        <v>88</v>
      </c>
      <c r="AV149" s="14" t="s">
        <v>183</v>
      </c>
      <c r="AW149" s="14" t="s">
        <v>34</v>
      </c>
      <c r="AX149" s="14" t="s">
        <v>86</v>
      </c>
      <c r="AY149" s="266" t="s">
        <v>176</v>
      </c>
    </row>
    <row r="150" spans="1:65" s="2" customFormat="1" ht="21.75" customHeight="1">
      <c r="A150" s="39"/>
      <c r="B150" s="40"/>
      <c r="C150" s="227" t="s">
        <v>209</v>
      </c>
      <c r="D150" s="227" t="s">
        <v>178</v>
      </c>
      <c r="E150" s="228" t="s">
        <v>210</v>
      </c>
      <c r="F150" s="229" t="s">
        <v>211</v>
      </c>
      <c r="G150" s="230" t="s">
        <v>181</v>
      </c>
      <c r="H150" s="231">
        <v>22.167</v>
      </c>
      <c r="I150" s="232"/>
      <c r="J150" s="233">
        <f>ROUND(I150*H150,2)</f>
        <v>0</v>
      </c>
      <c r="K150" s="229" t="s">
        <v>182</v>
      </c>
      <c r="L150" s="45"/>
      <c r="M150" s="234" t="s">
        <v>1</v>
      </c>
      <c r="N150" s="235" t="s">
        <v>43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183</v>
      </c>
      <c r="AT150" s="238" t="s">
        <v>178</v>
      </c>
      <c r="AU150" s="238" t="s">
        <v>88</v>
      </c>
      <c r="AY150" s="18" t="s">
        <v>176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86</v>
      </c>
      <c r="BK150" s="239">
        <f>ROUND(I150*H150,2)</f>
        <v>0</v>
      </c>
      <c r="BL150" s="18" t="s">
        <v>183</v>
      </c>
      <c r="BM150" s="238" t="s">
        <v>212</v>
      </c>
    </row>
    <row r="151" spans="1:47" s="2" customFormat="1" ht="12">
      <c r="A151" s="39"/>
      <c r="B151" s="40"/>
      <c r="C151" s="41"/>
      <c r="D151" s="240" t="s">
        <v>185</v>
      </c>
      <c r="E151" s="41"/>
      <c r="F151" s="241" t="s">
        <v>213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185</v>
      </c>
      <c r="AU151" s="18" t="s">
        <v>88</v>
      </c>
    </row>
    <row r="152" spans="1:51" s="13" customFormat="1" ht="12">
      <c r="A152" s="13"/>
      <c r="B152" s="245"/>
      <c r="C152" s="246"/>
      <c r="D152" s="240" t="s">
        <v>187</v>
      </c>
      <c r="E152" s="247" t="s">
        <v>1</v>
      </c>
      <c r="F152" s="248" t="s">
        <v>1018</v>
      </c>
      <c r="G152" s="246"/>
      <c r="H152" s="249">
        <v>22.167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187</v>
      </c>
      <c r="AU152" s="255" t="s">
        <v>88</v>
      </c>
      <c r="AV152" s="13" t="s">
        <v>88</v>
      </c>
      <c r="AW152" s="13" t="s">
        <v>34</v>
      </c>
      <c r="AX152" s="13" t="s">
        <v>78</v>
      </c>
      <c r="AY152" s="255" t="s">
        <v>176</v>
      </c>
    </row>
    <row r="153" spans="1:51" s="14" customFormat="1" ht="12">
      <c r="A153" s="14"/>
      <c r="B153" s="256"/>
      <c r="C153" s="257"/>
      <c r="D153" s="240" t="s">
        <v>187</v>
      </c>
      <c r="E153" s="258" t="s">
        <v>1</v>
      </c>
      <c r="F153" s="259" t="s">
        <v>189</v>
      </c>
      <c r="G153" s="257"/>
      <c r="H153" s="260">
        <v>22.167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187</v>
      </c>
      <c r="AU153" s="266" t="s">
        <v>88</v>
      </c>
      <c r="AV153" s="14" t="s">
        <v>183</v>
      </c>
      <c r="AW153" s="14" t="s">
        <v>34</v>
      </c>
      <c r="AX153" s="14" t="s">
        <v>86</v>
      </c>
      <c r="AY153" s="266" t="s">
        <v>176</v>
      </c>
    </row>
    <row r="154" spans="1:65" s="2" customFormat="1" ht="16.5" customHeight="1">
      <c r="A154" s="39"/>
      <c r="B154" s="40"/>
      <c r="C154" s="227" t="s">
        <v>215</v>
      </c>
      <c r="D154" s="227" t="s">
        <v>178</v>
      </c>
      <c r="E154" s="228" t="s">
        <v>216</v>
      </c>
      <c r="F154" s="229" t="s">
        <v>217</v>
      </c>
      <c r="G154" s="230" t="s">
        <v>181</v>
      </c>
      <c r="H154" s="231">
        <v>4.5</v>
      </c>
      <c r="I154" s="232"/>
      <c r="J154" s="233">
        <f>ROUND(I154*H154,2)</f>
        <v>0</v>
      </c>
      <c r="K154" s="229" t="s">
        <v>182</v>
      </c>
      <c r="L154" s="45"/>
      <c r="M154" s="234" t="s">
        <v>1</v>
      </c>
      <c r="N154" s="235" t="s">
        <v>43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183</v>
      </c>
      <c r="AT154" s="238" t="s">
        <v>178</v>
      </c>
      <c r="AU154" s="238" t="s">
        <v>88</v>
      </c>
      <c r="AY154" s="18" t="s">
        <v>176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86</v>
      </c>
      <c r="BK154" s="239">
        <f>ROUND(I154*H154,2)</f>
        <v>0</v>
      </c>
      <c r="BL154" s="18" t="s">
        <v>183</v>
      </c>
      <c r="BM154" s="238" t="s">
        <v>218</v>
      </c>
    </row>
    <row r="155" spans="1:47" s="2" customFormat="1" ht="12">
      <c r="A155" s="39"/>
      <c r="B155" s="40"/>
      <c r="C155" s="41"/>
      <c r="D155" s="240" t="s">
        <v>185</v>
      </c>
      <c r="E155" s="41"/>
      <c r="F155" s="241" t="s">
        <v>219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185</v>
      </c>
      <c r="AU155" s="18" t="s">
        <v>88</v>
      </c>
    </row>
    <row r="156" spans="1:51" s="13" customFormat="1" ht="12">
      <c r="A156" s="13"/>
      <c r="B156" s="245"/>
      <c r="C156" s="246"/>
      <c r="D156" s="240" t="s">
        <v>187</v>
      </c>
      <c r="E156" s="247" t="s">
        <v>1</v>
      </c>
      <c r="F156" s="248" t="s">
        <v>1019</v>
      </c>
      <c r="G156" s="246"/>
      <c r="H156" s="249">
        <v>4.5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187</v>
      </c>
      <c r="AU156" s="255" t="s">
        <v>88</v>
      </c>
      <c r="AV156" s="13" t="s">
        <v>88</v>
      </c>
      <c r="AW156" s="13" t="s">
        <v>34</v>
      </c>
      <c r="AX156" s="13" t="s">
        <v>78</v>
      </c>
      <c r="AY156" s="255" t="s">
        <v>176</v>
      </c>
    </row>
    <row r="157" spans="1:51" s="14" customFormat="1" ht="12">
      <c r="A157" s="14"/>
      <c r="B157" s="256"/>
      <c r="C157" s="257"/>
      <c r="D157" s="240" t="s">
        <v>187</v>
      </c>
      <c r="E157" s="258" t="s">
        <v>1</v>
      </c>
      <c r="F157" s="259" t="s">
        <v>189</v>
      </c>
      <c r="G157" s="257"/>
      <c r="H157" s="260">
        <v>4.5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187</v>
      </c>
      <c r="AU157" s="266" t="s">
        <v>88</v>
      </c>
      <c r="AV157" s="14" t="s">
        <v>183</v>
      </c>
      <c r="AW157" s="14" t="s">
        <v>34</v>
      </c>
      <c r="AX157" s="14" t="s">
        <v>86</v>
      </c>
      <c r="AY157" s="266" t="s">
        <v>176</v>
      </c>
    </row>
    <row r="158" spans="1:65" s="2" customFormat="1" ht="21.75" customHeight="1">
      <c r="A158" s="39"/>
      <c r="B158" s="40"/>
      <c r="C158" s="227" t="s">
        <v>221</v>
      </c>
      <c r="D158" s="227" t="s">
        <v>178</v>
      </c>
      <c r="E158" s="228" t="s">
        <v>222</v>
      </c>
      <c r="F158" s="229" t="s">
        <v>223</v>
      </c>
      <c r="G158" s="230" t="s">
        <v>181</v>
      </c>
      <c r="H158" s="231">
        <v>0.475</v>
      </c>
      <c r="I158" s="232"/>
      <c r="J158" s="233">
        <f>ROUND(I158*H158,2)</f>
        <v>0</v>
      </c>
      <c r="K158" s="229" t="s">
        <v>182</v>
      </c>
      <c r="L158" s="45"/>
      <c r="M158" s="234" t="s">
        <v>1</v>
      </c>
      <c r="N158" s="235" t="s">
        <v>43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183</v>
      </c>
      <c r="AT158" s="238" t="s">
        <v>178</v>
      </c>
      <c r="AU158" s="238" t="s">
        <v>88</v>
      </c>
      <c r="AY158" s="18" t="s">
        <v>176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86</v>
      </c>
      <c r="BK158" s="239">
        <f>ROUND(I158*H158,2)</f>
        <v>0</v>
      </c>
      <c r="BL158" s="18" t="s">
        <v>183</v>
      </c>
      <c r="BM158" s="238" t="s">
        <v>224</v>
      </c>
    </row>
    <row r="159" spans="1:47" s="2" customFormat="1" ht="12">
      <c r="A159" s="39"/>
      <c r="B159" s="40"/>
      <c r="C159" s="41"/>
      <c r="D159" s="240" t="s">
        <v>185</v>
      </c>
      <c r="E159" s="41"/>
      <c r="F159" s="241" t="s">
        <v>225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88</v>
      </c>
    </row>
    <row r="160" spans="1:51" s="13" customFormat="1" ht="12">
      <c r="A160" s="13"/>
      <c r="B160" s="245"/>
      <c r="C160" s="246"/>
      <c r="D160" s="240" t="s">
        <v>187</v>
      </c>
      <c r="E160" s="247" t="s">
        <v>1</v>
      </c>
      <c r="F160" s="248" t="s">
        <v>1020</v>
      </c>
      <c r="G160" s="246"/>
      <c r="H160" s="249">
        <v>0.475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187</v>
      </c>
      <c r="AU160" s="255" t="s">
        <v>88</v>
      </c>
      <c r="AV160" s="13" t="s">
        <v>88</v>
      </c>
      <c r="AW160" s="13" t="s">
        <v>34</v>
      </c>
      <c r="AX160" s="13" t="s">
        <v>78</v>
      </c>
      <c r="AY160" s="255" t="s">
        <v>176</v>
      </c>
    </row>
    <row r="161" spans="1:51" s="14" customFormat="1" ht="12">
      <c r="A161" s="14"/>
      <c r="B161" s="256"/>
      <c r="C161" s="257"/>
      <c r="D161" s="240" t="s">
        <v>187</v>
      </c>
      <c r="E161" s="258" t="s">
        <v>1</v>
      </c>
      <c r="F161" s="259" t="s">
        <v>189</v>
      </c>
      <c r="G161" s="257"/>
      <c r="H161" s="260">
        <v>0.475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6" t="s">
        <v>187</v>
      </c>
      <c r="AU161" s="266" t="s">
        <v>88</v>
      </c>
      <c r="AV161" s="14" t="s">
        <v>183</v>
      </c>
      <c r="AW161" s="14" t="s">
        <v>34</v>
      </c>
      <c r="AX161" s="14" t="s">
        <v>86</v>
      </c>
      <c r="AY161" s="266" t="s">
        <v>176</v>
      </c>
    </row>
    <row r="162" spans="1:65" s="2" customFormat="1" ht="21.75" customHeight="1">
      <c r="A162" s="39"/>
      <c r="B162" s="40"/>
      <c r="C162" s="227" t="s">
        <v>227</v>
      </c>
      <c r="D162" s="227" t="s">
        <v>178</v>
      </c>
      <c r="E162" s="228" t="s">
        <v>228</v>
      </c>
      <c r="F162" s="229" t="s">
        <v>229</v>
      </c>
      <c r="G162" s="230" t="s">
        <v>181</v>
      </c>
      <c r="H162" s="231">
        <v>273.392</v>
      </c>
      <c r="I162" s="232"/>
      <c r="J162" s="233">
        <f>ROUND(I162*H162,2)</f>
        <v>0</v>
      </c>
      <c r="K162" s="229" t="s">
        <v>182</v>
      </c>
      <c r="L162" s="45"/>
      <c r="M162" s="234" t="s">
        <v>1</v>
      </c>
      <c r="N162" s="235" t="s">
        <v>43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183</v>
      </c>
      <c r="AT162" s="238" t="s">
        <v>178</v>
      </c>
      <c r="AU162" s="238" t="s">
        <v>88</v>
      </c>
      <c r="AY162" s="18" t="s">
        <v>176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86</v>
      </c>
      <c r="BK162" s="239">
        <f>ROUND(I162*H162,2)</f>
        <v>0</v>
      </c>
      <c r="BL162" s="18" t="s">
        <v>183</v>
      </c>
      <c r="BM162" s="238" t="s">
        <v>230</v>
      </c>
    </row>
    <row r="163" spans="1:47" s="2" customFormat="1" ht="12">
      <c r="A163" s="39"/>
      <c r="B163" s="40"/>
      <c r="C163" s="41"/>
      <c r="D163" s="240" t="s">
        <v>185</v>
      </c>
      <c r="E163" s="41"/>
      <c r="F163" s="241" t="s">
        <v>231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185</v>
      </c>
      <c r="AU163" s="18" t="s">
        <v>88</v>
      </c>
    </row>
    <row r="164" spans="1:47" s="2" customFormat="1" ht="12">
      <c r="A164" s="39"/>
      <c r="B164" s="40"/>
      <c r="C164" s="41"/>
      <c r="D164" s="240" t="s">
        <v>232</v>
      </c>
      <c r="E164" s="41"/>
      <c r="F164" s="277" t="s">
        <v>233</v>
      </c>
      <c r="G164" s="41"/>
      <c r="H164" s="41"/>
      <c r="I164" s="242"/>
      <c r="J164" s="41"/>
      <c r="K164" s="41"/>
      <c r="L164" s="45"/>
      <c r="M164" s="243"/>
      <c r="N164" s="24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232</v>
      </c>
      <c r="AU164" s="18" t="s">
        <v>88</v>
      </c>
    </row>
    <row r="165" spans="1:51" s="13" customFormat="1" ht="12">
      <c r="A165" s="13"/>
      <c r="B165" s="245"/>
      <c r="C165" s="246"/>
      <c r="D165" s="240" t="s">
        <v>187</v>
      </c>
      <c r="E165" s="247" t="s">
        <v>1</v>
      </c>
      <c r="F165" s="248" t="s">
        <v>1021</v>
      </c>
      <c r="G165" s="246"/>
      <c r="H165" s="249">
        <v>255.51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187</v>
      </c>
      <c r="AU165" s="255" t="s">
        <v>88</v>
      </c>
      <c r="AV165" s="13" t="s">
        <v>88</v>
      </c>
      <c r="AW165" s="13" t="s">
        <v>34</v>
      </c>
      <c r="AX165" s="13" t="s">
        <v>78</v>
      </c>
      <c r="AY165" s="255" t="s">
        <v>176</v>
      </c>
    </row>
    <row r="166" spans="1:51" s="13" customFormat="1" ht="12">
      <c r="A166" s="13"/>
      <c r="B166" s="245"/>
      <c r="C166" s="246"/>
      <c r="D166" s="240" t="s">
        <v>187</v>
      </c>
      <c r="E166" s="247" t="s">
        <v>1</v>
      </c>
      <c r="F166" s="248" t="s">
        <v>1014</v>
      </c>
      <c r="G166" s="246"/>
      <c r="H166" s="249">
        <v>17.882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187</v>
      </c>
      <c r="AU166" s="255" t="s">
        <v>88</v>
      </c>
      <c r="AV166" s="13" t="s">
        <v>88</v>
      </c>
      <c r="AW166" s="13" t="s">
        <v>34</v>
      </c>
      <c r="AX166" s="13" t="s">
        <v>78</v>
      </c>
      <c r="AY166" s="255" t="s">
        <v>176</v>
      </c>
    </row>
    <row r="167" spans="1:51" s="14" customFormat="1" ht="12">
      <c r="A167" s="14"/>
      <c r="B167" s="256"/>
      <c r="C167" s="257"/>
      <c r="D167" s="240" t="s">
        <v>187</v>
      </c>
      <c r="E167" s="258" t="s">
        <v>1</v>
      </c>
      <c r="F167" s="259" t="s">
        <v>189</v>
      </c>
      <c r="G167" s="257"/>
      <c r="H167" s="260">
        <v>273.392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187</v>
      </c>
      <c r="AU167" s="266" t="s">
        <v>88</v>
      </c>
      <c r="AV167" s="14" t="s">
        <v>183</v>
      </c>
      <c r="AW167" s="14" t="s">
        <v>34</v>
      </c>
      <c r="AX167" s="14" t="s">
        <v>86</v>
      </c>
      <c r="AY167" s="266" t="s">
        <v>176</v>
      </c>
    </row>
    <row r="168" spans="1:65" s="2" customFormat="1" ht="16.5" customHeight="1">
      <c r="A168" s="39"/>
      <c r="B168" s="40"/>
      <c r="C168" s="227" t="s">
        <v>235</v>
      </c>
      <c r="D168" s="227" t="s">
        <v>178</v>
      </c>
      <c r="E168" s="228" t="s">
        <v>236</v>
      </c>
      <c r="F168" s="229" t="s">
        <v>237</v>
      </c>
      <c r="G168" s="230" t="s">
        <v>181</v>
      </c>
      <c r="H168" s="231">
        <v>0.475</v>
      </c>
      <c r="I168" s="232"/>
      <c r="J168" s="233">
        <f>ROUND(I168*H168,2)</f>
        <v>0</v>
      </c>
      <c r="K168" s="229" t="s">
        <v>182</v>
      </c>
      <c r="L168" s="45"/>
      <c r="M168" s="234" t="s">
        <v>1</v>
      </c>
      <c r="N168" s="235" t="s">
        <v>43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183</v>
      </c>
      <c r="AT168" s="238" t="s">
        <v>178</v>
      </c>
      <c r="AU168" s="238" t="s">
        <v>88</v>
      </c>
      <c r="AY168" s="18" t="s">
        <v>176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86</v>
      </c>
      <c r="BK168" s="239">
        <f>ROUND(I168*H168,2)</f>
        <v>0</v>
      </c>
      <c r="BL168" s="18" t="s">
        <v>183</v>
      </c>
      <c r="BM168" s="238" t="s">
        <v>238</v>
      </c>
    </row>
    <row r="169" spans="1:47" s="2" customFormat="1" ht="12">
      <c r="A169" s="39"/>
      <c r="B169" s="40"/>
      <c r="C169" s="41"/>
      <c r="D169" s="240" t="s">
        <v>185</v>
      </c>
      <c r="E169" s="41"/>
      <c r="F169" s="241" t="s">
        <v>239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185</v>
      </c>
      <c r="AU169" s="18" t="s">
        <v>88</v>
      </c>
    </row>
    <row r="170" spans="1:51" s="13" customFormat="1" ht="12">
      <c r="A170" s="13"/>
      <c r="B170" s="245"/>
      <c r="C170" s="246"/>
      <c r="D170" s="240" t="s">
        <v>187</v>
      </c>
      <c r="E170" s="247" t="s">
        <v>1</v>
      </c>
      <c r="F170" s="248" t="s">
        <v>1022</v>
      </c>
      <c r="G170" s="246"/>
      <c r="H170" s="249">
        <v>0.475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187</v>
      </c>
      <c r="AU170" s="255" t="s">
        <v>88</v>
      </c>
      <c r="AV170" s="13" t="s">
        <v>88</v>
      </c>
      <c r="AW170" s="13" t="s">
        <v>34</v>
      </c>
      <c r="AX170" s="13" t="s">
        <v>78</v>
      </c>
      <c r="AY170" s="255" t="s">
        <v>176</v>
      </c>
    </row>
    <row r="171" spans="1:51" s="14" customFormat="1" ht="12">
      <c r="A171" s="14"/>
      <c r="B171" s="256"/>
      <c r="C171" s="257"/>
      <c r="D171" s="240" t="s">
        <v>187</v>
      </c>
      <c r="E171" s="258" t="s">
        <v>1</v>
      </c>
      <c r="F171" s="259" t="s">
        <v>189</v>
      </c>
      <c r="G171" s="257"/>
      <c r="H171" s="260">
        <v>0.475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6" t="s">
        <v>187</v>
      </c>
      <c r="AU171" s="266" t="s">
        <v>88</v>
      </c>
      <c r="AV171" s="14" t="s">
        <v>183</v>
      </c>
      <c r="AW171" s="14" t="s">
        <v>34</v>
      </c>
      <c r="AX171" s="14" t="s">
        <v>86</v>
      </c>
      <c r="AY171" s="266" t="s">
        <v>176</v>
      </c>
    </row>
    <row r="172" spans="1:65" s="2" customFormat="1" ht="16.5" customHeight="1">
      <c r="A172" s="39"/>
      <c r="B172" s="40"/>
      <c r="C172" s="227" t="s">
        <v>241</v>
      </c>
      <c r="D172" s="227" t="s">
        <v>178</v>
      </c>
      <c r="E172" s="228" t="s">
        <v>242</v>
      </c>
      <c r="F172" s="229" t="s">
        <v>243</v>
      </c>
      <c r="G172" s="230" t="s">
        <v>181</v>
      </c>
      <c r="H172" s="231">
        <v>17.882</v>
      </c>
      <c r="I172" s="232"/>
      <c r="J172" s="233">
        <f>ROUND(I172*H172,2)</f>
        <v>0</v>
      </c>
      <c r="K172" s="229" t="s">
        <v>182</v>
      </c>
      <c r="L172" s="45"/>
      <c r="M172" s="234" t="s">
        <v>1</v>
      </c>
      <c r="N172" s="235" t="s">
        <v>43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183</v>
      </c>
      <c r="AT172" s="238" t="s">
        <v>178</v>
      </c>
      <c r="AU172" s="238" t="s">
        <v>88</v>
      </c>
      <c r="AY172" s="18" t="s">
        <v>176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86</v>
      </c>
      <c r="BK172" s="239">
        <f>ROUND(I172*H172,2)</f>
        <v>0</v>
      </c>
      <c r="BL172" s="18" t="s">
        <v>183</v>
      </c>
      <c r="BM172" s="238" t="s">
        <v>1023</v>
      </c>
    </row>
    <row r="173" spans="1:47" s="2" customFormat="1" ht="12">
      <c r="A173" s="39"/>
      <c r="B173" s="40"/>
      <c r="C173" s="41"/>
      <c r="D173" s="240" t="s">
        <v>185</v>
      </c>
      <c r="E173" s="41"/>
      <c r="F173" s="241" t="s">
        <v>245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185</v>
      </c>
      <c r="AU173" s="18" t="s">
        <v>88</v>
      </c>
    </row>
    <row r="174" spans="1:51" s="15" customFormat="1" ht="12">
      <c r="A174" s="15"/>
      <c r="B174" s="267"/>
      <c r="C174" s="268"/>
      <c r="D174" s="240" t="s">
        <v>187</v>
      </c>
      <c r="E174" s="269" t="s">
        <v>1</v>
      </c>
      <c r="F174" s="270" t="s">
        <v>196</v>
      </c>
      <c r="G174" s="268"/>
      <c r="H174" s="269" t="s">
        <v>1</v>
      </c>
      <c r="I174" s="271"/>
      <c r="J174" s="268"/>
      <c r="K174" s="268"/>
      <c r="L174" s="272"/>
      <c r="M174" s="273"/>
      <c r="N174" s="274"/>
      <c r="O174" s="274"/>
      <c r="P174" s="274"/>
      <c r="Q174" s="274"/>
      <c r="R174" s="274"/>
      <c r="S174" s="274"/>
      <c r="T174" s="27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6" t="s">
        <v>187</v>
      </c>
      <c r="AU174" s="276" t="s">
        <v>88</v>
      </c>
      <c r="AV174" s="15" t="s">
        <v>86</v>
      </c>
      <c r="AW174" s="15" t="s">
        <v>34</v>
      </c>
      <c r="AX174" s="15" t="s">
        <v>78</v>
      </c>
      <c r="AY174" s="276" t="s">
        <v>176</v>
      </c>
    </row>
    <row r="175" spans="1:51" s="13" customFormat="1" ht="12">
      <c r="A175" s="13"/>
      <c r="B175" s="245"/>
      <c r="C175" s="246"/>
      <c r="D175" s="240" t="s">
        <v>187</v>
      </c>
      <c r="E175" s="247" t="s">
        <v>1</v>
      </c>
      <c r="F175" s="248" t="s">
        <v>1014</v>
      </c>
      <c r="G175" s="246"/>
      <c r="H175" s="249">
        <v>17.882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187</v>
      </c>
      <c r="AU175" s="255" t="s">
        <v>88</v>
      </c>
      <c r="AV175" s="13" t="s">
        <v>88</v>
      </c>
      <c r="AW175" s="13" t="s">
        <v>34</v>
      </c>
      <c r="AX175" s="13" t="s">
        <v>78</v>
      </c>
      <c r="AY175" s="255" t="s">
        <v>176</v>
      </c>
    </row>
    <row r="176" spans="1:51" s="14" customFormat="1" ht="12">
      <c r="A176" s="14"/>
      <c r="B176" s="256"/>
      <c r="C176" s="257"/>
      <c r="D176" s="240" t="s">
        <v>187</v>
      </c>
      <c r="E176" s="258" t="s">
        <v>1</v>
      </c>
      <c r="F176" s="259" t="s">
        <v>189</v>
      </c>
      <c r="G176" s="257"/>
      <c r="H176" s="260">
        <v>17.882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6" t="s">
        <v>187</v>
      </c>
      <c r="AU176" s="266" t="s">
        <v>88</v>
      </c>
      <c r="AV176" s="14" t="s">
        <v>183</v>
      </c>
      <c r="AW176" s="14" t="s">
        <v>34</v>
      </c>
      <c r="AX176" s="14" t="s">
        <v>86</v>
      </c>
      <c r="AY176" s="266" t="s">
        <v>176</v>
      </c>
    </row>
    <row r="177" spans="1:65" s="2" customFormat="1" ht="16.5" customHeight="1">
      <c r="A177" s="39"/>
      <c r="B177" s="40"/>
      <c r="C177" s="278" t="s">
        <v>246</v>
      </c>
      <c r="D177" s="278" t="s">
        <v>247</v>
      </c>
      <c r="E177" s="279" t="s">
        <v>248</v>
      </c>
      <c r="F177" s="280" t="s">
        <v>249</v>
      </c>
      <c r="G177" s="281" t="s">
        <v>250</v>
      </c>
      <c r="H177" s="282">
        <v>35.764</v>
      </c>
      <c r="I177" s="283"/>
      <c r="J177" s="284">
        <f>ROUND(I177*H177,2)</f>
        <v>0</v>
      </c>
      <c r="K177" s="280" t="s">
        <v>1</v>
      </c>
      <c r="L177" s="285"/>
      <c r="M177" s="286" t="s">
        <v>1</v>
      </c>
      <c r="N177" s="287" t="s">
        <v>43</v>
      </c>
      <c r="O177" s="92"/>
      <c r="P177" s="236">
        <f>O177*H177</f>
        <v>0</v>
      </c>
      <c r="Q177" s="236">
        <v>1</v>
      </c>
      <c r="R177" s="236">
        <f>Q177*H177</f>
        <v>35.764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227</v>
      </c>
      <c r="AT177" s="238" t="s">
        <v>247</v>
      </c>
      <c r="AU177" s="238" t="s">
        <v>88</v>
      </c>
      <c r="AY177" s="18" t="s">
        <v>176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86</v>
      </c>
      <c r="BK177" s="239">
        <f>ROUND(I177*H177,2)</f>
        <v>0</v>
      </c>
      <c r="BL177" s="18" t="s">
        <v>183</v>
      </c>
      <c r="BM177" s="238" t="s">
        <v>1024</v>
      </c>
    </row>
    <row r="178" spans="1:47" s="2" customFormat="1" ht="12">
      <c r="A178" s="39"/>
      <c r="B178" s="40"/>
      <c r="C178" s="41"/>
      <c r="D178" s="240" t="s">
        <v>185</v>
      </c>
      <c r="E178" s="41"/>
      <c r="F178" s="241" t="s">
        <v>249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185</v>
      </c>
      <c r="AU178" s="18" t="s">
        <v>88</v>
      </c>
    </row>
    <row r="179" spans="1:47" s="2" customFormat="1" ht="12">
      <c r="A179" s="39"/>
      <c r="B179" s="40"/>
      <c r="C179" s="41"/>
      <c r="D179" s="240" t="s">
        <v>232</v>
      </c>
      <c r="E179" s="41"/>
      <c r="F179" s="277" t="s">
        <v>252</v>
      </c>
      <c r="G179" s="41"/>
      <c r="H179" s="41"/>
      <c r="I179" s="242"/>
      <c r="J179" s="41"/>
      <c r="K179" s="41"/>
      <c r="L179" s="45"/>
      <c r="M179" s="243"/>
      <c r="N179" s="24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232</v>
      </c>
      <c r="AU179" s="18" t="s">
        <v>88</v>
      </c>
    </row>
    <row r="180" spans="1:51" s="15" customFormat="1" ht="12">
      <c r="A180" s="15"/>
      <c r="B180" s="267"/>
      <c r="C180" s="268"/>
      <c r="D180" s="240" t="s">
        <v>187</v>
      </c>
      <c r="E180" s="269" t="s">
        <v>1</v>
      </c>
      <c r="F180" s="270" t="s">
        <v>196</v>
      </c>
      <c r="G180" s="268"/>
      <c r="H180" s="269" t="s">
        <v>1</v>
      </c>
      <c r="I180" s="271"/>
      <c r="J180" s="268"/>
      <c r="K180" s="268"/>
      <c r="L180" s="272"/>
      <c r="M180" s="273"/>
      <c r="N180" s="274"/>
      <c r="O180" s="274"/>
      <c r="P180" s="274"/>
      <c r="Q180" s="274"/>
      <c r="R180" s="274"/>
      <c r="S180" s="274"/>
      <c r="T180" s="27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6" t="s">
        <v>187</v>
      </c>
      <c r="AU180" s="276" t="s">
        <v>88</v>
      </c>
      <c r="AV180" s="15" t="s">
        <v>86</v>
      </c>
      <c r="AW180" s="15" t="s">
        <v>34</v>
      </c>
      <c r="AX180" s="15" t="s">
        <v>78</v>
      </c>
      <c r="AY180" s="276" t="s">
        <v>176</v>
      </c>
    </row>
    <row r="181" spans="1:51" s="13" customFormat="1" ht="12">
      <c r="A181" s="13"/>
      <c r="B181" s="245"/>
      <c r="C181" s="246"/>
      <c r="D181" s="240" t="s">
        <v>187</v>
      </c>
      <c r="E181" s="247" t="s">
        <v>1</v>
      </c>
      <c r="F181" s="248" t="s">
        <v>1014</v>
      </c>
      <c r="G181" s="246"/>
      <c r="H181" s="249">
        <v>17.882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187</v>
      </c>
      <c r="AU181" s="255" t="s">
        <v>88</v>
      </c>
      <c r="AV181" s="13" t="s">
        <v>88</v>
      </c>
      <c r="AW181" s="13" t="s">
        <v>34</v>
      </c>
      <c r="AX181" s="13" t="s">
        <v>78</v>
      </c>
      <c r="AY181" s="255" t="s">
        <v>176</v>
      </c>
    </row>
    <row r="182" spans="1:51" s="14" customFormat="1" ht="12">
      <c r="A182" s="14"/>
      <c r="B182" s="256"/>
      <c r="C182" s="257"/>
      <c r="D182" s="240" t="s">
        <v>187</v>
      </c>
      <c r="E182" s="258" t="s">
        <v>1</v>
      </c>
      <c r="F182" s="259" t="s">
        <v>189</v>
      </c>
      <c r="G182" s="257"/>
      <c r="H182" s="260">
        <v>17.882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6" t="s">
        <v>187</v>
      </c>
      <c r="AU182" s="266" t="s">
        <v>88</v>
      </c>
      <c r="AV182" s="14" t="s">
        <v>183</v>
      </c>
      <c r="AW182" s="14" t="s">
        <v>34</v>
      </c>
      <c r="AX182" s="14" t="s">
        <v>86</v>
      </c>
      <c r="AY182" s="266" t="s">
        <v>176</v>
      </c>
    </row>
    <row r="183" spans="1:51" s="13" customFormat="1" ht="12">
      <c r="A183" s="13"/>
      <c r="B183" s="245"/>
      <c r="C183" s="246"/>
      <c r="D183" s="240" t="s">
        <v>187</v>
      </c>
      <c r="E183" s="246"/>
      <c r="F183" s="248" t="s">
        <v>1025</v>
      </c>
      <c r="G183" s="246"/>
      <c r="H183" s="249">
        <v>35.764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187</v>
      </c>
      <c r="AU183" s="255" t="s">
        <v>88</v>
      </c>
      <c r="AV183" s="13" t="s">
        <v>88</v>
      </c>
      <c r="AW183" s="13" t="s">
        <v>4</v>
      </c>
      <c r="AX183" s="13" t="s">
        <v>86</v>
      </c>
      <c r="AY183" s="255" t="s">
        <v>176</v>
      </c>
    </row>
    <row r="184" spans="1:65" s="2" customFormat="1" ht="16.5" customHeight="1">
      <c r="A184" s="39"/>
      <c r="B184" s="40"/>
      <c r="C184" s="227" t="s">
        <v>254</v>
      </c>
      <c r="D184" s="227" t="s">
        <v>178</v>
      </c>
      <c r="E184" s="228" t="s">
        <v>255</v>
      </c>
      <c r="F184" s="229" t="s">
        <v>256</v>
      </c>
      <c r="G184" s="230" t="s">
        <v>250</v>
      </c>
      <c r="H184" s="231">
        <v>492.106</v>
      </c>
      <c r="I184" s="232"/>
      <c r="J184" s="233">
        <f>ROUND(I184*H184,2)</f>
        <v>0</v>
      </c>
      <c r="K184" s="229" t="s">
        <v>182</v>
      </c>
      <c r="L184" s="45"/>
      <c r="M184" s="234" t="s">
        <v>1</v>
      </c>
      <c r="N184" s="235" t="s">
        <v>43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183</v>
      </c>
      <c r="AT184" s="238" t="s">
        <v>178</v>
      </c>
      <c r="AU184" s="238" t="s">
        <v>88</v>
      </c>
      <c r="AY184" s="18" t="s">
        <v>176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86</v>
      </c>
      <c r="BK184" s="239">
        <f>ROUND(I184*H184,2)</f>
        <v>0</v>
      </c>
      <c r="BL184" s="18" t="s">
        <v>183</v>
      </c>
      <c r="BM184" s="238" t="s">
        <v>257</v>
      </c>
    </row>
    <row r="185" spans="1:47" s="2" customFormat="1" ht="12">
      <c r="A185" s="39"/>
      <c r="B185" s="40"/>
      <c r="C185" s="41"/>
      <c r="D185" s="240" t="s">
        <v>185</v>
      </c>
      <c r="E185" s="41"/>
      <c r="F185" s="241" t="s">
        <v>258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185</v>
      </c>
      <c r="AU185" s="18" t="s">
        <v>88</v>
      </c>
    </row>
    <row r="186" spans="1:51" s="13" customFormat="1" ht="12">
      <c r="A186" s="13"/>
      <c r="B186" s="245"/>
      <c r="C186" s="246"/>
      <c r="D186" s="240" t="s">
        <v>187</v>
      </c>
      <c r="E186" s="247" t="s">
        <v>1</v>
      </c>
      <c r="F186" s="248" t="s">
        <v>1026</v>
      </c>
      <c r="G186" s="246"/>
      <c r="H186" s="249">
        <v>255.51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187</v>
      </c>
      <c r="AU186" s="255" t="s">
        <v>88</v>
      </c>
      <c r="AV186" s="13" t="s">
        <v>88</v>
      </c>
      <c r="AW186" s="13" t="s">
        <v>34</v>
      </c>
      <c r="AX186" s="13" t="s">
        <v>78</v>
      </c>
      <c r="AY186" s="255" t="s">
        <v>176</v>
      </c>
    </row>
    <row r="187" spans="1:51" s="13" customFormat="1" ht="12">
      <c r="A187" s="13"/>
      <c r="B187" s="245"/>
      <c r="C187" s="246"/>
      <c r="D187" s="240" t="s">
        <v>187</v>
      </c>
      <c r="E187" s="247" t="s">
        <v>1</v>
      </c>
      <c r="F187" s="248" t="s">
        <v>1014</v>
      </c>
      <c r="G187" s="246"/>
      <c r="H187" s="249">
        <v>17.882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187</v>
      </c>
      <c r="AU187" s="255" t="s">
        <v>88</v>
      </c>
      <c r="AV187" s="13" t="s">
        <v>88</v>
      </c>
      <c r="AW187" s="13" t="s">
        <v>34</v>
      </c>
      <c r="AX187" s="13" t="s">
        <v>78</v>
      </c>
      <c r="AY187" s="255" t="s">
        <v>176</v>
      </c>
    </row>
    <row r="188" spans="1:51" s="14" customFormat="1" ht="12">
      <c r="A188" s="14"/>
      <c r="B188" s="256"/>
      <c r="C188" s="257"/>
      <c r="D188" s="240" t="s">
        <v>187</v>
      </c>
      <c r="E188" s="258" t="s">
        <v>1</v>
      </c>
      <c r="F188" s="259" t="s">
        <v>189</v>
      </c>
      <c r="G188" s="257"/>
      <c r="H188" s="260">
        <v>273.392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6" t="s">
        <v>187</v>
      </c>
      <c r="AU188" s="266" t="s">
        <v>88</v>
      </c>
      <c r="AV188" s="14" t="s">
        <v>183</v>
      </c>
      <c r="AW188" s="14" t="s">
        <v>34</v>
      </c>
      <c r="AX188" s="14" t="s">
        <v>86</v>
      </c>
      <c r="AY188" s="266" t="s">
        <v>176</v>
      </c>
    </row>
    <row r="189" spans="1:51" s="13" customFormat="1" ht="12">
      <c r="A189" s="13"/>
      <c r="B189" s="245"/>
      <c r="C189" s="246"/>
      <c r="D189" s="240" t="s">
        <v>187</v>
      </c>
      <c r="E189" s="246"/>
      <c r="F189" s="248" t="s">
        <v>1027</v>
      </c>
      <c r="G189" s="246"/>
      <c r="H189" s="249">
        <v>492.106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187</v>
      </c>
      <c r="AU189" s="255" t="s">
        <v>88</v>
      </c>
      <c r="AV189" s="13" t="s">
        <v>88</v>
      </c>
      <c r="AW189" s="13" t="s">
        <v>4</v>
      </c>
      <c r="AX189" s="13" t="s">
        <v>86</v>
      </c>
      <c r="AY189" s="255" t="s">
        <v>176</v>
      </c>
    </row>
    <row r="190" spans="1:65" s="2" customFormat="1" ht="16.5" customHeight="1">
      <c r="A190" s="39"/>
      <c r="B190" s="40"/>
      <c r="C190" s="227" t="s">
        <v>261</v>
      </c>
      <c r="D190" s="227" t="s">
        <v>178</v>
      </c>
      <c r="E190" s="228" t="s">
        <v>262</v>
      </c>
      <c r="F190" s="229" t="s">
        <v>263</v>
      </c>
      <c r="G190" s="230" t="s">
        <v>181</v>
      </c>
      <c r="H190" s="231">
        <v>12.527</v>
      </c>
      <c r="I190" s="232"/>
      <c r="J190" s="233">
        <f>ROUND(I190*H190,2)</f>
        <v>0</v>
      </c>
      <c r="K190" s="229" t="s">
        <v>182</v>
      </c>
      <c r="L190" s="45"/>
      <c r="M190" s="234" t="s">
        <v>1</v>
      </c>
      <c r="N190" s="235" t="s">
        <v>43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183</v>
      </c>
      <c r="AT190" s="238" t="s">
        <v>178</v>
      </c>
      <c r="AU190" s="238" t="s">
        <v>88</v>
      </c>
      <c r="AY190" s="18" t="s">
        <v>176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86</v>
      </c>
      <c r="BK190" s="239">
        <f>ROUND(I190*H190,2)</f>
        <v>0</v>
      </c>
      <c r="BL190" s="18" t="s">
        <v>183</v>
      </c>
      <c r="BM190" s="238" t="s">
        <v>264</v>
      </c>
    </row>
    <row r="191" spans="1:47" s="2" customFormat="1" ht="12">
      <c r="A191" s="39"/>
      <c r="B191" s="40"/>
      <c r="C191" s="41"/>
      <c r="D191" s="240" t="s">
        <v>185</v>
      </c>
      <c r="E191" s="41"/>
      <c r="F191" s="241" t="s">
        <v>265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185</v>
      </c>
      <c r="AU191" s="18" t="s">
        <v>88</v>
      </c>
    </row>
    <row r="192" spans="1:51" s="13" customFormat="1" ht="12">
      <c r="A192" s="13"/>
      <c r="B192" s="245"/>
      <c r="C192" s="246"/>
      <c r="D192" s="240" t="s">
        <v>187</v>
      </c>
      <c r="E192" s="247" t="s">
        <v>1</v>
      </c>
      <c r="F192" s="248" t="s">
        <v>1028</v>
      </c>
      <c r="G192" s="246"/>
      <c r="H192" s="249">
        <v>8.621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187</v>
      </c>
      <c r="AU192" s="255" t="s">
        <v>88</v>
      </c>
      <c r="AV192" s="13" t="s">
        <v>88</v>
      </c>
      <c r="AW192" s="13" t="s">
        <v>34</v>
      </c>
      <c r="AX192" s="13" t="s">
        <v>78</v>
      </c>
      <c r="AY192" s="255" t="s">
        <v>176</v>
      </c>
    </row>
    <row r="193" spans="1:51" s="13" customFormat="1" ht="12">
      <c r="A193" s="13"/>
      <c r="B193" s="245"/>
      <c r="C193" s="246"/>
      <c r="D193" s="240" t="s">
        <v>187</v>
      </c>
      <c r="E193" s="247" t="s">
        <v>1</v>
      </c>
      <c r="F193" s="248" t="s">
        <v>1029</v>
      </c>
      <c r="G193" s="246"/>
      <c r="H193" s="249">
        <v>0.475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187</v>
      </c>
      <c r="AU193" s="255" t="s">
        <v>88</v>
      </c>
      <c r="AV193" s="13" t="s">
        <v>88</v>
      </c>
      <c r="AW193" s="13" t="s">
        <v>34</v>
      </c>
      <c r="AX193" s="13" t="s">
        <v>78</v>
      </c>
      <c r="AY193" s="255" t="s">
        <v>176</v>
      </c>
    </row>
    <row r="194" spans="1:51" s="16" customFormat="1" ht="12">
      <c r="A194" s="16"/>
      <c r="B194" s="288"/>
      <c r="C194" s="289"/>
      <c r="D194" s="240" t="s">
        <v>187</v>
      </c>
      <c r="E194" s="290" t="s">
        <v>1</v>
      </c>
      <c r="F194" s="291" t="s">
        <v>268</v>
      </c>
      <c r="G194" s="289"/>
      <c r="H194" s="292">
        <v>9.096</v>
      </c>
      <c r="I194" s="293"/>
      <c r="J194" s="289"/>
      <c r="K194" s="289"/>
      <c r="L194" s="294"/>
      <c r="M194" s="295"/>
      <c r="N194" s="296"/>
      <c r="O194" s="296"/>
      <c r="P194" s="296"/>
      <c r="Q194" s="296"/>
      <c r="R194" s="296"/>
      <c r="S194" s="296"/>
      <c r="T194" s="297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98" t="s">
        <v>187</v>
      </c>
      <c r="AU194" s="298" t="s">
        <v>88</v>
      </c>
      <c r="AV194" s="16" t="s">
        <v>198</v>
      </c>
      <c r="AW194" s="16" t="s">
        <v>34</v>
      </c>
      <c r="AX194" s="16" t="s">
        <v>78</v>
      </c>
      <c r="AY194" s="298" t="s">
        <v>176</v>
      </c>
    </row>
    <row r="195" spans="1:51" s="13" customFormat="1" ht="12">
      <c r="A195" s="13"/>
      <c r="B195" s="245"/>
      <c r="C195" s="246"/>
      <c r="D195" s="240" t="s">
        <v>187</v>
      </c>
      <c r="E195" s="247" t="s">
        <v>1</v>
      </c>
      <c r="F195" s="248" t="s">
        <v>1030</v>
      </c>
      <c r="G195" s="246"/>
      <c r="H195" s="249">
        <v>3.431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187</v>
      </c>
      <c r="AU195" s="255" t="s">
        <v>88</v>
      </c>
      <c r="AV195" s="13" t="s">
        <v>88</v>
      </c>
      <c r="AW195" s="13" t="s">
        <v>34</v>
      </c>
      <c r="AX195" s="13" t="s">
        <v>78</v>
      </c>
      <c r="AY195" s="255" t="s">
        <v>176</v>
      </c>
    </row>
    <row r="196" spans="1:51" s="14" customFormat="1" ht="12">
      <c r="A196" s="14"/>
      <c r="B196" s="256"/>
      <c r="C196" s="257"/>
      <c r="D196" s="240" t="s">
        <v>187</v>
      </c>
      <c r="E196" s="258" t="s">
        <v>1</v>
      </c>
      <c r="F196" s="259" t="s">
        <v>189</v>
      </c>
      <c r="G196" s="257"/>
      <c r="H196" s="260">
        <v>12.527000000000001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6" t="s">
        <v>187</v>
      </c>
      <c r="AU196" s="266" t="s">
        <v>88</v>
      </c>
      <c r="AV196" s="14" t="s">
        <v>183</v>
      </c>
      <c r="AW196" s="14" t="s">
        <v>34</v>
      </c>
      <c r="AX196" s="14" t="s">
        <v>86</v>
      </c>
      <c r="AY196" s="266" t="s">
        <v>176</v>
      </c>
    </row>
    <row r="197" spans="1:65" s="2" customFormat="1" ht="16.5" customHeight="1">
      <c r="A197" s="39"/>
      <c r="B197" s="40"/>
      <c r="C197" s="227" t="s">
        <v>270</v>
      </c>
      <c r="D197" s="227" t="s">
        <v>178</v>
      </c>
      <c r="E197" s="228" t="s">
        <v>271</v>
      </c>
      <c r="F197" s="229" t="s">
        <v>272</v>
      </c>
      <c r="G197" s="230" t="s">
        <v>181</v>
      </c>
      <c r="H197" s="231">
        <v>90.14</v>
      </c>
      <c r="I197" s="232"/>
      <c r="J197" s="233">
        <f>ROUND(I197*H197,2)</f>
        <v>0</v>
      </c>
      <c r="K197" s="229" t="s">
        <v>182</v>
      </c>
      <c r="L197" s="45"/>
      <c r="M197" s="234" t="s">
        <v>1</v>
      </c>
      <c r="N197" s="235" t="s">
        <v>43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183</v>
      </c>
      <c r="AT197" s="238" t="s">
        <v>178</v>
      </c>
      <c r="AU197" s="238" t="s">
        <v>88</v>
      </c>
      <c r="AY197" s="18" t="s">
        <v>176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86</v>
      </c>
      <c r="BK197" s="239">
        <f>ROUND(I197*H197,2)</f>
        <v>0</v>
      </c>
      <c r="BL197" s="18" t="s">
        <v>183</v>
      </c>
      <c r="BM197" s="238" t="s">
        <v>273</v>
      </c>
    </row>
    <row r="198" spans="1:47" s="2" customFormat="1" ht="12">
      <c r="A198" s="39"/>
      <c r="B198" s="40"/>
      <c r="C198" s="41"/>
      <c r="D198" s="240" t="s">
        <v>185</v>
      </c>
      <c r="E198" s="41"/>
      <c r="F198" s="241" t="s">
        <v>274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185</v>
      </c>
      <c r="AU198" s="18" t="s">
        <v>88</v>
      </c>
    </row>
    <row r="199" spans="1:51" s="15" customFormat="1" ht="12">
      <c r="A199" s="15"/>
      <c r="B199" s="267"/>
      <c r="C199" s="268"/>
      <c r="D199" s="240" t="s">
        <v>187</v>
      </c>
      <c r="E199" s="269" t="s">
        <v>1</v>
      </c>
      <c r="F199" s="270" t="s">
        <v>275</v>
      </c>
      <c r="G199" s="268"/>
      <c r="H199" s="269" t="s">
        <v>1</v>
      </c>
      <c r="I199" s="271"/>
      <c r="J199" s="268"/>
      <c r="K199" s="268"/>
      <c r="L199" s="272"/>
      <c r="M199" s="273"/>
      <c r="N199" s="274"/>
      <c r="O199" s="274"/>
      <c r="P199" s="274"/>
      <c r="Q199" s="274"/>
      <c r="R199" s="274"/>
      <c r="S199" s="274"/>
      <c r="T199" s="27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6" t="s">
        <v>187</v>
      </c>
      <c r="AU199" s="276" t="s">
        <v>88</v>
      </c>
      <c r="AV199" s="15" t="s">
        <v>86</v>
      </c>
      <c r="AW199" s="15" t="s">
        <v>34</v>
      </c>
      <c r="AX199" s="15" t="s">
        <v>78</v>
      </c>
      <c r="AY199" s="276" t="s">
        <v>176</v>
      </c>
    </row>
    <row r="200" spans="1:51" s="13" customFormat="1" ht="12">
      <c r="A200" s="13"/>
      <c r="B200" s="245"/>
      <c r="C200" s="246"/>
      <c r="D200" s="240" t="s">
        <v>187</v>
      </c>
      <c r="E200" s="247" t="s">
        <v>1</v>
      </c>
      <c r="F200" s="248" t="s">
        <v>1031</v>
      </c>
      <c r="G200" s="246"/>
      <c r="H200" s="249">
        <v>90.14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187</v>
      </c>
      <c r="AU200" s="255" t="s">
        <v>88</v>
      </c>
      <c r="AV200" s="13" t="s">
        <v>88</v>
      </c>
      <c r="AW200" s="13" t="s">
        <v>34</v>
      </c>
      <c r="AX200" s="13" t="s">
        <v>78</v>
      </c>
      <c r="AY200" s="255" t="s">
        <v>176</v>
      </c>
    </row>
    <row r="201" spans="1:51" s="14" customFormat="1" ht="12">
      <c r="A201" s="14"/>
      <c r="B201" s="256"/>
      <c r="C201" s="257"/>
      <c r="D201" s="240" t="s">
        <v>187</v>
      </c>
      <c r="E201" s="258" t="s">
        <v>1</v>
      </c>
      <c r="F201" s="259" t="s">
        <v>189</v>
      </c>
      <c r="G201" s="257"/>
      <c r="H201" s="260">
        <v>90.14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187</v>
      </c>
      <c r="AU201" s="266" t="s">
        <v>88</v>
      </c>
      <c r="AV201" s="14" t="s">
        <v>183</v>
      </c>
      <c r="AW201" s="14" t="s">
        <v>34</v>
      </c>
      <c r="AX201" s="14" t="s">
        <v>86</v>
      </c>
      <c r="AY201" s="266" t="s">
        <v>176</v>
      </c>
    </row>
    <row r="202" spans="1:65" s="2" customFormat="1" ht="16.5" customHeight="1">
      <c r="A202" s="39"/>
      <c r="B202" s="40"/>
      <c r="C202" s="278" t="s">
        <v>8</v>
      </c>
      <c r="D202" s="278" t="s">
        <v>247</v>
      </c>
      <c r="E202" s="279" t="s">
        <v>277</v>
      </c>
      <c r="F202" s="280" t="s">
        <v>278</v>
      </c>
      <c r="G202" s="281" t="s">
        <v>250</v>
      </c>
      <c r="H202" s="282">
        <v>162.252</v>
      </c>
      <c r="I202" s="283"/>
      <c r="J202" s="284">
        <f>ROUND(I202*H202,2)</f>
        <v>0</v>
      </c>
      <c r="K202" s="280" t="s">
        <v>1</v>
      </c>
      <c r="L202" s="285"/>
      <c r="M202" s="286" t="s">
        <v>1</v>
      </c>
      <c r="N202" s="287" t="s">
        <v>43</v>
      </c>
      <c r="O202" s="92"/>
      <c r="P202" s="236">
        <f>O202*H202</f>
        <v>0</v>
      </c>
      <c r="Q202" s="236">
        <v>1</v>
      </c>
      <c r="R202" s="236">
        <f>Q202*H202</f>
        <v>162.252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227</v>
      </c>
      <c r="AT202" s="238" t="s">
        <v>247</v>
      </c>
      <c r="AU202" s="238" t="s">
        <v>88</v>
      </c>
      <c r="AY202" s="18" t="s">
        <v>176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86</v>
      </c>
      <c r="BK202" s="239">
        <f>ROUND(I202*H202,2)</f>
        <v>0</v>
      </c>
      <c r="BL202" s="18" t="s">
        <v>183</v>
      </c>
      <c r="BM202" s="238" t="s">
        <v>279</v>
      </c>
    </row>
    <row r="203" spans="1:47" s="2" customFormat="1" ht="12">
      <c r="A203" s="39"/>
      <c r="B203" s="40"/>
      <c r="C203" s="41"/>
      <c r="D203" s="240" t="s">
        <v>185</v>
      </c>
      <c r="E203" s="41"/>
      <c r="F203" s="241" t="s">
        <v>278</v>
      </c>
      <c r="G203" s="41"/>
      <c r="H203" s="41"/>
      <c r="I203" s="242"/>
      <c r="J203" s="41"/>
      <c r="K203" s="41"/>
      <c r="L203" s="45"/>
      <c r="M203" s="243"/>
      <c r="N203" s="24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185</v>
      </c>
      <c r="AU203" s="18" t="s">
        <v>88</v>
      </c>
    </row>
    <row r="204" spans="1:51" s="13" customFormat="1" ht="12">
      <c r="A204" s="13"/>
      <c r="B204" s="245"/>
      <c r="C204" s="246"/>
      <c r="D204" s="240" t="s">
        <v>187</v>
      </c>
      <c r="E204" s="247" t="s">
        <v>1</v>
      </c>
      <c r="F204" s="248" t="s">
        <v>1031</v>
      </c>
      <c r="G204" s="246"/>
      <c r="H204" s="249">
        <v>90.14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187</v>
      </c>
      <c r="AU204" s="255" t="s">
        <v>88</v>
      </c>
      <c r="AV204" s="13" t="s">
        <v>88</v>
      </c>
      <c r="AW204" s="13" t="s">
        <v>34</v>
      </c>
      <c r="AX204" s="13" t="s">
        <v>78</v>
      </c>
      <c r="AY204" s="255" t="s">
        <v>176</v>
      </c>
    </row>
    <row r="205" spans="1:51" s="14" customFormat="1" ht="12">
      <c r="A205" s="14"/>
      <c r="B205" s="256"/>
      <c r="C205" s="257"/>
      <c r="D205" s="240" t="s">
        <v>187</v>
      </c>
      <c r="E205" s="258" t="s">
        <v>1</v>
      </c>
      <c r="F205" s="259" t="s">
        <v>189</v>
      </c>
      <c r="G205" s="257"/>
      <c r="H205" s="260">
        <v>90.14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6" t="s">
        <v>187</v>
      </c>
      <c r="AU205" s="266" t="s">
        <v>88</v>
      </c>
      <c r="AV205" s="14" t="s">
        <v>183</v>
      </c>
      <c r="AW205" s="14" t="s">
        <v>34</v>
      </c>
      <c r="AX205" s="14" t="s">
        <v>86</v>
      </c>
      <c r="AY205" s="266" t="s">
        <v>176</v>
      </c>
    </row>
    <row r="206" spans="1:51" s="13" customFormat="1" ht="12">
      <c r="A206" s="13"/>
      <c r="B206" s="245"/>
      <c r="C206" s="246"/>
      <c r="D206" s="240" t="s">
        <v>187</v>
      </c>
      <c r="E206" s="246"/>
      <c r="F206" s="248" t="s">
        <v>1032</v>
      </c>
      <c r="G206" s="246"/>
      <c r="H206" s="249">
        <v>162.252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187</v>
      </c>
      <c r="AU206" s="255" t="s">
        <v>88</v>
      </c>
      <c r="AV206" s="13" t="s">
        <v>88</v>
      </c>
      <c r="AW206" s="13" t="s">
        <v>4</v>
      </c>
      <c r="AX206" s="13" t="s">
        <v>86</v>
      </c>
      <c r="AY206" s="255" t="s">
        <v>176</v>
      </c>
    </row>
    <row r="207" spans="1:65" s="2" customFormat="1" ht="16.5" customHeight="1">
      <c r="A207" s="39"/>
      <c r="B207" s="40"/>
      <c r="C207" s="227" t="s">
        <v>281</v>
      </c>
      <c r="D207" s="227" t="s">
        <v>178</v>
      </c>
      <c r="E207" s="228" t="s">
        <v>282</v>
      </c>
      <c r="F207" s="229" t="s">
        <v>283</v>
      </c>
      <c r="G207" s="230" t="s">
        <v>181</v>
      </c>
      <c r="H207" s="231">
        <v>10.648</v>
      </c>
      <c r="I207" s="232"/>
      <c r="J207" s="233">
        <f>ROUND(I207*H207,2)</f>
        <v>0</v>
      </c>
      <c r="K207" s="229" t="s">
        <v>182</v>
      </c>
      <c r="L207" s="45"/>
      <c r="M207" s="234" t="s">
        <v>1</v>
      </c>
      <c r="N207" s="235" t="s">
        <v>43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183</v>
      </c>
      <c r="AT207" s="238" t="s">
        <v>178</v>
      </c>
      <c r="AU207" s="238" t="s">
        <v>88</v>
      </c>
      <c r="AY207" s="18" t="s">
        <v>176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86</v>
      </c>
      <c r="BK207" s="239">
        <f>ROUND(I207*H207,2)</f>
        <v>0</v>
      </c>
      <c r="BL207" s="18" t="s">
        <v>183</v>
      </c>
      <c r="BM207" s="238" t="s">
        <v>284</v>
      </c>
    </row>
    <row r="208" spans="1:47" s="2" customFormat="1" ht="12">
      <c r="A208" s="39"/>
      <c r="B208" s="40"/>
      <c r="C208" s="41"/>
      <c r="D208" s="240" t="s">
        <v>185</v>
      </c>
      <c r="E208" s="41"/>
      <c r="F208" s="241" t="s">
        <v>285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185</v>
      </c>
      <c r="AU208" s="18" t="s">
        <v>88</v>
      </c>
    </row>
    <row r="209" spans="1:51" s="13" customFormat="1" ht="12">
      <c r="A209" s="13"/>
      <c r="B209" s="245"/>
      <c r="C209" s="246"/>
      <c r="D209" s="240" t="s">
        <v>187</v>
      </c>
      <c r="E209" s="247" t="s">
        <v>1</v>
      </c>
      <c r="F209" s="248" t="s">
        <v>1033</v>
      </c>
      <c r="G209" s="246"/>
      <c r="H209" s="249">
        <v>10.648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187</v>
      </c>
      <c r="AU209" s="255" t="s">
        <v>88</v>
      </c>
      <c r="AV209" s="13" t="s">
        <v>88</v>
      </c>
      <c r="AW209" s="13" t="s">
        <v>34</v>
      </c>
      <c r="AX209" s="13" t="s">
        <v>78</v>
      </c>
      <c r="AY209" s="255" t="s">
        <v>176</v>
      </c>
    </row>
    <row r="210" spans="1:51" s="14" customFormat="1" ht="12">
      <c r="A210" s="14"/>
      <c r="B210" s="256"/>
      <c r="C210" s="257"/>
      <c r="D210" s="240" t="s">
        <v>187</v>
      </c>
      <c r="E210" s="258" t="s">
        <v>1</v>
      </c>
      <c r="F210" s="259" t="s">
        <v>189</v>
      </c>
      <c r="G210" s="257"/>
      <c r="H210" s="260">
        <v>10.648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6" t="s">
        <v>187</v>
      </c>
      <c r="AU210" s="266" t="s">
        <v>88</v>
      </c>
      <c r="AV210" s="14" t="s">
        <v>183</v>
      </c>
      <c r="AW210" s="14" t="s">
        <v>34</v>
      </c>
      <c r="AX210" s="14" t="s">
        <v>86</v>
      </c>
      <c r="AY210" s="266" t="s">
        <v>176</v>
      </c>
    </row>
    <row r="211" spans="1:65" s="2" customFormat="1" ht="16.5" customHeight="1">
      <c r="A211" s="39"/>
      <c r="B211" s="40"/>
      <c r="C211" s="278" t="s">
        <v>287</v>
      </c>
      <c r="D211" s="278" t="s">
        <v>247</v>
      </c>
      <c r="E211" s="279" t="s">
        <v>288</v>
      </c>
      <c r="F211" s="280" t="s">
        <v>289</v>
      </c>
      <c r="G211" s="281" t="s">
        <v>250</v>
      </c>
      <c r="H211" s="282">
        <v>28.158</v>
      </c>
      <c r="I211" s="283"/>
      <c r="J211" s="284">
        <f>ROUND(I211*H211,2)</f>
        <v>0</v>
      </c>
      <c r="K211" s="280" t="s">
        <v>182</v>
      </c>
      <c r="L211" s="285"/>
      <c r="M211" s="286" t="s">
        <v>1</v>
      </c>
      <c r="N211" s="287" t="s">
        <v>43</v>
      </c>
      <c r="O211" s="92"/>
      <c r="P211" s="236">
        <f>O211*H211</f>
        <v>0</v>
      </c>
      <c r="Q211" s="236">
        <v>1</v>
      </c>
      <c r="R211" s="236">
        <f>Q211*H211</f>
        <v>28.158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227</v>
      </c>
      <c r="AT211" s="238" t="s">
        <v>247</v>
      </c>
      <c r="AU211" s="238" t="s">
        <v>88</v>
      </c>
      <c r="AY211" s="18" t="s">
        <v>176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86</v>
      </c>
      <c r="BK211" s="239">
        <f>ROUND(I211*H211,2)</f>
        <v>0</v>
      </c>
      <c r="BL211" s="18" t="s">
        <v>183</v>
      </c>
      <c r="BM211" s="238" t="s">
        <v>290</v>
      </c>
    </row>
    <row r="212" spans="1:47" s="2" customFormat="1" ht="12">
      <c r="A212" s="39"/>
      <c r="B212" s="40"/>
      <c r="C212" s="41"/>
      <c r="D212" s="240" t="s">
        <v>185</v>
      </c>
      <c r="E212" s="41"/>
      <c r="F212" s="241" t="s">
        <v>289</v>
      </c>
      <c r="G212" s="41"/>
      <c r="H212" s="41"/>
      <c r="I212" s="242"/>
      <c r="J212" s="41"/>
      <c r="K212" s="41"/>
      <c r="L212" s="45"/>
      <c r="M212" s="243"/>
      <c r="N212" s="244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185</v>
      </c>
      <c r="AU212" s="18" t="s">
        <v>88</v>
      </c>
    </row>
    <row r="213" spans="1:51" s="13" customFormat="1" ht="12">
      <c r="A213" s="13"/>
      <c r="B213" s="245"/>
      <c r="C213" s="246"/>
      <c r="D213" s="240" t="s">
        <v>187</v>
      </c>
      <c r="E213" s="247" t="s">
        <v>1</v>
      </c>
      <c r="F213" s="248" t="s">
        <v>1034</v>
      </c>
      <c r="G213" s="246"/>
      <c r="H213" s="249">
        <v>14.079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187</v>
      </c>
      <c r="AU213" s="255" t="s">
        <v>88</v>
      </c>
      <c r="AV213" s="13" t="s">
        <v>88</v>
      </c>
      <c r="AW213" s="13" t="s">
        <v>34</v>
      </c>
      <c r="AX213" s="13" t="s">
        <v>78</v>
      </c>
      <c r="AY213" s="255" t="s">
        <v>176</v>
      </c>
    </row>
    <row r="214" spans="1:51" s="14" customFormat="1" ht="12">
      <c r="A214" s="14"/>
      <c r="B214" s="256"/>
      <c r="C214" s="257"/>
      <c r="D214" s="240" t="s">
        <v>187</v>
      </c>
      <c r="E214" s="258" t="s">
        <v>1</v>
      </c>
      <c r="F214" s="259" t="s">
        <v>189</v>
      </c>
      <c r="G214" s="257"/>
      <c r="H214" s="260">
        <v>14.079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6" t="s">
        <v>187</v>
      </c>
      <c r="AU214" s="266" t="s">
        <v>88</v>
      </c>
      <c r="AV214" s="14" t="s">
        <v>183</v>
      </c>
      <c r="AW214" s="14" t="s">
        <v>34</v>
      </c>
      <c r="AX214" s="14" t="s">
        <v>86</v>
      </c>
      <c r="AY214" s="266" t="s">
        <v>176</v>
      </c>
    </row>
    <row r="215" spans="1:51" s="13" customFormat="1" ht="12">
      <c r="A215" s="13"/>
      <c r="B215" s="245"/>
      <c r="C215" s="246"/>
      <c r="D215" s="240" t="s">
        <v>187</v>
      </c>
      <c r="E215" s="246"/>
      <c r="F215" s="248" t="s">
        <v>1035</v>
      </c>
      <c r="G215" s="246"/>
      <c r="H215" s="249">
        <v>28.158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5" t="s">
        <v>187</v>
      </c>
      <c r="AU215" s="255" t="s">
        <v>88</v>
      </c>
      <c r="AV215" s="13" t="s">
        <v>88</v>
      </c>
      <c r="AW215" s="13" t="s">
        <v>4</v>
      </c>
      <c r="AX215" s="13" t="s">
        <v>86</v>
      </c>
      <c r="AY215" s="255" t="s">
        <v>176</v>
      </c>
    </row>
    <row r="216" spans="1:65" s="2" customFormat="1" ht="24.15" customHeight="1">
      <c r="A216" s="39"/>
      <c r="B216" s="40"/>
      <c r="C216" s="227" t="s">
        <v>293</v>
      </c>
      <c r="D216" s="227" t="s">
        <v>178</v>
      </c>
      <c r="E216" s="228" t="s">
        <v>1036</v>
      </c>
      <c r="F216" s="229" t="s">
        <v>1037</v>
      </c>
      <c r="G216" s="230" t="s">
        <v>296</v>
      </c>
      <c r="H216" s="231">
        <v>943.995</v>
      </c>
      <c r="I216" s="232"/>
      <c r="J216" s="233">
        <f>ROUND(I216*H216,2)</f>
        <v>0</v>
      </c>
      <c r="K216" s="229" t="s">
        <v>182</v>
      </c>
      <c r="L216" s="45"/>
      <c r="M216" s="234" t="s">
        <v>1</v>
      </c>
      <c r="N216" s="235" t="s">
        <v>43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183</v>
      </c>
      <c r="AT216" s="238" t="s">
        <v>178</v>
      </c>
      <c r="AU216" s="238" t="s">
        <v>88</v>
      </c>
      <c r="AY216" s="18" t="s">
        <v>176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86</v>
      </c>
      <c r="BK216" s="239">
        <f>ROUND(I216*H216,2)</f>
        <v>0</v>
      </c>
      <c r="BL216" s="18" t="s">
        <v>183</v>
      </c>
      <c r="BM216" s="238" t="s">
        <v>1038</v>
      </c>
    </row>
    <row r="217" spans="1:47" s="2" customFormat="1" ht="12">
      <c r="A217" s="39"/>
      <c r="B217" s="40"/>
      <c r="C217" s="41"/>
      <c r="D217" s="240" t="s">
        <v>185</v>
      </c>
      <c r="E217" s="41"/>
      <c r="F217" s="241" t="s">
        <v>1039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185</v>
      </c>
      <c r="AU217" s="18" t="s">
        <v>88</v>
      </c>
    </row>
    <row r="218" spans="1:51" s="13" customFormat="1" ht="12">
      <c r="A218" s="13"/>
      <c r="B218" s="245"/>
      <c r="C218" s="246"/>
      <c r="D218" s="240" t="s">
        <v>187</v>
      </c>
      <c r="E218" s="247" t="s">
        <v>1</v>
      </c>
      <c r="F218" s="248" t="s">
        <v>1040</v>
      </c>
      <c r="G218" s="246"/>
      <c r="H218" s="249">
        <v>647.22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187</v>
      </c>
      <c r="AU218" s="255" t="s">
        <v>88</v>
      </c>
      <c r="AV218" s="13" t="s">
        <v>88</v>
      </c>
      <c r="AW218" s="13" t="s">
        <v>34</v>
      </c>
      <c r="AX218" s="13" t="s">
        <v>78</v>
      </c>
      <c r="AY218" s="255" t="s">
        <v>176</v>
      </c>
    </row>
    <row r="219" spans="1:51" s="13" customFormat="1" ht="12">
      <c r="A219" s="13"/>
      <c r="B219" s="245"/>
      <c r="C219" s="246"/>
      <c r="D219" s="240" t="s">
        <v>187</v>
      </c>
      <c r="E219" s="247" t="s">
        <v>1</v>
      </c>
      <c r="F219" s="248" t="s">
        <v>1041</v>
      </c>
      <c r="G219" s="246"/>
      <c r="H219" s="249">
        <v>296.775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187</v>
      </c>
      <c r="AU219" s="255" t="s">
        <v>88</v>
      </c>
      <c r="AV219" s="13" t="s">
        <v>88</v>
      </c>
      <c r="AW219" s="13" t="s">
        <v>34</v>
      </c>
      <c r="AX219" s="13" t="s">
        <v>78</v>
      </c>
      <c r="AY219" s="255" t="s">
        <v>176</v>
      </c>
    </row>
    <row r="220" spans="1:51" s="14" customFormat="1" ht="12">
      <c r="A220" s="14"/>
      <c r="B220" s="256"/>
      <c r="C220" s="257"/>
      <c r="D220" s="240" t="s">
        <v>187</v>
      </c>
      <c r="E220" s="258" t="s">
        <v>1</v>
      </c>
      <c r="F220" s="259" t="s">
        <v>189</v>
      </c>
      <c r="G220" s="257"/>
      <c r="H220" s="260">
        <v>943.995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6" t="s">
        <v>187</v>
      </c>
      <c r="AU220" s="266" t="s">
        <v>88</v>
      </c>
      <c r="AV220" s="14" t="s">
        <v>183</v>
      </c>
      <c r="AW220" s="14" t="s">
        <v>34</v>
      </c>
      <c r="AX220" s="14" t="s">
        <v>86</v>
      </c>
      <c r="AY220" s="266" t="s">
        <v>176</v>
      </c>
    </row>
    <row r="221" spans="1:65" s="2" customFormat="1" ht="21.75" customHeight="1">
      <c r="A221" s="39"/>
      <c r="B221" s="40"/>
      <c r="C221" s="227" t="s">
        <v>301</v>
      </c>
      <c r="D221" s="227" t="s">
        <v>178</v>
      </c>
      <c r="E221" s="228" t="s">
        <v>1042</v>
      </c>
      <c r="F221" s="229" t="s">
        <v>1043</v>
      </c>
      <c r="G221" s="230" t="s">
        <v>296</v>
      </c>
      <c r="H221" s="231">
        <v>943.995</v>
      </c>
      <c r="I221" s="232"/>
      <c r="J221" s="233">
        <f>ROUND(I221*H221,2)</f>
        <v>0</v>
      </c>
      <c r="K221" s="229" t="s">
        <v>182</v>
      </c>
      <c r="L221" s="45"/>
      <c r="M221" s="234" t="s">
        <v>1</v>
      </c>
      <c r="N221" s="235" t="s">
        <v>43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183</v>
      </c>
      <c r="AT221" s="238" t="s">
        <v>178</v>
      </c>
      <c r="AU221" s="238" t="s">
        <v>88</v>
      </c>
      <c r="AY221" s="18" t="s">
        <v>176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86</v>
      </c>
      <c r="BK221" s="239">
        <f>ROUND(I221*H221,2)</f>
        <v>0</v>
      </c>
      <c r="BL221" s="18" t="s">
        <v>183</v>
      </c>
      <c r="BM221" s="238" t="s">
        <v>1044</v>
      </c>
    </row>
    <row r="222" spans="1:47" s="2" customFormat="1" ht="12">
      <c r="A222" s="39"/>
      <c r="B222" s="40"/>
      <c r="C222" s="41"/>
      <c r="D222" s="240" t="s">
        <v>185</v>
      </c>
      <c r="E222" s="41"/>
      <c r="F222" s="241" t="s">
        <v>1045</v>
      </c>
      <c r="G222" s="41"/>
      <c r="H222" s="41"/>
      <c r="I222" s="242"/>
      <c r="J222" s="41"/>
      <c r="K222" s="41"/>
      <c r="L222" s="45"/>
      <c r="M222" s="243"/>
      <c r="N222" s="244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185</v>
      </c>
      <c r="AU222" s="18" t="s">
        <v>88</v>
      </c>
    </row>
    <row r="223" spans="1:51" s="13" customFormat="1" ht="12">
      <c r="A223" s="13"/>
      <c r="B223" s="245"/>
      <c r="C223" s="246"/>
      <c r="D223" s="240" t="s">
        <v>187</v>
      </c>
      <c r="E223" s="247" t="s">
        <v>1</v>
      </c>
      <c r="F223" s="248" t="s">
        <v>1046</v>
      </c>
      <c r="G223" s="246"/>
      <c r="H223" s="249">
        <v>943.995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5" t="s">
        <v>187</v>
      </c>
      <c r="AU223" s="255" t="s">
        <v>88</v>
      </c>
      <c r="AV223" s="13" t="s">
        <v>88</v>
      </c>
      <c r="AW223" s="13" t="s">
        <v>34</v>
      </c>
      <c r="AX223" s="13" t="s">
        <v>78</v>
      </c>
      <c r="AY223" s="255" t="s">
        <v>176</v>
      </c>
    </row>
    <row r="224" spans="1:51" s="14" customFormat="1" ht="12">
      <c r="A224" s="14"/>
      <c r="B224" s="256"/>
      <c r="C224" s="257"/>
      <c r="D224" s="240" t="s">
        <v>187</v>
      </c>
      <c r="E224" s="258" t="s">
        <v>1</v>
      </c>
      <c r="F224" s="259" t="s">
        <v>189</v>
      </c>
      <c r="G224" s="257"/>
      <c r="H224" s="260">
        <v>943.995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6" t="s">
        <v>187</v>
      </c>
      <c r="AU224" s="266" t="s">
        <v>88</v>
      </c>
      <c r="AV224" s="14" t="s">
        <v>183</v>
      </c>
      <c r="AW224" s="14" t="s">
        <v>34</v>
      </c>
      <c r="AX224" s="14" t="s">
        <v>86</v>
      </c>
      <c r="AY224" s="266" t="s">
        <v>176</v>
      </c>
    </row>
    <row r="225" spans="1:65" s="2" customFormat="1" ht="16.5" customHeight="1">
      <c r="A225" s="39"/>
      <c r="B225" s="40"/>
      <c r="C225" s="278" t="s">
        <v>316</v>
      </c>
      <c r="D225" s="278" t="s">
        <v>247</v>
      </c>
      <c r="E225" s="279" t="s">
        <v>1047</v>
      </c>
      <c r="F225" s="280" t="s">
        <v>1048</v>
      </c>
      <c r="G225" s="281" t="s">
        <v>250</v>
      </c>
      <c r="H225" s="282">
        <v>254.878</v>
      </c>
      <c r="I225" s="283"/>
      <c r="J225" s="284">
        <f>ROUND(I225*H225,2)</f>
        <v>0</v>
      </c>
      <c r="K225" s="280" t="s">
        <v>182</v>
      </c>
      <c r="L225" s="285"/>
      <c r="M225" s="286" t="s">
        <v>1</v>
      </c>
      <c r="N225" s="287" t="s">
        <v>43</v>
      </c>
      <c r="O225" s="92"/>
      <c r="P225" s="236">
        <f>O225*H225</f>
        <v>0</v>
      </c>
      <c r="Q225" s="236">
        <v>1</v>
      </c>
      <c r="R225" s="236">
        <f>Q225*H225</f>
        <v>254.878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227</v>
      </c>
      <c r="AT225" s="238" t="s">
        <v>247</v>
      </c>
      <c r="AU225" s="238" t="s">
        <v>88</v>
      </c>
      <c r="AY225" s="18" t="s">
        <v>176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86</v>
      </c>
      <c r="BK225" s="239">
        <f>ROUND(I225*H225,2)</f>
        <v>0</v>
      </c>
      <c r="BL225" s="18" t="s">
        <v>183</v>
      </c>
      <c r="BM225" s="238" t="s">
        <v>1049</v>
      </c>
    </row>
    <row r="226" spans="1:47" s="2" customFormat="1" ht="12">
      <c r="A226" s="39"/>
      <c r="B226" s="40"/>
      <c r="C226" s="41"/>
      <c r="D226" s="240" t="s">
        <v>185</v>
      </c>
      <c r="E226" s="41"/>
      <c r="F226" s="241" t="s">
        <v>1048</v>
      </c>
      <c r="G226" s="41"/>
      <c r="H226" s="41"/>
      <c r="I226" s="242"/>
      <c r="J226" s="41"/>
      <c r="K226" s="41"/>
      <c r="L226" s="45"/>
      <c r="M226" s="243"/>
      <c r="N226" s="244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185</v>
      </c>
      <c r="AU226" s="18" t="s">
        <v>88</v>
      </c>
    </row>
    <row r="227" spans="1:51" s="13" customFormat="1" ht="12">
      <c r="A227" s="13"/>
      <c r="B227" s="245"/>
      <c r="C227" s="246"/>
      <c r="D227" s="240" t="s">
        <v>187</v>
      </c>
      <c r="E227" s="247" t="s">
        <v>1</v>
      </c>
      <c r="F227" s="248" t="s">
        <v>1050</v>
      </c>
      <c r="G227" s="246"/>
      <c r="H227" s="249">
        <v>141.599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5" t="s">
        <v>187</v>
      </c>
      <c r="AU227" s="255" t="s">
        <v>88</v>
      </c>
      <c r="AV227" s="13" t="s">
        <v>88</v>
      </c>
      <c r="AW227" s="13" t="s">
        <v>34</v>
      </c>
      <c r="AX227" s="13" t="s">
        <v>78</v>
      </c>
      <c r="AY227" s="255" t="s">
        <v>176</v>
      </c>
    </row>
    <row r="228" spans="1:51" s="14" customFormat="1" ht="12">
      <c r="A228" s="14"/>
      <c r="B228" s="256"/>
      <c r="C228" s="257"/>
      <c r="D228" s="240" t="s">
        <v>187</v>
      </c>
      <c r="E228" s="258" t="s">
        <v>1</v>
      </c>
      <c r="F228" s="259" t="s">
        <v>189</v>
      </c>
      <c r="G228" s="257"/>
      <c r="H228" s="260">
        <v>141.599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6" t="s">
        <v>187</v>
      </c>
      <c r="AU228" s="266" t="s">
        <v>88</v>
      </c>
      <c r="AV228" s="14" t="s">
        <v>183</v>
      </c>
      <c r="AW228" s="14" t="s">
        <v>34</v>
      </c>
      <c r="AX228" s="14" t="s">
        <v>86</v>
      </c>
      <c r="AY228" s="266" t="s">
        <v>176</v>
      </c>
    </row>
    <row r="229" spans="1:51" s="13" customFormat="1" ht="12">
      <c r="A229" s="13"/>
      <c r="B229" s="245"/>
      <c r="C229" s="246"/>
      <c r="D229" s="240" t="s">
        <v>187</v>
      </c>
      <c r="E229" s="246"/>
      <c r="F229" s="248" t="s">
        <v>1051</v>
      </c>
      <c r="G229" s="246"/>
      <c r="H229" s="249">
        <v>254.878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187</v>
      </c>
      <c r="AU229" s="255" t="s">
        <v>88</v>
      </c>
      <c r="AV229" s="13" t="s">
        <v>88</v>
      </c>
      <c r="AW229" s="13" t="s">
        <v>4</v>
      </c>
      <c r="AX229" s="13" t="s">
        <v>86</v>
      </c>
      <c r="AY229" s="255" t="s">
        <v>176</v>
      </c>
    </row>
    <row r="230" spans="1:65" s="2" customFormat="1" ht="16.5" customHeight="1">
      <c r="A230" s="39"/>
      <c r="B230" s="40"/>
      <c r="C230" s="227" t="s">
        <v>7</v>
      </c>
      <c r="D230" s="227" t="s">
        <v>178</v>
      </c>
      <c r="E230" s="228" t="s">
        <v>1052</v>
      </c>
      <c r="F230" s="229" t="s">
        <v>1053</v>
      </c>
      <c r="G230" s="230" t="s">
        <v>296</v>
      </c>
      <c r="H230" s="231">
        <v>943.995</v>
      </c>
      <c r="I230" s="232"/>
      <c r="J230" s="233">
        <f>ROUND(I230*H230,2)</f>
        <v>0</v>
      </c>
      <c r="K230" s="229" t="s">
        <v>182</v>
      </c>
      <c r="L230" s="45"/>
      <c r="M230" s="234" t="s">
        <v>1</v>
      </c>
      <c r="N230" s="235" t="s">
        <v>43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183</v>
      </c>
      <c r="AT230" s="238" t="s">
        <v>178</v>
      </c>
      <c r="AU230" s="238" t="s">
        <v>88</v>
      </c>
      <c r="AY230" s="18" t="s">
        <v>176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86</v>
      </c>
      <c r="BK230" s="239">
        <f>ROUND(I230*H230,2)</f>
        <v>0</v>
      </c>
      <c r="BL230" s="18" t="s">
        <v>183</v>
      </c>
      <c r="BM230" s="238" t="s">
        <v>1054</v>
      </c>
    </row>
    <row r="231" spans="1:47" s="2" customFormat="1" ht="12">
      <c r="A231" s="39"/>
      <c r="B231" s="40"/>
      <c r="C231" s="41"/>
      <c r="D231" s="240" t="s">
        <v>185</v>
      </c>
      <c r="E231" s="41"/>
      <c r="F231" s="241" t="s">
        <v>1055</v>
      </c>
      <c r="G231" s="41"/>
      <c r="H231" s="41"/>
      <c r="I231" s="242"/>
      <c r="J231" s="41"/>
      <c r="K231" s="41"/>
      <c r="L231" s="45"/>
      <c r="M231" s="243"/>
      <c r="N231" s="244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185</v>
      </c>
      <c r="AU231" s="18" t="s">
        <v>88</v>
      </c>
    </row>
    <row r="232" spans="1:51" s="13" customFormat="1" ht="12">
      <c r="A232" s="13"/>
      <c r="B232" s="245"/>
      <c r="C232" s="246"/>
      <c r="D232" s="240" t="s">
        <v>187</v>
      </c>
      <c r="E232" s="247" t="s">
        <v>1</v>
      </c>
      <c r="F232" s="248" t="s">
        <v>1046</v>
      </c>
      <c r="G232" s="246"/>
      <c r="H232" s="249">
        <v>943.995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5" t="s">
        <v>187</v>
      </c>
      <c r="AU232" s="255" t="s">
        <v>88</v>
      </c>
      <c r="AV232" s="13" t="s">
        <v>88</v>
      </c>
      <c r="AW232" s="13" t="s">
        <v>34</v>
      </c>
      <c r="AX232" s="13" t="s">
        <v>78</v>
      </c>
      <c r="AY232" s="255" t="s">
        <v>176</v>
      </c>
    </row>
    <row r="233" spans="1:51" s="14" customFormat="1" ht="12">
      <c r="A233" s="14"/>
      <c r="B233" s="256"/>
      <c r="C233" s="257"/>
      <c r="D233" s="240" t="s">
        <v>187</v>
      </c>
      <c r="E233" s="258" t="s">
        <v>1</v>
      </c>
      <c r="F233" s="259" t="s">
        <v>189</v>
      </c>
      <c r="G233" s="257"/>
      <c r="H233" s="260">
        <v>943.995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6" t="s">
        <v>187</v>
      </c>
      <c r="AU233" s="266" t="s">
        <v>88</v>
      </c>
      <c r="AV233" s="14" t="s">
        <v>183</v>
      </c>
      <c r="AW233" s="14" t="s">
        <v>34</v>
      </c>
      <c r="AX233" s="14" t="s">
        <v>86</v>
      </c>
      <c r="AY233" s="266" t="s">
        <v>176</v>
      </c>
    </row>
    <row r="234" spans="1:65" s="2" customFormat="1" ht="16.5" customHeight="1">
      <c r="A234" s="39"/>
      <c r="B234" s="40"/>
      <c r="C234" s="278" t="s">
        <v>328</v>
      </c>
      <c r="D234" s="278" t="s">
        <v>247</v>
      </c>
      <c r="E234" s="279" t="s">
        <v>1056</v>
      </c>
      <c r="F234" s="280" t="s">
        <v>1057</v>
      </c>
      <c r="G234" s="281" t="s">
        <v>1058</v>
      </c>
      <c r="H234" s="282">
        <v>28.32</v>
      </c>
      <c r="I234" s="283"/>
      <c r="J234" s="284">
        <f>ROUND(I234*H234,2)</f>
        <v>0</v>
      </c>
      <c r="K234" s="280" t="s">
        <v>182</v>
      </c>
      <c r="L234" s="285"/>
      <c r="M234" s="286" t="s">
        <v>1</v>
      </c>
      <c r="N234" s="287" t="s">
        <v>43</v>
      </c>
      <c r="O234" s="92"/>
      <c r="P234" s="236">
        <f>O234*H234</f>
        <v>0</v>
      </c>
      <c r="Q234" s="236">
        <v>0.001</v>
      </c>
      <c r="R234" s="236">
        <f>Q234*H234</f>
        <v>0.02832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227</v>
      </c>
      <c r="AT234" s="238" t="s">
        <v>247</v>
      </c>
      <c r="AU234" s="238" t="s">
        <v>88</v>
      </c>
      <c r="AY234" s="18" t="s">
        <v>176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86</v>
      </c>
      <c r="BK234" s="239">
        <f>ROUND(I234*H234,2)</f>
        <v>0</v>
      </c>
      <c r="BL234" s="18" t="s">
        <v>183</v>
      </c>
      <c r="BM234" s="238" t="s">
        <v>1059</v>
      </c>
    </row>
    <row r="235" spans="1:47" s="2" customFormat="1" ht="12">
      <c r="A235" s="39"/>
      <c r="B235" s="40"/>
      <c r="C235" s="41"/>
      <c r="D235" s="240" t="s">
        <v>185</v>
      </c>
      <c r="E235" s="41"/>
      <c r="F235" s="241" t="s">
        <v>1057</v>
      </c>
      <c r="G235" s="41"/>
      <c r="H235" s="41"/>
      <c r="I235" s="242"/>
      <c r="J235" s="41"/>
      <c r="K235" s="41"/>
      <c r="L235" s="45"/>
      <c r="M235" s="243"/>
      <c r="N235" s="244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185</v>
      </c>
      <c r="AU235" s="18" t="s">
        <v>88</v>
      </c>
    </row>
    <row r="236" spans="1:51" s="13" customFormat="1" ht="12">
      <c r="A236" s="13"/>
      <c r="B236" s="245"/>
      <c r="C236" s="246"/>
      <c r="D236" s="240" t="s">
        <v>187</v>
      </c>
      <c r="E236" s="247" t="s">
        <v>1</v>
      </c>
      <c r="F236" s="248" t="s">
        <v>1060</v>
      </c>
      <c r="G236" s="246"/>
      <c r="H236" s="249">
        <v>28.32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187</v>
      </c>
      <c r="AU236" s="255" t="s">
        <v>88</v>
      </c>
      <c r="AV236" s="13" t="s">
        <v>88</v>
      </c>
      <c r="AW236" s="13" t="s">
        <v>34</v>
      </c>
      <c r="AX236" s="13" t="s">
        <v>78</v>
      </c>
      <c r="AY236" s="255" t="s">
        <v>176</v>
      </c>
    </row>
    <row r="237" spans="1:51" s="14" customFormat="1" ht="12">
      <c r="A237" s="14"/>
      <c r="B237" s="256"/>
      <c r="C237" s="257"/>
      <c r="D237" s="240" t="s">
        <v>187</v>
      </c>
      <c r="E237" s="258" t="s">
        <v>1</v>
      </c>
      <c r="F237" s="259" t="s">
        <v>189</v>
      </c>
      <c r="G237" s="257"/>
      <c r="H237" s="260">
        <v>28.32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6" t="s">
        <v>187</v>
      </c>
      <c r="AU237" s="266" t="s">
        <v>88</v>
      </c>
      <c r="AV237" s="14" t="s">
        <v>183</v>
      </c>
      <c r="AW237" s="14" t="s">
        <v>34</v>
      </c>
      <c r="AX237" s="14" t="s">
        <v>86</v>
      </c>
      <c r="AY237" s="266" t="s">
        <v>176</v>
      </c>
    </row>
    <row r="238" spans="1:65" s="2" customFormat="1" ht="16.5" customHeight="1">
      <c r="A238" s="39"/>
      <c r="B238" s="40"/>
      <c r="C238" s="227" t="s">
        <v>336</v>
      </c>
      <c r="D238" s="227" t="s">
        <v>178</v>
      </c>
      <c r="E238" s="228" t="s">
        <v>294</v>
      </c>
      <c r="F238" s="229" t="s">
        <v>295</v>
      </c>
      <c r="G238" s="230" t="s">
        <v>296</v>
      </c>
      <c r="H238" s="231">
        <v>1414.14</v>
      </c>
      <c r="I238" s="232"/>
      <c r="J238" s="233">
        <f>ROUND(I238*H238,2)</f>
        <v>0</v>
      </c>
      <c r="K238" s="229" t="s">
        <v>182</v>
      </c>
      <c r="L238" s="45"/>
      <c r="M238" s="234" t="s">
        <v>1</v>
      </c>
      <c r="N238" s="235" t="s">
        <v>43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183</v>
      </c>
      <c r="AT238" s="238" t="s">
        <v>178</v>
      </c>
      <c r="AU238" s="238" t="s">
        <v>88</v>
      </c>
      <c r="AY238" s="18" t="s">
        <v>176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86</v>
      </c>
      <c r="BK238" s="239">
        <f>ROUND(I238*H238,2)</f>
        <v>0</v>
      </c>
      <c r="BL238" s="18" t="s">
        <v>183</v>
      </c>
      <c r="BM238" s="238" t="s">
        <v>297</v>
      </c>
    </row>
    <row r="239" spans="1:47" s="2" customFormat="1" ht="12">
      <c r="A239" s="39"/>
      <c r="B239" s="40"/>
      <c r="C239" s="41"/>
      <c r="D239" s="240" t="s">
        <v>185</v>
      </c>
      <c r="E239" s="41"/>
      <c r="F239" s="241" t="s">
        <v>298</v>
      </c>
      <c r="G239" s="41"/>
      <c r="H239" s="41"/>
      <c r="I239" s="242"/>
      <c r="J239" s="41"/>
      <c r="K239" s="41"/>
      <c r="L239" s="45"/>
      <c r="M239" s="243"/>
      <c r="N239" s="244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185</v>
      </c>
      <c r="AU239" s="18" t="s">
        <v>88</v>
      </c>
    </row>
    <row r="240" spans="1:51" s="13" customFormat="1" ht="12">
      <c r="A240" s="13"/>
      <c r="B240" s="245"/>
      <c r="C240" s="246"/>
      <c r="D240" s="240" t="s">
        <v>187</v>
      </c>
      <c r="E240" s="247" t="s">
        <v>1</v>
      </c>
      <c r="F240" s="248" t="s">
        <v>1061</v>
      </c>
      <c r="G240" s="246"/>
      <c r="H240" s="249">
        <v>1414.14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187</v>
      </c>
      <c r="AU240" s="255" t="s">
        <v>88</v>
      </c>
      <c r="AV240" s="13" t="s">
        <v>88</v>
      </c>
      <c r="AW240" s="13" t="s">
        <v>34</v>
      </c>
      <c r="AX240" s="13" t="s">
        <v>78</v>
      </c>
      <c r="AY240" s="255" t="s">
        <v>176</v>
      </c>
    </row>
    <row r="241" spans="1:51" s="14" customFormat="1" ht="12">
      <c r="A241" s="14"/>
      <c r="B241" s="256"/>
      <c r="C241" s="257"/>
      <c r="D241" s="240" t="s">
        <v>187</v>
      </c>
      <c r="E241" s="258" t="s">
        <v>1</v>
      </c>
      <c r="F241" s="259" t="s">
        <v>189</v>
      </c>
      <c r="G241" s="257"/>
      <c r="H241" s="260">
        <v>1414.14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6" t="s">
        <v>187</v>
      </c>
      <c r="AU241" s="266" t="s">
        <v>88</v>
      </c>
      <c r="AV241" s="14" t="s">
        <v>183</v>
      </c>
      <c r="AW241" s="14" t="s">
        <v>34</v>
      </c>
      <c r="AX241" s="14" t="s">
        <v>86</v>
      </c>
      <c r="AY241" s="266" t="s">
        <v>176</v>
      </c>
    </row>
    <row r="242" spans="1:65" s="2" customFormat="1" ht="21.75" customHeight="1">
      <c r="A242" s="39"/>
      <c r="B242" s="40"/>
      <c r="C242" s="227" t="s">
        <v>342</v>
      </c>
      <c r="D242" s="227" t="s">
        <v>178</v>
      </c>
      <c r="E242" s="228" t="s">
        <v>1062</v>
      </c>
      <c r="F242" s="229" t="s">
        <v>1063</v>
      </c>
      <c r="G242" s="230" t="s">
        <v>296</v>
      </c>
      <c r="H242" s="231">
        <v>943.995</v>
      </c>
      <c r="I242" s="232"/>
      <c r="J242" s="233">
        <f>ROUND(I242*H242,2)</f>
        <v>0</v>
      </c>
      <c r="K242" s="229" t="s">
        <v>182</v>
      </c>
      <c r="L242" s="45"/>
      <c r="M242" s="234" t="s">
        <v>1</v>
      </c>
      <c r="N242" s="235" t="s">
        <v>43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183</v>
      </c>
      <c r="AT242" s="238" t="s">
        <v>178</v>
      </c>
      <c r="AU242" s="238" t="s">
        <v>88</v>
      </c>
      <c r="AY242" s="18" t="s">
        <v>176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86</v>
      </c>
      <c r="BK242" s="239">
        <f>ROUND(I242*H242,2)</f>
        <v>0</v>
      </c>
      <c r="BL242" s="18" t="s">
        <v>183</v>
      </c>
      <c r="BM242" s="238" t="s">
        <v>1064</v>
      </c>
    </row>
    <row r="243" spans="1:47" s="2" customFormat="1" ht="12">
      <c r="A243" s="39"/>
      <c r="B243" s="40"/>
      <c r="C243" s="41"/>
      <c r="D243" s="240" t="s">
        <v>185</v>
      </c>
      <c r="E243" s="41"/>
      <c r="F243" s="241" t="s">
        <v>1065</v>
      </c>
      <c r="G243" s="41"/>
      <c r="H243" s="41"/>
      <c r="I243" s="242"/>
      <c r="J243" s="41"/>
      <c r="K243" s="41"/>
      <c r="L243" s="45"/>
      <c r="M243" s="243"/>
      <c r="N243" s="244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185</v>
      </c>
      <c r="AU243" s="18" t="s">
        <v>88</v>
      </c>
    </row>
    <row r="244" spans="1:51" s="13" customFormat="1" ht="12">
      <c r="A244" s="13"/>
      <c r="B244" s="245"/>
      <c r="C244" s="246"/>
      <c r="D244" s="240" t="s">
        <v>187</v>
      </c>
      <c r="E244" s="247" t="s">
        <v>1</v>
      </c>
      <c r="F244" s="248" t="s">
        <v>1046</v>
      </c>
      <c r="G244" s="246"/>
      <c r="H244" s="249">
        <v>943.995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5" t="s">
        <v>187</v>
      </c>
      <c r="AU244" s="255" t="s">
        <v>88</v>
      </c>
      <c r="AV244" s="13" t="s">
        <v>88</v>
      </c>
      <c r="AW244" s="13" t="s">
        <v>34</v>
      </c>
      <c r="AX244" s="13" t="s">
        <v>78</v>
      </c>
      <c r="AY244" s="255" t="s">
        <v>176</v>
      </c>
    </row>
    <row r="245" spans="1:51" s="14" customFormat="1" ht="12">
      <c r="A245" s="14"/>
      <c r="B245" s="256"/>
      <c r="C245" s="257"/>
      <c r="D245" s="240" t="s">
        <v>187</v>
      </c>
      <c r="E245" s="258" t="s">
        <v>1</v>
      </c>
      <c r="F245" s="259" t="s">
        <v>189</v>
      </c>
      <c r="G245" s="257"/>
      <c r="H245" s="260">
        <v>943.995</v>
      </c>
      <c r="I245" s="261"/>
      <c r="J245" s="257"/>
      <c r="K245" s="257"/>
      <c r="L245" s="262"/>
      <c r="M245" s="263"/>
      <c r="N245" s="264"/>
      <c r="O245" s="264"/>
      <c r="P245" s="264"/>
      <c r="Q245" s="264"/>
      <c r="R245" s="264"/>
      <c r="S245" s="264"/>
      <c r="T245" s="26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6" t="s">
        <v>187</v>
      </c>
      <c r="AU245" s="266" t="s">
        <v>88</v>
      </c>
      <c r="AV245" s="14" t="s">
        <v>183</v>
      </c>
      <c r="AW245" s="14" t="s">
        <v>34</v>
      </c>
      <c r="AX245" s="14" t="s">
        <v>86</v>
      </c>
      <c r="AY245" s="266" t="s">
        <v>176</v>
      </c>
    </row>
    <row r="246" spans="1:65" s="2" customFormat="1" ht="21.75" customHeight="1">
      <c r="A246" s="39"/>
      <c r="B246" s="40"/>
      <c r="C246" s="227" t="s">
        <v>348</v>
      </c>
      <c r="D246" s="227" t="s">
        <v>178</v>
      </c>
      <c r="E246" s="228" t="s">
        <v>1066</v>
      </c>
      <c r="F246" s="229" t="s">
        <v>1067</v>
      </c>
      <c r="G246" s="230" t="s">
        <v>296</v>
      </c>
      <c r="H246" s="231">
        <v>943.995</v>
      </c>
      <c r="I246" s="232"/>
      <c r="J246" s="233">
        <f>ROUND(I246*H246,2)</f>
        <v>0</v>
      </c>
      <c r="K246" s="229" t="s">
        <v>182</v>
      </c>
      <c r="L246" s="45"/>
      <c r="M246" s="234" t="s">
        <v>1</v>
      </c>
      <c r="N246" s="235" t="s">
        <v>43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183</v>
      </c>
      <c r="AT246" s="238" t="s">
        <v>178</v>
      </c>
      <c r="AU246" s="238" t="s">
        <v>88</v>
      </c>
      <c r="AY246" s="18" t="s">
        <v>176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86</v>
      </c>
      <c r="BK246" s="239">
        <f>ROUND(I246*H246,2)</f>
        <v>0</v>
      </c>
      <c r="BL246" s="18" t="s">
        <v>183</v>
      </c>
      <c r="BM246" s="238" t="s">
        <v>1068</v>
      </c>
    </row>
    <row r="247" spans="1:47" s="2" customFormat="1" ht="12">
      <c r="A247" s="39"/>
      <c r="B247" s="40"/>
      <c r="C247" s="41"/>
      <c r="D247" s="240" t="s">
        <v>185</v>
      </c>
      <c r="E247" s="41"/>
      <c r="F247" s="241" t="s">
        <v>1069</v>
      </c>
      <c r="G247" s="41"/>
      <c r="H247" s="41"/>
      <c r="I247" s="242"/>
      <c r="J247" s="41"/>
      <c r="K247" s="41"/>
      <c r="L247" s="45"/>
      <c r="M247" s="243"/>
      <c r="N247" s="244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185</v>
      </c>
      <c r="AU247" s="18" t="s">
        <v>88</v>
      </c>
    </row>
    <row r="248" spans="1:51" s="13" customFormat="1" ht="12">
      <c r="A248" s="13"/>
      <c r="B248" s="245"/>
      <c r="C248" s="246"/>
      <c r="D248" s="240" t="s">
        <v>187</v>
      </c>
      <c r="E248" s="247" t="s">
        <v>1</v>
      </c>
      <c r="F248" s="248" t="s">
        <v>1046</v>
      </c>
      <c r="G248" s="246"/>
      <c r="H248" s="249">
        <v>943.995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5" t="s">
        <v>187</v>
      </c>
      <c r="AU248" s="255" t="s">
        <v>88</v>
      </c>
      <c r="AV248" s="13" t="s">
        <v>88</v>
      </c>
      <c r="AW248" s="13" t="s">
        <v>34</v>
      </c>
      <c r="AX248" s="13" t="s">
        <v>78</v>
      </c>
      <c r="AY248" s="255" t="s">
        <v>176</v>
      </c>
    </row>
    <row r="249" spans="1:51" s="14" customFormat="1" ht="12">
      <c r="A249" s="14"/>
      <c r="B249" s="256"/>
      <c r="C249" s="257"/>
      <c r="D249" s="240" t="s">
        <v>187</v>
      </c>
      <c r="E249" s="258" t="s">
        <v>1</v>
      </c>
      <c r="F249" s="259" t="s">
        <v>189</v>
      </c>
      <c r="G249" s="257"/>
      <c r="H249" s="260">
        <v>943.995</v>
      </c>
      <c r="I249" s="261"/>
      <c r="J249" s="257"/>
      <c r="K249" s="257"/>
      <c r="L249" s="262"/>
      <c r="M249" s="263"/>
      <c r="N249" s="264"/>
      <c r="O249" s="264"/>
      <c r="P249" s="264"/>
      <c r="Q249" s="264"/>
      <c r="R249" s="264"/>
      <c r="S249" s="264"/>
      <c r="T249" s="26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6" t="s">
        <v>187</v>
      </c>
      <c r="AU249" s="266" t="s">
        <v>88</v>
      </c>
      <c r="AV249" s="14" t="s">
        <v>183</v>
      </c>
      <c r="AW249" s="14" t="s">
        <v>34</v>
      </c>
      <c r="AX249" s="14" t="s">
        <v>86</v>
      </c>
      <c r="AY249" s="266" t="s">
        <v>176</v>
      </c>
    </row>
    <row r="250" spans="1:65" s="2" customFormat="1" ht="16.5" customHeight="1">
      <c r="A250" s="39"/>
      <c r="B250" s="40"/>
      <c r="C250" s="227" t="s">
        <v>355</v>
      </c>
      <c r="D250" s="227" t="s">
        <v>178</v>
      </c>
      <c r="E250" s="228" t="s">
        <v>1070</v>
      </c>
      <c r="F250" s="229" t="s">
        <v>1071</v>
      </c>
      <c r="G250" s="230" t="s">
        <v>181</v>
      </c>
      <c r="H250" s="231">
        <v>23.6</v>
      </c>
      <c r="I250" s="232"/>
      <c r="J250" s="233">
        <f>ROUND(I250*H250,2)</f>
        <v>0</v>
      </c>
      <c r="K250" s="229" t="s">
        <v>182</v>
      </c>
      <c r="L250" s="45"/>
      <c r="M250" s="234" t="s">
        <v>1</v>
      </c>
      <c r="N250" s="235" t="s">
        <v>43</v>
      </c>
      <c r="O250" s="92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183</v>
      </c>
      <c r="AT250" s="238" t="s">
        <v>178</v>
      </c>
      <c r="AU250" s="238" t="s">
        <v>88</v>
      </c>
      <c r="AY250" s="18" t="s">
        <v>176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86</v>
      </c>
      <c r="BK250" s="239">
        <f>ROUND(I250*H250,2)</f>
        <v>0</v>
      </c>
      <c r="BL250" s="18" t="s">
        <v>183</v>
      </c>
      <c r="BM250" s="238" t="s">
        <v>1072</v>
      </c>
    </row>
    <row r="251" spans="1:47" s="2" customFormat="1" ht="12">
      <c r="A251" s="39"/>
      <c r="B251" s="40"/>
      <c r="C251" s="41"/>
      <c r="D251" s="240" t="s">
        <v>185</v>
      </c>
      <c r="E251" s="41"/>
      <c r="F251" s="241" t="s">
        <v>1073</v>
      </c>
      <c r="G251" s="41"/>
      <c r="H251" s="41"/>
      <c r="I251" s="242"/>
      <c r="J251" s="41"/>
      <c r="K251" s="41"/>
      <c r="L251" s="45"/>
      <c r="M251" s="243"/>
      <c r="N251" s="244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185</v>
      </c>
      <c r="AU251" s="18" t="s">
        <v>88</v>
      </c>
    </row>
    <row r="252" spans="1:51" s="13" customFormat="1" ht="12">
      <c r="A252" s="13"/>
      <c r="B252" s="245"/>
      <c r="C252" s="246"/>
      <c r="D252" s="240" t="s">
        <v>187</v>
      </c>
      <c r="E252" s="247" t="s">
        <v>1</v>
      </c>
      <c r="F252" s="248" t="s">
        <v>1074</v>
      </c>
      <c r="G252" s="246"/>
      <c r="H252" s="249">
        <v>23.6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5" t="s">
        <v>187</v>
      </c>
      <c r="AU252" s="255" t="s">
        <v>88</v>
      </c>
      <c r="AV252" s="13" t="s">
        <v>88</v>
      </c>
      <c r="AW252" s="13" t="s">
        <v>34</v>
      </c>
      <c r="AX252" s="13" t="s">
        <v>78</v>
      </c>
      <c r="AY252" s="255" t="s">
        <v>176</v>
      </c>
    </row>
    <row r="253" spans="1:51" s="14" customFormat="1" ht="12">
      <c r="A253" s="14"/>
      <c r="B253" s="256"/>
      <c r="C253" s="257"/>
      <c r="D253" s="240" t="s">
        <v>187</v>
      </c>
      <c r="E253" s="258" t="s">
        <v>1</v>
      </c>
      <c r="F253" s="259" t="s">
        <v>189</v>
      </c>
      <c r="G253" s="257"/>
      <c r="H253" s="260">
        <v>23.6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6" t="s">
        <v>187</v>
      </c>
      <c r="AU253" s="266" t="s">
        <v>88</v>
      </c>
      <c r="AV253" s="14" t="s">
        <v>183</v>
      </c>
      <c r="AW253" s="14" t="s">
        <v>34</v>
      </c>
      <c r="AX253" s="14" t="s">
        <v>86</v>
      </c>
      <c r="AY253" s="266" t="s">
        <v>176</v>
      </c>
    </row>
    <row r="254" spans="1:63" s="12" customFormat="1" ht="22.8" customHeight="1">
      <c r="A254" s="12"/>
      <c r="B254" s="211"/>
      <c r="C254" s="212"/>
      <c r="D254" s="213" t="s">
        <v>77</v>
      </c>
      <c r="E254" s="225" t="s">
        <v>88</v>
      </c>
      <c r="F254" s="225" t="s">
        <v>300</v>
      </c>
      <c r="G254" s="212"/>
      <c r="H254" s="212"/>
      <c r="I254" s="215"/>
      <c r="J254" s="226">
        <f>BK254</f>
        <v>0</v>
      </c>
      <c r="K254" s="212"/>
      <c r="L254" s="217"/>
      <c r="M254" s="218"/>
      <c r="N254" s="219"/>
      <c r="O254" s="219"/>
      <c r="P254" s="220">
        <f>SUM(P255:P274)</f>
        <v>0</v>
      </c>
      <c r="Q254" s="219"/>
      <c r="R254" s="220">
        <f>SUM(R255:R274)</f>
        <v>73.09364031</v>
      </c>
      <c r="S254" s="219"/>
      <c r="T254" s="221">
        <f>SUM(T255:T274)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2" t="s">
        <v>86</v>
      </c>
      <c r="AT254" s="223" t="s">
        <v>77</v>
      </c>
      <c r="AU254" s="223" t="s">
        <v>86</v>
      </c>
      <c r="AY254" s="222" t="s">
        <v>176</v>
      </c>
      <c r="BK254" s="224">
        <f>SUM(BK255:BK274)</f>
        <v>0</v>
      </c>
    </row>
    <row r="255" spans="1:65" s="2" customFormat="1" ht="16.5" customHeight="1">
      <c r="A255" s="39"/>
      <c r="B255" s="40"/>
      <c r="C255" s="227" t="s">
        <v>362</v>
      </c>
      <c r="D255" s="227" t="s">
        <v>178</v>
      </c>
      <c r="E255" s="228" t="s">
        <v>1075</v>
      </c>
      <c r="F255" s="229" t="s">
        <v>1076</v>
      </c>
      <c r="G255" s="230" t="s">
        <v>296</v>
      </c>
      <c r="H255" s="231">
        <v>115.04</v>
      </c>
      <c r="I255" s="232"/>
      <c r="J255" s="233">
        <f>ROUND(I255*H255,2)</f>
        <v>0</v>
      </c>
      <c r="K255" s="229" t="s">
        <v>182</v>
      </c>
      <c r="L255" s="45"/>
      <c r="M255" s="234" t="s">
        <v>1</v>
      </c>
      <c r="N255" s="235" t="s">
        <v>43</v>
      </c>
      <c r="O255" s="92"/>
      <c r="P255" s="236">
        <f>O255*H255</f>
        <v>0</v>
      </c>
      <c r="Q255" s="236">
        <v>0.00031</v>
      </c>
      <c r="R255" s="236">
        <f>Q255*H255</f>
        <v>0.035662400000000004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183</v>
      </c>
      <c r="AT255" s="238" t="s">
        <v>178</v>
      </c>
      <c r="AU255" s="238" t="s">
        <v>88</v>
      </c>
      <c r="AY255" s="18" t="s">
        <v>176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86</v>
      </c>
      <c r="BK255" s="239">
        <f>ROUND(I255*H255,2)</f>
        <v>0</v>
      </c>
      <c r="BL255" s="18" t="s">
        <v>183</v>
      </c>
      <c r="BM255" s="238" t="s">
        <v>1077</v>
      </c>
    </row>
    <row r="256" spans="1:47" s="2" customFormat="1" ht="12">
      <c r="A256" s="39"/>
      <c r="B256" s="40"/>
      <c r="C256" s="41"/>
      <c r="D256" s="240" t="s">
        <v>185</v>
      </c>
      <c r="E256" s="41"/>
      <c r="F256" s="241" t="s">
        <v>1078</v>
      </c>
      <c r="G256" s="41"/>
      <c r="H256" s="41"/>
      <c r="I256" s="242"/>
      <c r="J256" s="41"/>
      <c r="K256" s="41"/>
      <c r="L256" s="45"/>
      <c r="M256" s="243"/>
      <c r="N256" s="24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185</v>
      </c>
      <c r="AU256" s="18" t="s">
        <v>88</v>
      </c>
    </row>
    <row r="257" spans="1:51" s="13" customFormat="1" ht="12">
      <c r="A257" s="13"/>
      <c r="B257" s="245"/>
      <c r="C257" s="246"/>
      <c r="D257" s="240" t="s">
        <v>187</v>
      </c>
      <c r="E257" s="247" t="s">
        <v>1</v>
      </c>
      <c r="F257" s="248" t="s">
        <v>1079</v>
      </c>
      <c r="G257" s="246"/>
      <c r="H257" s="249">
        <v>115.04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5" t="s">
        <v>187</v>
      </c>
      <c r="AU257" s="255" t="s">
        <v>88</v>
      </c>
      <c r="AV257" s="13" t="s">
        <v>88</v>
      </c>
      <c r="AW257" s="13" t="s">
        <v>34</v>
      </c>
      <c r="AX257" s="13" t="s">
        <v>78</v>
      </c>
      <c r="AY257" s="255" t="s">
        <v>176</v>
      </c>
    </row>
    <row r="258" spans="1:51" s="14" customFormat="1" ht="12">
      <c r="A258" s="14"/>
      <c r="B258" s="256"/>
      <c r="C258" s="257"/>
      <c r="D258" s="240" t="s">
        <v>187</v>
      </c>
      <c r="E258" s="258" t="s">
        <v>1</v>
      </c>
      <c r="F258" s="259" t="s">
        <v>189</v>
      </c>
      <c r="G258" s="257"/>
      <c r="H258" s="260">
        <v>115.04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6" t="s">
        <v>187</v>
      </c>
      <c r="AU258" s="266" t="s">
        <v>88</v>
      </c>
      <c r="AV258" s="14" t="s">
        <v>183</v>
      </c>
      <c r="AW258" s="14" t="s">
        <v>34</v>
      </c>
      <c r="AX258" s="14" t="s">
        <v>86</v>
      </c>
      <c r="AY258" s="266" t="s">
        <v>176</v>
      </c>
    </row>
    <row r="259" spans="1:65" s="2" customFormat="1" ht="16.5" customHeight="1">
      <c r="A259" s="39"/>
      <c r="B259" s="40"/>
      <c r="C259" s="278" t="s">
        <v>368</v>
      </c>
      <c r="D259" s="278" t="s">
        <v>247</v>
      </c>
      <c r="E259" s="279" t="s">
        <v>1080</v>
      </c>
      <c r="F259" s="280" t="s">
        <v>1081</v>
      </c>
      <c r="G259" s="281" t="s">
        <v>296</v>
      </c>
      <c r="H259" s="282">
        <v>136.265</v>
      </c>
      <c r="I259" s="283"/>
      <c r="J259" s="284">
        <f>ROUND(I259*H259,2)</f>
        <v>0</v>
      </c>
      <c r="K259" s="280" t="s">
        <v>182</v>
      </c>
      <c r="L259" s="285"/>
      <c r="M259" s="286" t="s">
        <v>1</v>
      </c>
      <c r="N259" s="287" t="s">
        <v>43</v>
      </c>
      <c r="O259" s="92"/>
      <c r="P259" s="236">
        <f>O259*H259</f>
        <v>0</v>
      </c>
      <c r="Q259" s="236">
        <v>0.0003</v>
      </c>
      <c r="R259" s="236">
        <f>Q259*H259</f>
        <v>0.04087949999999999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227</v>
      </c>
      <c r="AT259" s="238" t="s">
        <v>247</v>
      </c>
      <c r="AU259" s="238" t="s">
        <v>88</v>
      </c>
      <c r="AY259" s="18" t="s">
        <v>176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86</v>
      </c>
      <c r="BK259" s="239">
        <f>ROUND(I259*H259,2)</f>
        <v>0</v>
      </c>
      <c r="BL259" s="18" t="s">
        <v>183</v>
      </c>
      <c r="BM259" s="238" t="s">
        <v>1082</v>
      </c>
    </row>
    <row r="260" spans="1:47" s="2" customFormat="1" ht="12">
      <c r="A260" s="39"/>
      <c r="B260" s="40"/>
      <c r="C260" s="41"/>
      <c r="D260" s="240" t="s">
        <v>185</v>
      </c>
      <c r="E260" s="41"/>
      <c r="F260" s="241" t="s">
        <v>1081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185</v>
      </c>
      <c r="AU260" s="18" t="s">
        <v>88</v>
      </c>
    </row>
    <row r="261" spans="1:51" s="13" customFormat="1" ht="12">
      <c r="A261" s="13"/>
      <c r="B261" s="245"/>
      <c r="C261" s="246"/>
      <c r="D261" s="240" t="s">
        <v>187</v>
      </c>
      <c r="E261" s="247" t="s">
        <v>1</v>
      </c>
      <c r="F261" s="248" t="s">
        <v>1079</v>
      </c>
      <c r="G261" s="246"/>
      <c r="H261" s="249">
        <v>115.04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187</v>
      </c>
      <c r="AU261" s="255" t="s">
        <v>88</v>
      </c>
      <c r="AV261" s="13" t="s">
        <v>88</v>
      </c>
      <c r="AW261" s="13" t="s">
        <v>34</v>
      </c>
      <c r="AX261" s="13" t="s">
        <v>78</v>
      </c>
      <c r="AY261" s="255" t="s">
        <v>176</v>
      </c>
    </row>
    <row r="262" spans="1:51" s="14" customFormat="1" ht="12">
      <c r="A262" s="14"/>
      <c r="B262" s="256"/>
      <c r="C262" s="257"/>
      <c r="D262" s="240" t="s">
        <v>187</v>
      </c>
      <c r="E262" s="258" t="s">
        <v>1</v>
      </c>
      <c r="F262" s="259" t="s">
        <v>189</v>
      </c>
      <c r="G262" s="257"/>
      <c r="H262" s="260">
        <v>115.04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6" t="s">
        <v>187</v>
      </c>
      <c r="AU262" s="266" t="s">
        <v>88</v>
      </c>
      <c r="AV262" s="14" t="s">
        <v>183</v>
      </c>
      <c r="AW262" s="14" t="s">
        <v>34</v>
      </c>
      <c r="AX262" s="14" t="s">
        <v>86</v>
      </c>
      <c r="AY262" s="266" t="s">
        <v>176</v>
      </c>
    </row>
    <row r="263" spans="1:51" s="13" customFormat="1" ht="12">
      <c r="A263" s="13"/>
      <c r="B263" s="245"/>
      <c r="C263" s="246"/>
      <c r="D263" s="240" t="s">
        <v>187</v>
      </c>
      <c r="E263" s="246"/>
      <c r="F263" s="248" t="s">
        <v>1083</v>
      </c>
      <c r="G263" s="246"/>
      <c r="H263" s="249">
        <v>136.265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5" t="s">
        <v>187</v>
      </c>
      <c r="AU263" s="255" t="s">
        <v>88</v>
      </c>
      <c r="AV263" s="13" t="s">
        <v>88</v>
      </c>
      <c r="AW263" s="13" t="s">
        <v>4</v>
      </c>
      <c r="AX263" s="13" t="s">
        <v>86</v>
      </c>
      <c r="AY263" s="255" t="s">
        <v>176</v>
      </c>
    </row>
    <row r="264" spans="1:65" s="2" customFormat="1" ht="24.15" customHeight="1">
      <c r="A264" s="39"/>
      <c r="B264" s="40"/>
      <c r="C264" s="227" t="s">
        <v>374</v>
      </c>
      <c r="D264" s="227" t="s">
        <v>178</v>
      </c>
      <c r="E264" s="228" t="s">
        <v>1084</v>
      </c>
      <c r="F264" s="229" t="s">
        <v>1085</v>
      </c>
      <c r="G264" s="230" t="s">
        <v>462</v>
      </c>
      <c r="H264" s="231">
        <v>57.52</v>
      </c>
      <c r="I264" s="232"/>
      <c r="J264" s="233">
        <f>ROUND(I264*H264,2)</f>
        <v>0</v>
      </c>
      <c r="K264" s="229" t="s">
        <v>182</v>
      </c>
      <c r="L264" s="45"/>
      <c r="M264" s="234" t="s">
        <v>1</v>
      </c>
      <c r="N264" s="235" t="s">
        <v>43</v>
      </c>
      <c r="O264" s="92"/>
      <c r="P264" s="236">
        <f>O264*H264</f>
        <v>0</v>
      </c>
      <c r="Q264" s="236">
        <v>0.27411</v>
      </c>
      <c r="R264" s="236">
        <f>Q264*H264</f>
        <v>15.766807200000002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183</v>
      </c>
      <c r="AT264" s="238" t="s">
        <v>178</v>
      </c>
      <c r="AU264" s="238" t="s">
        <v>88</v>
      </c>
      <c r="AY264" s="18" t="s">
        <v>176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86</v>
      </c>
      <c r="BK264" s="239">
        <f>ROUND(I264*H264,2)</f>
        <v>0</v>
      </c>
      <c r="BL264" s="18" t="s">
        <v>183</v>
      </c>
      <c r="BM264" s="238" t="s">
        <v>1086</v>
      </c>
    </row>
    <row r="265" spans="1:47" s="2" customFormat="1" ht="12">
      <c r="A265" s="39"/>
      <c r="B265" s="40"/>
      <c r="C265" s="41"/>
      <c r="D265" s="240" t="s">
        <v>185</v>
      </c>
      <c r="E265" s="41"/>
      <c r="F265" s="241" t="s">
        <v>1087</v>
      </c>
      <c r="G265" s="41"/>
      <c r="H265" s="41"/>
      <c r="I265" s="242"/>
      <c r="J265" s="41"/>
      <c r="K265" s="41"/>
      <c r="L265" s="45"/>
      <c r="M265" s="243"/>
      <c r="N265" s="244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185</v>
      </c>
      <c r="AU265" s="18" t="s">
        <v>88</v>
      </c>
    </row>
    <row r="266" spans="1:47" s="2" customFormat="1" ht="12">
      <c r="A266" s="39"/>
      <c r="B266" s="40"/>
      <c r="C266" s="41"/>
      <c r="D266" s="240" t="s">
        <v>232</v>
      </c>
      <c r="E266" s="41"/>
      <c r="F266" s="277" t="s">
        <v>1088</v>
      </c>
      <c r="G266" s="41"/>
      <c r="H266" s="41"/>
      <c r="I266" s="242"/>
      <c r="J266" s="41"/>
      <c r="K266" s="41"/>
      <c r="L266" s="45"/>
      <c r="M266" s="243"/>
      <c r="N266" s="244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232</v>
      </c>
      <c r="AU266" s="18" t="s">
        <v>88</v>
      </c>
    </row>
    <row r="267" spans="1:51" s="13" customFormat="1" ht="12">
      <c r="A267" s="13"/>
      <c r="B267" s="245"/>
      <c r="C267" s="246"/>
      <c r="D267" s="240" t="s">
        <v>187</v>
      </c>
      <c r="E267" s="247" t="s">
        <v>1</v>
      </c>
      <c r="F267" s="248" t="s">
        <v>1089</v>
      </c>
      <c r="G267" s="246"/>
      <c r="H267" s="249">
        <v>57.52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5" t="s">
        <v>187</v>
      </c>
      <c r="AU267" s="255" t="s">
        <v>88</v>
      </c>
      <c r="AV267" s="13" t="s">
        <v>88</v>
      </c>
      <c r="AW267" s="13" t="s">
        <v>34</v>
      </c>
      <c r="AX267" s="13" t="s">
        <v>78</v>
      </c>
      <c r="AY267" s="255" t="s">
        <v>176</v>
      </c>
    </row>
    <row r="268" spans="1:51" s="14" customFormat="1" ht="12">
      <c r="A268" s="14"/>
      <c r="B268" s="256"/>
      <c r="C268" s="257"/>
      <c r="D268" s="240" t="s">
        <v>187</v>
      </c>
      <c r="E268" s="258" t="s">
        <v>1</v>
      </c>
      <c r="F268" s="259" t="s">
        <v>189</v>
      </c>
      <c r="G268" s="257"/>
      <c r="H268" s="260">
        <v>57.52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6" t="s">
        <v>187</v>
      </c>
      <c r="AU268" s="266" t="s">
        <v>88</v>
      </c>
      <c r="AV268" s="14" t="s">
        <v>183</v>
      </c>
      <c r="AW268" s="14" t="s">
        <v>34</v>
      </c>
      <c r="AX268" s="14" t="s">
        <v>86</v>
      </c>
      <c r="AY268" s="266" t="s">
        <v>176</v>
      </c>
    </row>
    <row r="269" spans="1:65" s="2" customFormat="1" ht="16.5" customHeight="1">
      <c r="A269" s="39"/>
      <c r="B269" s="40"/>
      <c r="C269" s="227" t="s">
        <v>381</v>
      </c>
      <c r="D269" s="227" t="s">
        <v>178</v>
      </c>
      <c r="E269" s="228" t="s">
        <v>302</v>
      </c>
      <c r="F269" s="229" t="s">
        <v>303</v>
      </c>
      <c r="G269" s="230" t="s">
        <v>181</v>
      </c>
      <c r="H269" s="231">
        <v>22.883</v>
      </c>
      <c r="I269" s="232"/>
      <c r="J269" s="233">
        <f>ROUND(I269*H269,2)</f>
        <v>0</v>
      </c>
      <c r="K269" s="229" t="s">
        <v>1</v>
      </c>
      <c r="L269" s="45"/>
      <c r="M269" s="234" t="s">
        <v>1</v>
      </c>
      <c r="N269" s="235" t="s">
        <v>43</v>
      </c>
      <c r="O269" s="92"/>
      <c r="P269" s="236">
        <f>O269*H269</f>
        <v>0</v>
      </c>
      <c r="Q269" s="236">
        <v>2.50187</v>
      </c>
      <c r="R269" s="236">
        <f>Q269*H269</f>
        <v>57.25029120999999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183</v>
      </c>
      <c r="AT269" s="238" t="s">
        <v>178</v>
      </c>
      <c r="AU269" s="238" t="s">
        <v>88</v>
      </c>
      <c r="AY269" s="18" t="s">
        <v>176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86</v>
      </c>
      <c r="BK269" s="239">
        <f>ROUND(I269*H269,2)</f>
        <v>0</v>
      </c>
      <c r="BL269" s="18" t="s">
        <v>183</v>
      </c>
      <c r="BM269" s="238" t="s">
        <v>304</v>
      </c>
    </row>
    <row r="270" spans="1:47" s="2" customFormat="1" ht="12">
      <c r="A270" s="39"/>
      <c r="B270" s="40"/>
      <c r="C270" s="41"/>
      <c r="D270" s="240" t="s">
        <v>185</v>
      </c>
      <c r="E270" s="41"/>
      <c r="F270" s="241" t="s">
        <v>305</v>
      </c>
      <c r="G270" s="41"/>
      <c r="H270" s="41"/>
      <c r="I270" s="242"/>
      <c r="J270" s="41"/>
      <c r="K270" s="41"/>
      <c r="L270" s="45"/>
      <c r="M270" s="243"/>
      <c r="N270" s="244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185</v>
      </c>
      <c r="AU270" s="18" t="s">
        <v>88</v>
      </c>
    </row>
    <row r="271" spans="1:51" s="15" customFormat="1" ht="12">
      <c r="A271" s="15"/>
      <c r="B271" s="267"/>
      <c r="C271" s="268"/>
      <c r="D271" s="240" t="s">
        <v>187</v>
      </c>
      <c r="E271" s="269" t="s">
        <v>1</v>
      </c>
      <c r="F271" s="270" t="s">
        <v>306</v>
      </c>
      <c r="G271" s="268"/>
      <c r="H271" s="269" t="s">
        <v>1</v>
      </c>
      <c r="I271" s="271"/>
      <c r="J271" s="268"/>
      <c r="K271" s="268"/>
      <c r="L271" s="272"/>
      <c r="M271" s="273"/>
      <c r="N271" s="274"/>
      <c r="O271" s="274"/>
      <c r="P271" s="274"/>
      <c r="Q271" s="274"/>
      <c r="R271" s="274"/>
      <c r="S271" s="274"/>
      <c r="T271" s="27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6" t="s">
        <v>187</v>
      </c>
      <c r="AU271" s="276" t="s">
        <v>88</v>
      </c>
      <c r="AV271" s="15" t="s">
        <v>86</v>
      </c>
      <c r="AW271" s="15" t="s">
        <v>34</v>
      </c>
      <c r="AX271" s="15" t="s">
        <v>78</v>
      </c>
      <c r="AY271" s="276" t="s">
        <v>176</v>
      </c>
    </row>
    <row r="272" spans="1:51" s="15" customFormat="1" ht="12">
      <c r="A272" s="15"/>
      <c r="B272" s="267"/>
      <c r="C272" s="268"/>
      <c r="D272" s="240" t="s">
        <v>187</v>
      </c>
      <c r="E272" s="269" t="s">
        <v>1</v>
      </c>
      <c r="F272" s="270" t="s">
        <v>1090</v>
      </c>
      <c r="G272" s="268"/>
      <c r="H272" s="269" t="s">
        <v>1</v>
      </c>
      <c r="I272" s="271"/>
      <c r="J272" s="268"/>
      <c r="K272" s="268"/>
      <c r="L272" s="272"/>
      <c r="M272" s="273"/>
      <c r="N272" s="274"/>
      <c r="O272" s="274"/>
      <c r="P272" s="274"/>
      <c r="Q272" s="274"/>
      <c r="R272" s="274"/>
      <c r="S272" s="274"/>
      <c r="T272" s="27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6" t="s">
        <v>187</v>
      </c>
      <c r="AU272" s="276" t="s">
        <v>88</v>
      </c>
      <c r="AV272" s="15" t="s">
        <v>86</v>
      </c>
      <c r="AW272" s="15" t="s">
        <v>34</v>
      </c>
      <c r="AX272" s="15" t="s">
        <v>78</v>
      </c>
      <c r="AY272" s="276" t="s">
        <v>176</v>
      </c>
    </row>
    <row r="273" spans="1:51" s="13" customFormat="1" ht="12">
      <c r="A273" s="13"/>
      <c r="B273" s="245"/>
      <c r="C273" s="246"/>
      <c r="D273" s="240" t="s">
        <v>187</v>
      </c>
      <c r="E273" s="247" t="s">
        <v>1</v>
      </c>
      <c r="F273" s="248" t="s">
        <v>1091</v>
      </c>
      <c r="G273" s="246"/>
      <c r="H273" s="249">
        <v>22.883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5" t="s">
        <v>187</v>
      </c>
      <c r="AU273" s="255" t="s">
        <v>88</v>
      </c>
      <c r="AV273" s="13" t="s">
        <v>88</v>
      </c>
      <c r="AW273" s="13" t="s">
        <v>34</v>
      </c>
      <c r="AX273" s="13" t="s">
        <v>78</v>
      </c>
      <c r="AY273" s="255" t="s">
        <v>176</v>
      </c>
    </row>
    <row r="274" spans="1:51" s="14" customFormat="1" ht="12">
      <c r="A274" s="14"/>
      <c r="B274" s="256"/>
      <c r="C274" s="257"/>
      <c r="D274" s="240" t="s">
        <v>187</v>
      </c>
      <c r="E274" s="258" t="s">
        <v>1</v>
      </c>
      <c r="F274" s="259" t="s">
        <v>189</v>
      </c>
      <c r="G274" s="257"/>
      <c r="H274" s="260">
        <v>22.883</v>
      </c>
      <c r="I274" s="261"/>
      <c r="J274" s="257"/>
      <c r="K274" s="257"/>
      <c r="L274" s="262"/>
      <c r="M274" s="263"/>
      <c r="N274" s="264"/>
      <c r="O274" s="264"/>
      <c r="P274" s="264"/>
      <c r="Q274" s="264"/>
      <c r="R274" s="264"/>
      <c r="S274" s="264"/>
      <c r="T274" s="26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6" t="s">
        <v>187</v>
      </c>
      <c r="AU274" s="266" t="s">
        <v>88</v>
      </c>
      <c r="AV274" s="14" t="s">
        <v>183</v>
      </c>
      <c r="AW274" s="14" t="s">
        <v>34</v>
      </c>
      <c r="AX274" s="14" t="s">
        <v>86</v>
      </c>
      <c r="AY274" s="266" t="s">
        <v>176</v>
      </c>
    </row>
    <row r="275" spans="1:63" s="12" customFormat="1" ht="22.8" customHeight="1">
      <c r="A275" s="12"/>
      <c r="B275" s="211"/>
      <c r="C275" s="212"/>
      <c r="D275" s="213" t="s">
        <v>77</v>
      </c>
      <c r="E275" s="225" t="s">
        <v>183</v>
      </c>
      <c r="F275" s="225" t="s">
        <v>315</v>
      </c>
      <c r="G275" s="212"/>
      <c r="H275" s="212"/>
      <c r="I275" s="215"/>
      <c r="J275" s="226">
        <f>BK275</f>
        <v>0</v>
      </c>
      <c r="K275" s="212"/>
      <c r="L275" s="217"/>
      <c r="M275" s="218"/>
      <c r="N275" s="219"/>
      <c r="O275" s="219"/>
      <c r="P275" s="220">
        <f>SUM(P276:P283)</f>
        <v>0</v>
      </c>
      <c r="Q275" s="219"/>
      <c r="R275" s="220">
        <f>SUM(R276:R283)</f>
        <v>0</v>
      </c>
      <c r="S275" s="219"/>
      <c r="T275" s="221">
        <f>SUM(T276:T283)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2" t="s">
        <v>86</v>
      </c>
      <c r="AT275" s="223" t="s">
        <v>77</v>
      </c>
      <c r="AU275" s="223" t="s">
        <v>86</v>
      </c>
      <c r="AY275" s="222" t="s">
        <v>176</v>
      </c>
      <c r="BK275" s="224">
        <f>SUM(BK276:BK283)</f>
        <v>0</v>
      </c>
    </row>
    <row r="276" spans="1:65" s="2" customFormat="1" ht="16.5" customHeight="1">
      <c r="A276" s="39"/>
      <c r="B276" s="40"/>
      <c r="C276" s="227" t="s">
        <v>387</v>
      </c>
      <c r="D276" s="227" t="s">
        <v>178</v>
      </c>
      <c r="E276" s="228" t="s">
        <v>317</v>
      </c>
      <c r="F276" s="229" t="s">
        <v>318</v>
      </c>
      <c r="G276" s="230" t="s">
        <v>181</v>
      </c>
      <c r="H276" s="231">
        <v>2.463</v>
      </c>
      <c r="I276" s="232"/>
      <c r="J276" s="233">
        <f>ROUND(I276*H276,2)</f>
        <v>0</v>
      </c>
      <c r="K276" s="229" t="s">
        <v>182</v>
      </c>
      <c r="L276" s="45"/>
      <c r="M276" s="234" t="s">
        <v>1</v>
      </c>
      <c r="N276" s="235" t="s">
        <v>43</v>
      </c>
      <c r="O276" s="92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8" t="s">
        <v>183</v>
      </c>
      <c r="AT276" s="238" t="s">
        <v>178</v>
      </c>
      <c r="AU276" s="238" t="s">
        <v>88</v>
      </c>
      <c r="AY276" s="18" t="s">
        <v>176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8" t="s">
        <v>86</v>
      </c>
      <c r="BK276" s="239">
        <f>ROUND(I276*H276,2)</f>
        <v>0</v>
      </c>
      <c r="BL276" s="18" t="s">
        <v>183</v>
      </c>
      <c r="BM276" s="238" t="s">
        <v>319</v>
      </c>
    </row>
    <row r="277" spans="1:47" s="2" customFormat="1" ht="12">
      <c r="A277" s="39"/>
      <c r="B277" s="40"/>
      <c r="C277" s="41"/>
      <c r="D277" s="240" t="s">
        <v>185</v>
      </c>
      <c r="E277" s="41"/>
      <c r="F277" s="241" t="s">
        <v>320</v>
      </c>
      <c r="G277" s="41"/>
      <c r="H277" s="41"/>
      <c r="I277" s="242"/>
      <c r="J277" s="41"/>
      <c r="K277" s="41"/>
      <c r="L277" s="45"/>
      <c r="M277" s="243"/>
      <c r="N277" s="244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185</v>
      </c>
      <c r="AU277" s="18" t="s">
        <v>88</v>
      </c>
    </row>
    <row r="278" spans="1:51" s="13" customFormat="1" ht="12">
      <c r="A278" s="13"/>
      <c r="B278" s="245"/>
      <c r="C278" s="246"/>
      <c r="D278" s="240" t="s">
        <v>187</v>
      </c>
      <c r="E278" s="247" t="s">
        <v>1</v>
      </c>
      <c r="F278" s="248" t="s">
        <v>1092</v>
      </c>
      <c r="G278" s="246"/>
      <c r="H278" s="249">
        <v>2.463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5" t="s">
        <v>187</v>
      </c>
      <c r="AU278" s="255" t="s">
        <v>88</v>
      </c>
      <c r="AV278" s="13" t="s">
        <v>88</v>
      </c>
      <c r="AW278" s="13" t="s">
        <v>34</v>
      </c>
      <c r="AX278" s="13" t="s">
        <v>78</v>
      </c>
      <c r="AY278" s="255" t="s">
        <v>176</v>
      </c>
    </row>
    <row r="279" spans="1:51" s="14" customFormat="1" ht="12">
      <c r="A279" s="14"/>
      <c r="B279" s="256"/>
      <c r="C279" s="257"/>
      <c r="D279" s="240" t="s">
        <v>187</v>
      </c>
      <c r="E279" s="258" t="s">
        <v>1</v>
      </c>
      <c r="F279" s="259" t="s">
        <v>189</v>
      </c>
      <c r="G279" s="257"/>
      <c r="H279" s="260">
        <v>2.463</v>
      </c>
      <c r="I279" s="261"/>
      <c r="J279" s="257"/>
      <c r="K279" s="257"/>
      <c r="L279" s="262"/>
      <c r="M279" s="263"/>
      <c r="N279" s="264"/>
      <c r="O279" s="264"/>
      <c r="P279" s="264"/>
      <c r="Q279" s="264"/>
      <c r="R279" s="264"/>
      <c r="S279" s="264"/>
      <c r="T279" s="26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6" t="s">
        <v>187</v>
      </c>
      <c r="AU279" s="266" t="s">
        <v>88</v>
      </c>
      <c r="AV279" s="14" t="s">
        <v>183</v>
      </c>
      <c r="AW279" s="14" t="s">
        <v>34</v>
      </c>
      <c r="AX279" s="14" t="s">
        <v>86</v>
      </c>
      <c r="AY279" s="266" t="s">
        <v>176</v>
      </c>
    </row>
    <row r="280" spans="1:65" s="2" customFormat="1" ht="21.75" customHeight="1">
      <c r="A280" s="39"/>
      <c r="B280" s="40"/>
      <c r="C280" s="227" t="s">
        <v>393</v>
      </c>
      <c r="D280" s="227" t="s">
        <v>178</v>
      </c>
      <c r="E280" s="228" t="s">
        <v>322</v>
      </c>
      <c r="F280" s="229" t="s">
        <v>323</v>
      </c>
      <c r="G280" s="230" t="s">
        <v>181</v>
      </c>
      <c r="H280" s="231">
        <v>0.18</v>
      </c>
      <c r="I280" s="232"/>
      <c r="J280" s="233">
        <f>ROUND(I280*H280,2)</f>
        <v>0</v>
      </c>
      <c r="K280" s="229" t="s">
        <v>182</v>
      </c>
      <c r="L280" s="45"/>
      <c r="M280" s="234" t="s">
        <v>1</v>
      </c>
      <c r="N280" s="235" t="s">
        <v>43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183</v>
      </c>
      <c r="AT280" s="238" t="s">
        <v>178</v>
      </c>
      <c r="AU280" s="238" t="s">
        <v>88</v>
      </c>
      <c r="AY280" s="18" t="s">
        <v>176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86</v>
      </c>
      <c r="BK280" s="239">
        <f>ROUND(I280*H280,2)</f>
        <v>0</v>
      </c>
      <c r="BL280" s="18" t="s">
        <v>183</v>
      </c>
      <c r="BM280" s="238" t="s">
        <v>324</v>
      </c>
    </row>
    <row r="281" spans="1:47" s="2" customFormat="1" ht="12">
      <c r="A281" s="39"/>
      <c r="B281" s="40"/>
      <c r="C281" s="41"/>
      <c r="D281" s="240" t="s">
        <v>185</v>
      </c>
      <c r="E281" s="41"/>
      <c r="F281" s="241" t="s">
        <v>325</v>
      </c>
      <c r="G281" s="41"/>
      <c r="H281" s="41"/>
      <c r="I281" s="242"/>
      <c r="J281" s="41"/>
      <c r="K281" s="41"/>
      <c r="L281" s="45"/>
      <c r="M281" s="243"/>
      <c r="N281" s="244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185</v>
      </c>
      <c r="AU281" s="18" t="s">
        <v>88</v>
      </c>
    </row>
    <row r="282" spans="1:51" s="13" customFormat="1" ht="12">
      <c r="A282" s="13"/>
      <c r="B282" s="245"/>
      <c r="C282" s="246"/>
      <c r="D282" s="240" t="s">
        <v>187</v>
      </c>
      <c r="E282" s="247" t="s">
        <v>1</v>
      </c>
      <c r="F282" s="248" t="s">
        <v>1093</v>
      </c>
      <c r="G282" s="246"/>
      <c r="H282" s="249">
        <v>0.18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5" t="s">
        <v>187</v>
      </c>
      <c r="AU282" s="255" t="s">
        <v>88</v>
      </c>
      <c r="AV282" s="13" t="s">
        <v>88</v>
      </c>
      <c r="AW282" s="13" t="s">
        <v>34</v>
      </c>
      <c r="AX282" s="13" t="s">
        <v>78</v>
      </c>
      <c r="AY282" s="255" t="s">
        <v>176</v>
      </c>
    </row>
    <row r="283" spans="1:51" s="14" customFormat="1" ht="12">
      <c r="A283" s="14"/>
      <c r="B283" s="256"/>
      <c r="C283" s="257"/>
      <c r="D283" s="240" t="s">
        <v>187</v>
      </c>
      <c r="E283" s="258" t="s">
        <v>1</v>
      </c>
      <c r="F283" s="259" t="s">
        <v>189</v>
      </c>
      <c r="G283" s="257"/>
      <c r="H283" s="260">
        <v>0.18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6" t="s">
        <v>187</v>
      </c>
      <c r="AU283" s="266" t="s">
        <v>88</v>
      </c>
      <c r="AV283" s="14" t="s">
        <v>183</v>
      </c>
      <c r="AW283" s="14" t="s">
        <v>34</v>
      </c>
      <c r="AX283" s="14" t="s">
        <v>86</v>
      </c>
      <c r="AY283" s="266" t="s">
        <v>176</v>
      </c>
    </row>
    <row r="284" spans="1:63" s="12" customFormat="1" ht="22.8" customHeight="1">
      <c r="A284" s="12"/>
      <c r="B284" s="211"/>
      <c r="C284" s="212"/>
      <c r="D284" s="213" t="s">
        <v>77</v>
      </c>
      <c r="E284" s="225" t="s">
        <v>209</v>
      </c>
      <c r="F284" s="225" t="s">
        <v>327</v>
      </c>
      <c r="G284" s="212"/>
      <c r="H284" s="212"/>
      <c r="I284" s="215"/>
      <c r="J284" s="226">
        <f>BK284</f>
        <v>0</v>
      </c>
      <c r="K284" s="212"/>
      <c r="L284" s="217"/>
      <c r="M284" s="218"/>
      <c r="N284" s="219"/>
      <c r="O284" s="219"/>
      <c r="P284" s="220">
        <f>SUM(P285:P454)</f>
        <v>0</v>
      </c>
      <c r="Q284" s="219"/>
      <c r="R284" s="220">
        <f>SUM(R285:R454)</f>
        <v>307.69751314999996</v>
      </c>
      <c r="S284" s="219"/>
      <c r="T284" s="221">
        <f>SUM(T285:T454)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2" t="s">
        <v>86</v>
      </c>
      <c r="AT284" s="223" t="s">
        <v>77</v>
      </c>
      <c r="AU284" s="223" t="s">
        <v>86</v>
      </c>
      <c r="AY284" s="222" t="s">
        <v>176</v>
      </c>
      <c r="BK284" s="224">
        <f>SUM(BK285:BK454)</f>
        <v>0</v>
      </c>
    </row>
    <row r="285" spans="1:65" s="2" customFormat="1" ht="16.5" customHeight="1">
      <c r="A285" s="39"/>
      <c r="B285" s="40"/>
      <c r="C285" s="227" t="s">
        <v>399</v>
      </c>
      <c r="D285" s="227" t="s">
        <v>178</v>
      </c>
      <c r="E285" s="228" t="s">
        <v>329</v>
      </c>
      <c r="F285" s="229" t="s">
        <v>330</v>
      </c>
      <c r="G285" s="230" t="s">
        <v>296</v>
      </c>
      <c r="H285" s="231">
        <v>57.852</v>
      </c>
      <c r="I285" s="232"/>
      <c r="J285" s="233">
        <f>ROUND(I285*H285,2)</f>
        <v>0</v>
      </c>
      <c r="K285" s="229" t="s">
        <v>182</v>
      </c>
      <c r="L285" s="45"/>
      <c r="M285" s="234" t="s">
        <v>1</v>
      </c>
      <c r="N285" s="235" t="s">
        <v>43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183</v>
      </c>
      <c r="AT285" s="238" t="s">
        <v>178</v>
      </c>
      <c r="AU285" s="238" t="s">
        <v>88</v>
      </c>
      <c r="AY285" s="18" t="s">
        <v>176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86</v>
      </c>
      <c r="BK285" s="239">
        <f>ROUND(I285*H285,2)</f>
        <v>0</v>
      </c>
      <c r="BL285" s="18" t="s">
        <v>183</v>
      </c>
      <c r="BM285" s="238" t="s">
        <v>331</v>
      </c>
    </row>
    <row r="286" spans="1:47" s="2" customFormat="1" ht="12">
      <c r="A286" s="39"/>
      <c r="B286" s="40"/>
      <c r="C286" s="41"/>
      <c r="D286" s="240" t="s">
        <v>185</v>
      </c>
      <c r="E286" s="41"/>
      <c r="F286" s="241" t="s">
        <v>332</v>
      </c>
      <c r="G286" s="41"/>
      <c r="H286" s="41"/>
      <c r="I286" s="242"/>
      <c r="J286" s="41"/>
      <c r="K286" s="41"/>
      <c r="L286" s="45"/>
      <c r="M286" s="243"/>
      <c r="N286" s="24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185</v>
      </c>
      <c r="AU286" s="18" t="s">
        <v>88</v>
      </c>
    </row>
    <row r="287" spans="1:51" s="13" customFormat="1" ht="12">
      <c r="A287" s="13"/>
      <c r="B287" s="245"/>
      <c r="C287" s="246"/>
      <c r="D287" s="240" t="s">
        <v>187</v>
      </c>
      <c r="E287" s="247" t="s">
        <v>1</v>
      </c>
      <c r="F287" s="248" t="s">
        <v>1094</v>
      </c>
      <c r="G287" s="246"/>
      <c r="H287" s="249">
        <v>57.852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5" t="s">
        <v>187</v>
      </c>
      <c r="AU287" s="255" t="s">
        <v>88</v>
      </c>
      <c r="AV287" s="13" t="s">
        <v>88</v>
      </c>
      <c r="AW287" s="13" t="s">
        <v>34</v>
      </c>
      <c r="AX287" s="13" t="s">
        <v>78</v>
      </c>
      <c r="AY287" s="255" t="s">
        <v>176</v>
      </c>
    </row>
    <row r="288" spans="1:51" s="14" customFormat="1" ht="12">
      <c r="A288" s="14"/>
      <c r="B288" s="256"/>
      <c r="C288" s="257"/>
      <c r="D288" s="240" t="s">
        <v>187</v>
      </c>
      <c r="E288" s="258" t="s">
        <v>1</v>
      </c>
      <c r="F288" s="259" t="s">
        <v>189</v>
      </c>
      <c r="G288" s="257"/>
      <c r="H288" s="260">
        <v>57.852</v>
      </c>
      <c r="I288" s="261"/>
      <c r="J288" s="257"/>
      <c r="K288" s="257"/>
      <c r="L288" s="262"/>
      <c r="M288" s="263"/>
      <c r="N288" s="264"/>
      <c r="O288" s="264"/>
      <c r="P288" s="264"/>
      <c r="Q288" s="264"/>
      <c r="R288" s="264"/>
      <c r="S288" s="264"/>
      <c r="T288" s="26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6" t="s">
        <v>187</v>
      </c>
      <c r="AU288" s="266" t="s">
        <v>88</v>
      </c>
      <c r="AV288" s="14" t="s">
        <v>183</v>
      </c>
      <c r="AW288" s="14" t="s">
        <v>34</v>
      </c>
      <c r="AX288" s="14" t="s">
        <v>86</v>
      </c>
      <c r="AY288" s="266" t="s">
        <v>176</v>
      </c>
    </row>
    <row r="289" spans="1:65" s="2" customFormat="1" ht="16.5" customHeight="1">
      <c r="A289" s="39"/>
      <c r="B289" s="40"/>
      <c r="C289" s="227" t="s">
        <v>407</v>
      </c>
      <c r="D289" s="227" t="s">
        <v>178</v>
      </c>
      <c r="E289" s="228" t="s">
        <v>337</v>
      </c>
      <c r="F289" s="229" t="s">
        <v>338</v>
      </c>
      <c r="G289" s="230" t="s">
        <v>296</v>
      </c>
      <c r="H289" s="231">
        <v>89.12</v>
      </c>
      <c r="I289" s="232"/>
      <c r="J289" s="233">
        <f>ROUND(I289*H289,2)</f>
        <v>0</v>
      </c>
      <c r="K289" s="229" t="s">
        <v>182</v>
      </c>
      <c r="L289" s="45"/>
      <c r="M289" s="234" t="s">
        <v>1</v>
      </c>
      <c r="N289" s="235" t="s">
        <v>43</v>
      </c>
      <c r="O289" s="92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8" t="s">
        <v>183</v>
      </c>
      <c r="AT289" s="238" t="s">
        <v>178</v>
      </c>
      <c r="AU289" s="238" t="s">
        <v>88</v>
      </c>
      <c r="AY289" s="18" t="s">
        <v>176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8" t="s">
        <v>86</v>
      </c>
      <c r="BK289" s="239">
        <f>ROUND(I289*H289,2)</f>
        <v>0</v>
      </c>
      <c r="BL289" s="18" t="s">
        <v>183</v>
      </c>
      <c r="BM289" s="238" t="s">
        <v>339</v>
      </c>
    </row>
    <row r="290" spans="1:47" s="2" customFormat="1" ht="12">
      <c r="A290" s="39"/>
      <c r="B290" s="40"/>
      <c r="C290" s="41"/>
      <c r="D290" s="240" t="s">
        <v>185</v>
      </c>
      <c r="E290" s="41"/>
      <c r="F290" s="241" t="s">
        <v>340</v>
      </c>
      <c r="G290" s="41"/>
      <c r="H290" s="41"/>
      <c r="I290" s="242"/>
      <c r="J290" s="41"/>
      <c r="K290" s="41"/>
      <c r="L290" s="45"/>
      <c r="M290" s="243"/>
      <c r="N290" s="244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185</v>
      </c>
      <c r="AU290" s="18" t="s">
        <v>88</v>
      </c>
    </row>
    <row r="291" spans="1:51" s="15" customFormat="1" ht="12">
      <c r="A291" s="15"/>
      <c r="B291" s="267"/>
      <c r="C291" s="268"/>
      <c r="D291" s="240" t="s">
        <v>187</v>
      </c>
      <c r="E291" s="269" t="s">
        <v>1</v>
      </c>
      <c r="F291" s="270" t="s">
        <v>1095</v>
      </c>
      <c r="G291" s="268"/>
      <c r="H291" s="269" t="s">
        <v>1</v>
      </c>
      <c r="I291" s="271"/>
      <c r="J291" s="268"/>
      <c r="K291" s="268"/>
      <c r="L291" s="272"/>
      <c r="M291" s="273"/>
      <c r="N291" s="274"/>
      <c r="O291" s="274"/>
      <c r="P291" s="274"/>
      <c r="Q291" s="274"/>
      <c r="R291" s="274"/>
      <c r="S291" s="274"/>
      <c r="T291" s="27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6" t="s">
        <v>187</v>
      </c>
      <c r="AU291" s="276" t="s">
        <v>88</v>
      </c>
      <c r="AV291" s="15" t="s">
        <v>86</v>
      </c>
      <c r="AW291" s="15" t="s">
        <v>34</v>
      </c>
      <c r="AX291" s="15" t="s">
        <v>78</v>
      </c>
      <c r="AY291" s="276" t="s">
        <v>176</v>
      </c>
    </row>
    <row r="292" spans="1:51" s="13" customFormat="1" ht="12">
      <c r="A292" s="13"/>
      <c r="B292" s="245"/>
      <c r="C292" s="246"/>
      <c r="D292" s="240" t="s">
        <v>187</v>
      </c>
      <c r="E292" s="247" t="s">
        <v>1</v>
      </c>
      <c r="F292" s="248" t="s">
        <v>1096</v>
      </c>
      <c r="G292" s="246"/>
      <c r="H292" s="249">
        <v>88.05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5" t="s">
        <v>187</v>
      </c>
      <c r="AU292" s="255" t="s">
        <v>88</v>
      </c>
      <c r="AV292" s="13" t="s">
        <v>88</v>
      </c>
      <c r="AW292" s="13" t="s">
        <v>34</v>
      </c>
      <c r="AX292" s="13" t="s">
        <v>78</v>
      </c>
      <c r="AY292" s="255" t="s">
        <v>176</v>
      </c>
    </row>
    <row r="293" spans="1:51" s="15" customFormat="1" ht="12">
      <c r="A293" s="15"/>
      <c r="B293" s="267"/>
      <c r="C293" s="268"/>
      <c r="D293" s="240" t="s">
        <v>187</v>
      </c>
      <c r="E293" s="269" t="s">
        <v>1</v>
      </c>
      <c r="F293" s="270" t="s">
        <v>1097</v>
      </c>
      <c r="G293" s="268"/>
      <c r="H293" s="269" t="s">
        <v>1</v>
      </c>
      <c r="I293" s="271"/>
      <c r="J293" s="268"/>
      <c r="K293" s="268"/>
      <c r="L293" s="272"/>
      <c r="M293" s="273"/>
      <c r="N293" s="274"/>
      <c r="O293" s="274"/>
      <c r="P293" s="274"/>
      <c r="Q293" s="274"/>
      <c r="R293" s="274"/>
      <c r="S293" s="274"/>
      <c r="T293" s="27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6" t="s">
        <v>187</v>
      </c>
      <c r="AU293" s="276" t="s">
        <v>88</v>
      </c>
      <c r="AV293" s="15" t="s">
        <v>86</v>
      </c>
      <c r="AW293" s="15" t="s">
        <v>34</v>
      </c>
      <c r="AX293" s="15" t="s">
        <v>78</v>
      </c>
      <c r="AY293" s="276" t="s">
        <v>176</v>
      </c>
    </row>
    <row r="294" spans="1:51" s="13" customFormat="1" ht="12">
      <c r="A294" s="13"/>
      <c r="B294" s="245"/>
      <c r="C294" s="246"/>
      <c r="D294" s="240" t="s">
        <v>187</v>
      </c>
      <c r="E294" s="247" t="s">
        <v>1</v>
      </c>
      <c r="F294" s="248" t="s">
        <v>1098</v>
      </c>
      <c r="G294" s="246"/>
      <c r="H294" s="249">
        <v>1.07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5" t="s">
        <v>187</v>
      </c>
      <c r="AU294" s="255" t="s">
        <v>88</v>
      </c>
      <c r="AV294" s="13" t="s">
        <v>88</v>
      </c>
      <c r="AW294" s="13" t="s">
        <v>34</v>
      </c>
      <c r="AX294" s="13" t="s">
        <v>78</v>
      </c>
      <c r="AY294" s="255" t="s">
        <v>176</v>
      </c>
    </row>
    <row r="295" spans="1:51" s="14" customFormat="1" ht="12">
      <c r="A295" s="14"/>
      <c r="B295" s="256"/>
      <c r="C295" s="257"/>
      <c r="D295" s="240" t="s">
        <v>187</v>
      </c>
      <c r="E295" s="258" t="s">
        <v>1</v>
      </c>
      <c r="F295" s="259" t="s">
        <v>189</v>
      </c>
      <c r="G295" s="257"/>
      <c r="H295" s="260">
        <v>89.11999999999999</v>
      </c>
      <c r="I295" s="261"/>
      <c r="J295" s="257"/>
      <c r="K295" s="257"/>
      <c r="L295" s="262"/>
      <c r="M295" s="263"/>
      <c r="N295" s="264"/>
      <c r="O295" s="264"/>
      <c r="P295" s="264"/>
      <c r="Q295" s="264"/>
      <c r="R295" s="264"/>
      <c r="S295" s="264"/>
      <c r="T295" s="26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6" t="s">
        <v>187</v>
      </c>
      <c r="AU295" s="266" t="s">
        <v>88</v>
      </c>
      <c r="AV295" s="14" t="s">
        <v>183</v>
      </c>
      <c r="AW295" s="14" t="s">
        <v>34</v>
      </c>
      <c r="AX295" s="14" t="s">
        <v>86</v>
      </c>
      <c r="AY295" s="266" t="s">
        <v>176</v>
      </c>
    </row>
    <row r="296" spans="1:65" s="2" customFormat="1" ht="16.5" customHeight="1">
      <c r="A296" s="39"/>
      <c r="B296" s="40"/>
      <c r="C296" s="227" t="s">
        <v>413</v>
      </c>
      <c r="D296" s="227" t="s">
        <v>178</v>
      </c>
      <c r="E296" s="228" t="s">
        <v>1099</v>
      </c>
      <c r="F296" s="229" t="s">
        <v>1100</v>
      </c>
      <c r="G296" s="230" t="s">
        <v>296</v>
      </c>
      <c r="H296" s="231">
        <v>989.06</v>
      </c>
      <c r="I296" s="232"/>
      <c r="J296" s="233">
        <f>ROUND(I296*H296,2)</f>
        <v>0</v>
      </c>
      <c r="K296" s="229" t="s">
        <v>182</v>
      </c>
      <c r="L296" s="45"/>
      <c r="M296" s="234" t="s">
        <v>1</v>
      </c>
      <c r="N296" s="235" t="s">
        <v>43</v>
      </c>
      <c r="O296" s="92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8" t="s">
        <v>183</v>
      </c>
      <c r="AT296" s="238" t="s">
        <v>178</v>
      </c>
      <c r="AU296" s="238" t="s">
        <v>88</v>
      </c>
      <c r="AY296" s="18" t="s">
        <v>176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8" t="s">
        <v>86</v>
      </c>
      <c r="BK296" s="239">
        <f>ROUND(I296*H296,2)</f>
        <v>0</v>
      </c>
      <c r="BL296" s="18" t="s">
        <v>183</v>
      </c>
      <c r="BM296" s="238" t="s">
        <v>1101</v>
      </c>
    </row>
    <row r="297" spans="1:47" s="2" customFormat="1" ht="12">
      <c r="A297" s="39"/>
      <c r="B297" s="40"/>
      <c r="C297" s="41"/>
      <c r="D297" s="240" t="s">
        <v>185</v>
      </c>
      <c r="E297" s="41"/>
      <c r="F297" s="241" t="s">
        <v>1102</v>
      </c>
      <c r="G297" s="41"/>
      <c r="H297" s="41"/>
      <c r="I297" s="242"/>
      <c r="J297" s="41"/>
      <c r="K297" s="41"/>
      <c r="L297" s="45"/>
      <c r="M297" s="243"/>
      <c r="N297" s="244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185</v>
      </c>
      <c r="AU297" s="18" t="s">
        <v>88</v>
      </c>
    </row>
    <row r="298" spans="1:51" s="13" customFormat="1" ht="12">
      <c r="A298" s="13"/>
      <c r="B298" s="245"/>
      <c r="C298" s="246"/>
      <c r="D298" s="240" t="s">
        <v>187</v>
      </c>
      <c r="E298" s="247" t="s">
        <v>1</v>
      </c>
      <c r="F298" s="248" t="s">
        <v>1103</v>
      </c>
      <c r="G298" s="246"/>
      <c r="H298" s="249">
        <v>989.06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5" t="s">
        <v>187</v>
      </c>
      <c r="AU298" s="255" t="s">
        <v>88</v>
      </c>
      <c r="AV298" s="13" t="s">
        <v>88</v>
      </c>
      <c r="AW298" s="13" t="s">
        <v>34</v>
      </c>
      <c r="AX298" s="13" t="s">
        <v>78</v>
      </c>
      <c r="AY298" s="255" t="s">
        <v>176</v>
      </c>
    </row>
    <row r="299" spans="1:51" s="14" customFormat="1" ht="12">
      <c r="A299" s="14"/>
      <c r="B299" s="256"/>
      <c r="C299" s="257"/>
      <c r="D299" s="240" t="s">
        <v>187</v>
      </c>
      <c r="E299" s="258" t="s">
        <v>1</v>
      </c>
      <c r="F299" s="259" t="s">
        <v>189</v>
      </c>
      <c r="G299" s="257"/>
      <c r="H299" s="260">
        <v>989.06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6" t="s">
        <v>187</v>
      </c>
      <c r="AU299" s="266" t="s">
        <v>88</v>
      </c>
      <c r="AV299" s="14" t="s">
        <v>183</v>
      </c>
      <c r="AW299" s="14" t="s">
        <v>34</v>
      </c>
      <c r="AX299" s="14" t="s">
        <v>86</v>
      </c>
      <c r="AY299" s="266" t="s">
        <v>176</v>
      </c>
    </row>
    <row r="300" spans="1:65" s="2" customFormat="1" ht="16.5" customHeight="1">
      <c r="A300" s="39"/>
      <c r="B300" s="40"/>
      <c r="C300" s="227" t="s">
        <v>423</v>
      </c>
      <c r="D300" s="227" t="s">
        <v>178</v>
      </c>
      <c r="E300" s="228" t="s">
        <v>1104</v>
      </c>
      <c r="F300" s="229" t="s">
        <v>1105</v>
      </c>
      <c r="G300" s="230" t="s">
        <v>296</v>
      </c>
      <c r="H300" s="231">
        <v>194.34</v>
      </c>
      <c r="I300" s="232"/>
      <c r="J300" s="233">
        <f>ROUND(I300*H300,2)</f>
        <v>0</v>
      </c>
      <c r="K300" s="229" t="s">
        <v>182</v>
      </c>
      <c r="L300" s="45"/>
      <c r="M300" s="234" t="s">
        <v>1</v>
      </c>
      <c r="N300" s="235" t="s">
        <v>43</v>
      </c>
      <c r="O300" s="92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8" t="s">
        <v>183</v>
      </c>
      <c r="AT300" s="238" t="s">
        <v>178</v>
      </c>
      <c r="AU300" s="238" t="s">
        <v>88</v>
      </c>
      <c r="AY300" s="18" t="s">
        <v>176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8" t="s">
        <v>86</v>
      </c>
      <c r="BK300" s="239">
        <f>ROUND(I300*H300,2)</f>
        <v>0</v>
      </c>
      <c r="BL300" s="18" t="s">
        <v>183</v>
      </c>
      <c r="BM300" s="238" t="s">
        <v>1106</v>
      </c>
    </row>
    <row r="301" spans="1:47" s="2" customFormat="1" ht="12">
      <c r="A301" s="39"/>
      <c r="B301" s="40"/>
      <c r="C301" s="41"/>
      <c r="D301" s="240" t="s">
        <v>185</v>
      </c>
      <c r="E301" s="41"/>
      <c r="F301" s="241" t="s">
        <v>1107</v>
      </c>
      <c r="G301" s="41"/>
      <c r="H301" s="41"/>
      <c r="I301" s="242"/>
      <c r="J301" s="41"/>
      <c r="K301" s="41"/>
      <c r="L301" s="45"/>
      <c r="M301" s="243"/>
      <c r="N301" s="244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185</v>
      </c>
      <c r="AU301" s="18" t="s">
        <v>88</v>
      </c>
    </row>
    <row r="302" spans="1:51" s="15" customFormat="1" ht="12">
      <c r="A302" s="15"/>
      <c r="B302" s="267"/>
      <c r="C302" s="268"/>
      <c r="D302" s="240" t="s">
        <v>187</v>
      </c>
      <c r="E302" s="269" t="s">
        <v>1</v>
      </c>
      <c r="F302" s="270" t="s">
        <v>1108</v>
      </c>
      <c r="G302" s="268"/>
      <c r="H302" s="269" t="s">
        <v>1</v>
      </c>
      <c r="I302" s="271"/>
      <c r="J302" s="268"/>
      <c r="K302" s="268"/>
      <c r="L302" s="272"/>
      <c r="M302" s="273"/>
      <c r="N302" s="274"/>
      <c r="O302" s="274"/>
      <c r="P302" s="274"/>
      <c r="Q302" s="274"/>
      <c r="R302" s="274"/>
      <c r="S302" s="274"/>
      <c r="T302" s="27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6" t="s">
        <v>187</v>
      </c>
      <c r="AU302" s="276" t="s">
        <v>88</v>
      </c>
      <c r="AV302" s="15" t="s">
        <v>86</v>
      </c>
      <c r="AW302" s="15" t="s">
        <v>34</v>
      </c>
      <c r="AX302" s="15" t="s">
        <v>78</v>
      </c>
      <c r="AY302" s="276" t="s">
        <v>176</v>
      </c>
    </row>
    <row r="303" spans="1:51" s="13" customFormat="1" ht="12">
      <c r="A303" s="13"/>
      <c r="B303" s="245"/>
      <c r="C303" s="246"/>
      <c r="D303" s="240" t="s">
        <v>187</v>
      </c>
      <c r="E303" s="247" t="s">
        <v>1</v>
      </c>
      <c r="F303" s="248" t="s">
        <v>1109</v>
      </c>
      <c r="G303" s="246"/>
      <c r="H303" s="249">
        <v>194.34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5" t="s">
        <v>187</v>
      </c>
      <c r="AU303" s="255" t="s">
        <v>88</v>
      </c>
      <c r="AV303" s="13" t="s">
        <v>88</v>
      </c>
      <c r="AW303" s="13" t="s">
        <v>34</v>
      </c>
      <c r="AX303" s="13" t="s">
        <v>78</v>
      </c>
      <c r="AY303" s="255" t="s">
        <v>176</v>
      </c>
    </row>
    <row r="304" spans="1:51" s="14" customFormat="1" ht="12">
      <c r="A304" s="14"/>
      <c r="B304" s="256"/>
      <c r="C304" s="257"/>
      <c r="D304" s="240" t="s">
        <v>187</v>
      </c>
      <c r="E304" s="258" t="s">
        <v>1</v>
      </c>
      <c r="F304" s="259" t="s">
        <v>189</v>
      </c>
      <c r="G304" s="257"/>
      <c r="H304" s="260">
        <v>194.34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6" t="s">
        <v>187</v>
      </c>
      <c r="AU304" s="266" t="s">
        <v>88</v>
      </c>
      <c r="AV304" s="14" t="s">
        <v>183</v>
      </c>
      <c r="AW304" s="14" t="s">
        <v>34</v>
      </c>
      <c r="AX304" s="14" t="s">
        <v>86</v>
      </c>
      <c r="AY304" s="266" t="s">
        <v>176</v>
      </c>
    </row>
    <row r="305" spans="1:65" s="2" customFormat="1" ht="16.5" customHeight="1">
      <c r="A305" s="39"/>
      <c r="B305" s="40"/>
      <c r="C305" s="227" t="s">
        <v>428</v>
      </c>
      <c r="D305" s="227" t="s">
        <v>178</v>
      </c>
      <c r="E305" s="228" t="s">
        <v>1110</v>
      </c>
      <c r="F305" s="229" t="s">
        <v>1111</v>
      </c>
      <c r="G305" s="230" t="s">
        <v>296</v>
      </c>
      <c r="H305" s="231">
        <v>97.17</v>
      </c>
      <c r="I305" s="232"/>
      <c r="J305" s="233">
        <f>ROUND(I305*H305,2)</f>
        <v>0</v>
      </c>
      <c r="K305" s="229" t="s">
        <v>182</v>
      </c>
      <c r="L305" s="45"/>
      <c r="M305" s="234" t="s">
        <v>1</v>
      </c>
      <c r="N305" s="235" t="s">
        <v>43</v>
      </c>
      <c r="O305" s="92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183</v>
      </c>
      <c r="AT305" s="238" t="s">
        <v>178</v>
      </c>
      <c r="AU305" s="238" t="s">
        <v>88</v>
      </c>
      <c r="AY305" s="18" t="s">
        <v>176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86</v>
      </c>
      <c r="BK305" s="239">
        <f>ROUND(I305*H305,2)</f>
        <v>0</v>
      </c>
      <c r="BL305" s="18" t="s">
        <v>183</v>
      </c>
      <c r="BM305" s="238" t="s">
        <v>1112</v>
      </c>
    </row>
    <row r="306" spans="1:47" s="2" customFormat="1" ht="12">
      <c r="A306" s="39"/>
      <c r="B306" s="40"/>
      <c r="C306" s="41"/>
      <c r="D306" s="240" t="s">
        <v>185</v>
      </c>
      <c r="E306" s="41"/>
      <c r="F306" s="241" t="s">
        <v>1113</v>
      </c>
      <c r="G306" s="41"/>
      <c r="H306" s="41"/>
      <c r="I306" s="242"/>
      <c r="J306" s="41"/>
      <c r="K306" s="41"/>
      <c r="L306" s="45"/>
      <c r="M306" s="243"/>
      <c r="N306" s="24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185</v>
      </c>
      <c r="AU306" s="18" t="s">
        <v>88</v>
      </c>
    </row>
    <row r="307" spans="1:51" s="15" customFormat="1" ht="12">
      <c r="A307" s="15"/>
      <c r="B307" s="267"/>
      <c r="C307" s="268"/>
      <c r="D307" s="240" t="s">
        <v>187</v>
      </c>
      <c r="E307" s="269" t="s">
        <v>1</v>
      </c>
      <c r="F307" s="270" t="s">
        <v>1108</v>
      </c>
      <c r="G307" s="268"/>
      <c r="H307" s="269" t="s">
        <v>1</v>
      </c>
      <c r="I307" s="271"/>
      <c r="J307" s="268"/>
      <c r="K307" s="268"/>
      <c r="L307" s="272"/>
      <c r="M307" s="273"/>
      <c r="N307" s="274"/>
      <c r="O307" s="274"/>
      <c r="P307" s="274"/>
      <c r="Q307" s="274"/>
      <c r="R307" s="274"/>
      <c r="S307" s="274"/>
      <c r="T307" s="27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6" t="s">
        <v>187</v>
      </c>
      <c r="AU307" s="276" t="s">
        <v>88</v>
      </c>
      <c r="AV307" s="15" t="s">
        <v>86</v>
      </c>
      <c r="AW307" s="15" t="s">
        <v>34</v>
      </c>
      <c r="AX307" s="15" t="s">
        <v>78</v>
      </c>
      <c r="AY307" s="276" t="s">
        <v>176</v>
      </c>
    </row>
    <row r="308" spans="1:51" s="13" customFormat="1" ht="12">
      <c r="A308" s="13"/>
      <c r="B308" s="245"/>
      <c r="C308" s="246"/>
      <c r="D308" s="240" t="s">
        <v>187</v>
      </c>
      <c r="E308" s="247" t="s">
        <v>1</v>
      </c>
      <c r="F308" s="248" t="s">
        <v>1114</v>
      </c>
      <c r="G308" s="246"/>
      <c r="H308" s="249">
        <v>97.17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5" t="s">
        <v>187</v>
      </c>
      <c r="AU308" s="255" t="s">
        <v>88</v>
      </c>
      <c r="AV308" s="13" t="s">
        <v>88</v>
      </c>
      <c r="AW308" s="13" t="s">
        <v>34</v>
      </c>
      <c r="AX308" s="13" t="s">
        <v>78</v>
      </c>
      <c r="AY308" s="255" t="s">
        <v>176</v>
      </c>
    </row>
    <row r="309" spans="1:51" s="14" customFormat="1" ht="12">
      <c r="A309" s="14"/>
      <c r="B309" s="256"/>
      <c r="C309" s="257"/>
      <c r="D309" s="240" t="s">
        <v>187</v>
      </c>
      <c r="E309" s="258" t="s">
        <v>1</v>
      </c>
      <c r="F309" s="259" t="s">
        <v>189</v>
      </c>
      <c r="G309" s="257"/>
      <c r="H309" s="260">
        <v>97.17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6" t="s">
        <v>187</v>
      </c>
      <c r="AU309" s="266" t="s">
        <v>88</v>
      </c>
      <c r="AV309" s="14" t="s">
        <v>183</v>
      </c>
      <c r="AW309" s="14" t="s">
        <v>34</v>
      </c>
      <c r="AX309" s="14" t="s">
        <v>86</v>
      </c>
      <c r="AY309" s="266" t="s">
        <v>176</v>
      </c>
    </row>
    <row r="310" spans="1:65" s="2" customFormat="1" ht="16.5" customHeight="1">
      <c r="A310" s="39"/>
      <c r="B310" s="40"/>
      <c r="C310" s="227" t="s">
        <v>433</v>
      </c>
      <c r="D310" s="227" t="s">
        <v>178</v>
      </c>
      <c r="E310" s="228" t="s">
        <v>1115</v>
      </c>
      <c r="F310" s="229" t="s">
        <v>1116</v>
      </c>
      <c r="G310" s="230" t="s">
        <v>296</v>
      </c>
      <c r="H310" s="231">
        <v>194.34</v>
      </c>
      <c r="I310" s="232"/>
      <c r="J310" s="233">
        <f>ROUND(I310*H310,2)</f>
        <v>0</v>
      </c>
      <c r="K310" s="229" t="s">
        <v>182</v>
      </c>
      <c r="L310" s="45"/>
      <c r="M310" s="234" t="s">
        <v>1</v>
      </c>
      <c r="N310" s="235" t="s">
        <v>43</v>
      </c>
      <c r="O310" s="92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183</v>
      </c>
      <c r="AT310" s="238" t="s">
        <v>178</v>
      </c>
      <c r="AU310" s="238" t="s">
        <v>88</v>
      </c>
      <c r="AY310" s="18" t="s">
        <v>176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86</v>
      </c>
      <c r="BK310" s="239">
        <f>ROUND(I310*H310,2)</f>
        <v>0</v>
      </c>
      <c r="BL310" s="18" t="s">
        <v>183</v>
      </c>
      <c r="BM310" s="238" t="s">
        <v>1117</v>
      </c>
    </row>
    <row r="311" spans="1:47" s="2" customFormat="1" ht="12">
      <c r="A311" s="39"/>
      <c r="B311" s="40"/>
      <c r="C311" s="41"/>
      <c r="D311" s="240" t="s">
        <v>185</v>
      </c>
      <c r="E311" s="41"/>
      <c r="F311" s="241" t="s">
        <v>1118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185</v>
      </c>
      <c r="AU311" s="18" t="s">
        <v>88</v>
      </c>
    </row>
    <row r="312" spans="1:51" s="15" customFormat="1" ht="12">
      <c r="A312" s="15"/>
      <c r="B312" s="267"/>
      <c r="C312" s="268"/>
      <c r="D312" s="240" t="s">
        <v>187</v>
      </c>
      <c r="E312" s="269" t="s">
        <v>1</v>
      </c>
      <c r="F312" s="270" t="s">
        <v>1108</v>
      </c>
      <c r="G312" s="268"/>
      <c r="H312" s="269" t="s">
        <v>1</v>
      </c>
      <c r="I312" s="271"/>
      <c r="J312" s="268"/>
      <c r="K312" s="268"/>
      <c r="L312" s="272"/>
      <c r="M312" s="273"/>
      <c r="N312" s="274"/>
      <c r="O312" s="274"/>
      <c r="P312" s="274"/>
      <c r="Q312" s="274"/>
      <c r="R312" s="274"/>
      <c r="S312" s="274"/>
      <c r="T312" s="27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6" t="s">
        <v>187</v>
      </c>
      <c r="AU312" s="276" t="s">
        <v>88</v>
      </c>
      <c r="AV312" s="15" t="s">
        <v>86</v>
      </c>
      <c r="AW312" s="15" t="s">
        <v>34</v>
      </c>
      <c r="AX312" s="15" t="s">
        <v>78</v>
      </c>
      <c r="AY312" s="276" t="s">
        <v>176</v>
      </c>
    </row>
    <row r="313" spans="1:51" s="13" customFormat="1" ht="12">
      <c r="A313" s="13"/>
      <c r="B313" s="245"/>
      <c r="C313" s="246"/>
      <c r="D313" s="240" t="s">
        <v>187</v>
      </c>
      <c r="E313" s="247" t="s">
        <v>1</v>
      </c>
      <c r="F313" s="248" t="s">
        <v>1119</v>
      </c>
      <c r="G313" s="246"/>
      <c r="H313" s="249">
        <v>97.17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5" t="s">
        <v>187</v>
      </c>
      <c r="AU313" s="255" t="s">
        <v>88</v>
      </c>
      <c r="AV313" s="13" t="s">
        <v>88</v>
      </c>
      <c r="AW313" s="13" t="s">
        <v>34</v>
      </c>
      <c r="AX313" s="13" t="s">
        <v>78</v>
      </c>
      <c r="AY313" s="255" t="s">
        <v>176</v>
      </c>
    </row>
    <row r="314" spans="1:51" s="13" customFormat="1" ht="12">
      <c r="A314" s="13"/>
      <c r="B314" s="245"/>
      <c r="C314" s="246"/>
      <c r="D314" s="240" t="s">
        <v>187</v>
      </c>
      <c r="E314" s="247" t="s">
        <v>1</v>
      </c>
      <c r="F314" s="248" t="s">
        <v>1114</v>
      </c>
      <c r="G314" s="246"/>
      <c r="H314" s="249">
        <v>97.17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5" t="s">
        <v>187</v>
      </c>
      <c r="AU314" s="255" t="s">
        <v>88</v>
      </c>
      <c r="AV314" s="13" t="s">
        <v>88</v>
      </c>
      <c r="AW314" s="13" t="s">
        <v>34</v>
      </c>
      <c r="AX314" s="13" t="s">
        <v>78</v>
      </c>
      <c r="AY314" s="255" t="s">
        <v>176</v>
      </c>
    </row>
    <row r="315" spans="1:51" s="14" customFormat="1" ht="12">
      <c r="A315" s="14"/>
      <c r="B315" s="256"/>
      <c r="C315" s="257"/>
      <c r="D315" s="240" t="s">
        <v>187</v>
      </c>
      <c r="E315" s="258" t="s">
        <v>1</v>
      </c>
      <c r="F315" s="259" t="s">
        <v>189</v>
      </c>
      <c r="G315" s="257"/>
      <c r="H315" s="260">
        <v>194.34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6" t="s">
        <v>187</v>
      </c>
      <c r="AU315" s="266" t="s">
        <v>88</v>
      </c>
      <c r="AV315" s="14" t="s">
        <v>183</v>
      </c>
      <c r="AW315" s="14" t="s">
        <v>34</v>
      </c>
      <c r="AX315" s="14" t="s">
        <v>86</v>
      </c>
      <c r="AY315" s="266" t="s">
        <v>176</v>
      </c>
    </row>
    <row r="316" spans="1:65" s="2" customFormat="1" ht="16.5" customHeight="1">
      <c r="A316" s="39"/>
      <c r="B316" s="40"/>
      <c r="C316" s="227" t="s">
        <v>439</v>
      </c>
      <c r="D316" s="227" t="s">
        <v>178</v>
      </c>
      <c r="E316" s="228" t="s">
        <v>1120</v>
      </c>
      <c r="F316" s="229" t="s">
        <v>1121</v>
      </c>
      <c r="G316" s="230" t="s">
        <v>296</v>
      </c>
      <c r="H316" s="231">
        <v>84.27</v>
      </c>
      <c r="I316" s="232"/>
      <c r="J316" s="233">
        <f>ROUND(I316*H316,2)</f>
        <v>0</v>
      </c>
      <c r="K316" s="229" t="s">
        <v>182</v>
      </c>
      <c r="L316" s="45"/>
      <c r="M316" s="234" t="s">
        <v>1</v>
      </c>
      <c r="N316" s="235" t="s">
        <v>43</v>
      </c>
      <c r="O316" s="92"/>
      <c r="P316" s="236">
        <f>O316*H316</f>
        <v>0</v>
      </c>
      <c r="Q316" s="236">
        <v>0</v>
      </c>
      <c r="R316" s="236">
        <f>Q316*H316</f>
        <v>0</v>
      </c>
      <c r="S316" s="236">
        <v>0</v>
      </c>
      <c r="T316" s="237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8" t="s">
        <v>183</v>
      </c>
      <c r="AT316" s="238" t="s">
        <v>178</v>
      </c>
      <c r="AU316" s="238" t="s">
        <v>88</v>
      </c>
      <c r="AY316" s="18" t="s">
        <v>176</v>
      </c>
      <c r="BE316" s="239">
        <f>IF(N316="základní",J316,0)</f>
        <v>0</v>
      </c>
      <c r="BF316" s="239">
        <f>IF(N316="snížená",J316,0)</f>
        <v>0</v>
      </c>
      <c r="BG316" s="239">
        <f>IF(N316="zákl. přenesená",J316,0)</f>
        <v>0</v>
      </c>
      <c r="BH316" s="239">
        <f>IF(N316="sníž. přenesená",J316,0)</f>
        <v>0</v>
      </c>
      <c r="BI316" s="239">
        <f>IF(N316="nulová",J316,0)</f>
        <v>0</v>
      </c>
      <c r="BJ316" s="18" t="s">
        <v>86</v>
      </c>
      <c r="BK316" s="239">
        <f>ROUND(I316*H316,2)</f>
        <v>0</v>
      </c>
      <c r="BL316" s="18" t="s">
        <v>183</v>
      </c>
      <c r="BM316" s="238" t="s">
        <v>1122</v>
      </c>
    </row>
    <row r="317" spans="1:47" s="2" customFormat="1" ht="12">
      <c r="A317" s="39"/>
      <c r="B317" s="40"/>
      <c r="C317" s="41"/>
      <c r="D317" s="240" t="s">
        <v>185</v>
      </c>
      <c r="E317" s="41"/>
      <c r="F317" s="241" t="s">
        <v>1123</v>
      </c>
      <c r="G317" s="41"/>
      <c r="H317" s="41"/>
      <c r="I317" s="242"/>
      <c r="J317" s="41"/>
      <c r="K317" s="41"/>
      <c r="L317" s="45"/>
      <c r="M317" s="243"/>
      <c r="N317" s="244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185</v>
      </c>
      <c r="AU317" s="18" t="s">
        <v>88</v>
      </c>
    </row>
    <row r="318" spans="1:51" s="13" customFormat="1" ht="12">
      <c r="A318" s="13"/>
      <c r="B318" s="245"/>
      <c r="C318" s="246"/>
      <c r="D318" s="240" t="s">
        <v>187</v>
      </c>
      <c r="E318" s="247" t="s">
        <v>1</v>
      </c>
      <c r="F318" s="248" t="s">
        <v>1124</v>
      </c>
      <c r="G318" s="246"/>
      <c r="H318" s="249">
        <v>83.2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5" t="s">
        <v>187</v>
      </c>
      <c r="AU318" s="255" t="s">
        <v>88</v>
      </c>
      <c r="AV318" s="13" t="s">
        <v>88</v>
      </c>
      <c r="AW318" s="13" t="s">
        <v>34</v>
      </c>
      <c r="AX318" s="13" t="s">
        <v>78</v>
      </c>
      <c r="AY318" s="255" t="s">
        <v>176</v>
      </c>
    </row>
    <row r="319" spans="1:51" s="13" customFormat="1" ht="12">
      <c r="A319" s="13"/>
      <c r="B319" s="245"/>
      <c r="C319" s="246"/>
      <c r="D319" s="240" t="s">
        <v>187</v>
      </c>
      <c r="E319" s="247" t="s">
        <v>1</v>
      </c>
      <c r="F319" s="248" t="s">
        <v>1125</v>
      </c>
      <c r="G319" s="246"/>
      <c r="H319" s="249">
        <v>1.07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5" t="s">
        <v>187</v>
      </c>
      <c r="AU319" s="255" t="s">
        <v>88</v>
      </c>
      <c r="AV319" s="13" t="s">
        <v>88</v>
      </c>
      <c r="AW319" s="13" t="s">
        <v>34</v>
      </c>
      <c r="AX319" s="13" t="s">
        <v>78</v>
      </c>
      <c r="AY319" s="255" t="s">
        <v>176</v>
      </c>
    </row>
    <row r="320" spans="1:51" s="14" customFormat="1" ht="12">
      <c r="A320" s="14"/>
      <c r="B320" s="256"/>
      <c r="C320" s="257"/>
      <c r="D320" s="240" t="s">
        <v>187</v>
      </c>
      <c r="E320" s="258" t="s">
        <v>1</v>
      </c>
      <c r="F320" s="259" t="s">
        <v>189</v>
      </c>
      <c r="G320" s="257"/>
      <c r="H320" s="260">
        <v>84.27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6" t="s">
        <v>187</v>
      </c>
      <c r="AU320" s="266" t="s">
        <v>88</v>
      </c>
      <c r="AV320" s="14" t="s">
        <v>183</v>
      </c>
      <c r="AW320" s="14" t="s">
        <v>34</v>
      </c>
      <c r="AX320" s="14" t="s">
        <v>86</v>
      </c>
      <c r="AY320" s="266" t="s">
        <v>176</v>
      </c>
    </row>
    <row r="321" spans="1:65" s="2" customFormat="1" ht="16.5" customHeight="1">
      <c r="A321" s="39"/>
      <c r="B321" s="40"/>
      <c r="C321" s="227" t="s">
        <v>445</v>
      </c>
      <c r="D321" s="227" t="s">
        <v>178</v>
      </c>
      <c r="E321" s="228" t="s">
        <v>1126</v>
      </c>
      <c r="F321" s="229" t="s">
        <v>1127</v>
      </c>
      <c r="G321" s="230" t="s">
        <v>296</v>
      </c>
      <c r="H321" s="231">
        <v>180.94</v>
      </c>
      <c r="I321" s="232"/>
      <c r="J321" s="233">
        <f>ROUND(I321*H321,2)</f>
        <v>0</v>
      </c>
      <c r="K321" s="229" t="s">
        <v>182</v>
      </c>
      <c r="L321" s="45"/>
      <c r="M321" s="234" t="s">
        <v>1</v>
      </c>
      <c r="N321" s="235" t="s">
        <v>43</v>
      </c>
      <c r="O321" s="92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183</v>
      </c>
      <c r="AT321" s="238" t="s">
        <v>178</v>
      </c>
      <c r="AU321" s="238" t="s">
        <v>88</v>
      </c>
      <c r="AY321" s="18" t="s">
        <v>176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86</v>
      </c>
      <c r="BK321" s="239">
        <f>ROUND(I321*H321,2)</f>
        <v>0</v>
      </c>
      <c r="BL321" s="18" t="s">
        <v>183</v>
      </c>
      <c r="BM321" s="238" t="s">
        <v>1128</v>
      </c>
    </row>
    <row r="322" spans="1:47" s="2" customFormat="1" ht="12">
      <c r="A322" s="39"/>
      <c r="B322" s="40"/>
      <c r="C322" s="41"/>
      <c r="D322" s="240" t="s">
        <v>185</v>
      </c>
      <c r="E322" s="41"/>
      <c r="F322" s="241" t="s">
        <v>1129</v>
      </c>
      <c r="G322" s="41"/>
      <c r="H322" s="41"/>
      <c r="I322" s="242"/>
      <c r="J322" s="41"/>
      <c r="K322" s="41"/>
      <c r="L322" s="45"/>
      <c r="M322" s="243"/>
      <c r="N322" s="244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185</v>
      </c>
      <c r="AU322" s="18" t="s">
        <v>88</v>
      </c>
    </row>
    <row r="323" spans="1:51" s="13" customFormat="1" ht="12">
      <c r="A323" s="13"/>
      <c r="B323" s="245"/>
      <c r="C323" s="246"/>
      <c r="D323" s="240" t="s">
        <v>187</v>
      </c>
      <c r="E323" s="247" t="s">
        <v>1</v>
      </c>
      <c r="F323" s="248" t="s">
        <v>1130</v>
      </c>
      <c r="G323" s="246"/>
      <c r="H323" s="249">
        <v>89.41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5" t="s">
        <v>187</v>
      </c>
      <c r="AU323" s="255" t="s">
        <v>88</v>
      </c>
      <c r="AV323" s="13" t="s">
        <v>88</v>
      </c>
      <c r="AW323" s="13" t="s">
        <v>34</v>
      </c>
      <c r="AX323" s="13" t="s">
        <v>78</v>
      </c>
      <c r="AY323" s="255" t="s">
        <v>176</v>
      </c>
    </row>
    <row r="324" spans="1:51" s="13" customFormat="1" ht="12">
      <c r="A324" s="13"/>
      <c r="B324" s="245"/>
      <c r="C324" s="246"/>
      <c r="D324" s="240" t="s">
        <v>187</v>
      </c>
      <c r="E324" s="247" t="s">
        <v>1</v>
      </c>
      <c r="F324" s="248" t="s">
        <v>1131</v>
      </c>
      <c r="G324" s="246"/>
      <c r="H324" s="249">
        <v>91.53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5" t="s">
        <v>187</v>
      </c>
      <c r="AU324" s="255" t="s">
        <v>88</v>
      </c>
      <c r="AV324" s="13" t="s">
        <v>88</v>
      </c>
      <c r="AW324" s="13" t="s">
        <v>34</v>
      </c>
      <c r="AX324" s="13" t="s">
        <v>78</v>
      </c>
      <c r="AY324" s="255" t="s">
        <v>176</v>
      </c>
    </row>
    <row r="325" spans="1:51" s="14" customFormat="1" ht="12">
      <c r="A325" s="14"/>
      <c r="B325" s="256"/>
      <c r="C325" s="257"/>
      <c r="D325" s="240" t="s">
        <v>187</v>
      </c>
      <c r="E325" s="258" t="s">
        <v>1</v>
      </c>
      <c r="F325" s="259" t="s">
        <v>189</v>
      </c>
      <c r="G325" s="257"/>
      <c r="H325" s="260">
        <v>180.94</v>
      </c>
      <c r="I325" s="261"/>
      <c r="J325" s="257"/>
      <c r="K325" s="257"/>
      <c r="L325" s="262"/>
      <c r="M325" s="263"/>
      <c r="N325" s="264"/>
      <c r="O325" s="264"/>
      <c r="P325" s="264"/>
      <c r="Q325" s="264"/>
      <c r="R325" s="264"/>
      <c r="S325" s="264"/>
      <c r="T325" s="26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6" t="s">
        <v>187</v>
      </c>
      <c r="AU325" s="266" t="s">
        <v>88</v>
      </c>
      <c r="AV325" s="14" t="s">
        <v>183</v>
      </c>
      <c r="AW325" s="14" t="s">
        <v>34</v>
      </c>
      <c r="AX325" s="14" t="s">
        <v>86</v>
      </c>
      <c r="AY325" s="266" t="s">
        <v>176</v>
      </c>
    </row>
    <row r="326" spans="1:65" s="2" customFormat="1" ht="16.5" customHeight="1">
      <c r="A326" s="39"/>
      <c r="B326" s="40"/>
      <c r="C326" s="227" t="s">
        <v>451</v>
      </c>
      <c r="D326" s="227" t="s">
        <v>178</v>
      </c>
      <c r="E326" s="228" t="s">
        <v>349</v>
      </c>
      <c r="F326" s="229" t="s">
        <v>350</v>
      </c>
      <c r="G326" s="230" t="s">
        <v>296</v>
      </c>
      <c r="H326" s="231">
        <v>888.58</v>
      </c>
      <c r="I326" s="232"/>
      <c r="J326" s="233">
        <f>ROUND(I326*H326,2)</f>
        <v>0</v>
      </c>
      <c r="K326" s="229" t="s">
        <v>182</v>
      </c>
      <c r="L326" s="45"/>
      <c r="M326" s="234" t="s">
        <v>1</v>
      </c>
      <c r="N326" s="235" t="s">
        <v>43</v>
      </c>
      <c r="O326" s="92"/>
      <c r="P326" s="236">
        <f>O326*H326</f>
        <v>0</v>
      </c>
      <c r="Q326" s="236">
        <v>0</v>
      </c>
      <c r="R326" s="236">
        <f>Q326*H326</f>
        <v>0</v>
      </c>
      <c r="S326" s="236">
        <v>0</v>
      </c>
      <c r="T326" s="23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8" t="s">
        <v>183</v>
      </c>
      <c r="AT326" s="238" t="s">
        <v>178</v>
      </c>
      <c r="AU326" s="238" t="s">
        <v>88</v>
      </c>
      <c r="AY326" s="18" t="s">
        <v>176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8" t="s">
        <v>86</v>
      </c>
      <c r="BK326" s="239">
        <f>ROUND(I326*H326,2)</f>
        <v>0</v>
      </c>
      <c r="BL326" s="18" t="s">
        <v>183</v>
      </c>
      <c r="BM326" s="238" t="s">
        <v>351</v>
      </c>
    </row>
    <row r="327" spans="1:47" s="2" customFormat="1" ht="12">
      <c r="A327" s="39"/>
      <c r="B327" s="40"/>
      <c r="C327" s="41"/>
      <c r="D327" s="240" t="s">
        <v>185</v>
      </c>
      <c r="E327" s="41"/>
      <c r="F327" s="241" t="s">
        <v>352</v>
      </c>
      <c r="G327" s="41"/>
      <c r="H327" s="41"/>
      <c r="I327" s="242"/>
      <c r="J327" s="41"/>
      <c r="K327" s="41"/>
      <c r="L327" s="45"/>
      <c r="M327" s="243"/>
      <c r="N327" s="244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185</v>
      </c>
      <c r="AU327" s="18" t="s">
        <v>88</v>
      </c>
    </row>
    <row r="328" spans="1:51" s="13" customFormat="1" ht="12">
      <c r="A328" s="13"/>
      <c r="B328" s="245"/>
      <c r="C328" s="246"/>
      <c r="D328" s="240" t="s">
        <v>187</v>
      </c>
      <c r="E328" s="247" t="s">
        <v>1</v>
      </c>
      <c r="F328" s="248" t="s">
        <v>1132</v>
      </c>
      <c r="G328" s="246"/>
      <c r="H328" s="249">
        <v>888.58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5" t="s">
        <v>187</v>
      </c>
      <c r="AU328" s="255" t="s">
        <v>88</v>
      </c>
      <c r="AV328" s="13" t="s">
        <v>88</v>
      </c>
      <c r="AW328" s="13" t="s">
        <v>34</v>
      </c>
      <c r="AX328" s="13" t="s">
        <v>78</v>
      </c>
      <c r="AY328" s="255" t="s">
        <v>176</v>
      </c>
    </row>
    <row r="329" spans="1:51" s="14" customFormat="1" ht="12">
      <c r="A329" s="14"/>
      <c r="B329" s="256"/>
      <c r="C329" s="257"/>
      <c r="D329" s="240" t="s">
        <v>187</v>
      </c>
      <c r="E329" s="258" t="s">
        <v>1</v>
      </c>
      <c r="F329" s="259" t="s">
        <v>189</v>
      </c>
      <c r="G329" s="257"/>
      <c r="H329" s="260">
        <v>888.58</v>
      </c>
      <c r="I329" s="261"/>
      <c r="J329" s="257"/>
      <c r="K329" s="257"/>
      <c r="L329" s="262"/>
      <c r="M329" s="263"/>
      <c r="N329" s="264"/>
      <c r="O329" s="264"/>
      <c r="P329" s="264"/>
      <c r="Q329" s="264"/>
      <c r="R329" s="264"/>
      <c r="S329" s="264"/>
      <c r="T329" s="26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6" t="s">
        <v>187</v>
      </c>
      <c r="AU329" s="266" t="s">
        <v>88</v>
      </c>
      <c r="AV329" s="14" t="s">
        <v>183</v>
      </c>
      <c r="AW329" s="14" t="s">
        <v>34</v>
      </c>
      <c r="AX329" s="14" t="s">
        <v>86</v>
      </c>
      <c r="AY329" s="266" t="s">
        <v>176</v>
      </c>
    </row>
    <row r="330" spans="1:65" s="2" customFormat="1" ht="16.5" customHeight="1">
      <c r="A330" s="39"/>
      <c r="B330" s="40"/>
      <c r="C330" s="227" t="s">
        <v>459</v>
      </c>
      <c r="D330" s="227" t="s">
        <v>178</v>
      </c>
      <c r="E330" s="228" t="s">
        <v>1133</v>
      </c>
      <c r="F330" s="229" t="s">
        <v>1134</v>
      </c>
      <c r="G330" s="230" t="s">
        <v>296</v>
      </c>
      <c r="H330" s="231">
        <v>69.236</v>
      </c>
      <c r="I330" s="232"/>
      <c r="J330" s="233">
        <f>ROUND(I330*H330,2)</f>
        <v>0</v>
      </c>
      <c r="K330" s="229" t="s">
        <v>182</v>
      </c>
      <c r="L330" s="45"/>
      <c r="M330" s="234" t="s">
        <v>1</v>
      </c>
      <c r="N330" s="235" t="s">
        <v>43</v>
      </c>
      <c r="O330" s="92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8" t="s">
        <v>183</v>
      </c>
      <c r="AT330" s="238" t="s">
        <v>178</v>
      </c>
      <c r="AU330" s="238" t="s">
        <v>88</v>
      </c>
      <c r="AY330" s="18" t="s">
        <v>176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8" t="s">
        <v>86</v>
      </c>
      <c r="BK330" s="239">
        <f>ROUND(I330*H330,2)</f>
        <v>0</v>
      </c>
      <c r="BL330" s="18" t="s">
        <v>183</v>
      </c>
      <c r="BM330" s="238" t="s">
        <v>1135</v>
      </c>
    </row>
    <row r="331" spans="1:47" s="2" customFormat="1" ht="12">
      <c r="A331" s="39"/>
      <c r="B331" s="40"/>
      <c r="C331" s="41"/>
      <c r="D331" s="240" t="s">
        <v>185</v>
      </c>
      <c r="E331" s="41"/>
      <c r="F331" s="241" t="s">
        <v>1136</v>
      </c>
      <c r="G331" s="41"/>
      <c r="H331" s="41"/>
      <c r="I331" s="242"/>
      <c r="J331" s="41"/>
      <c r="K331" s="41"/>
      <c r="L331" s="45"/>
      <c r="M331" s="243"/>
      <c r="N331" s="244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185</v>
      </c>
      <c r="AU331" s="18" t="s">
        <v>88</v>
      </c>
    </row>
    <row r="332" spans="1:51" s="15" customFormat="1" ht="12">
      <c r="A332" s="15"/>
      <c r="B332" s="267"/>
      <c r="C332" s="268"/>
      <c r="D332" s="240" t="s">
        <v>187</v>
      </c>
      <c r="E332" s="269" t="s">
        <v>1</v>
      </c>
      <c r="F332" s="270" t="s">
        <v>1137</v>
      </c>
      <c r="G332" s="268"/>
      <c r="H332" s="269" t="s">
        <v>1</v>
      </c>
      <c r="I332" s="271"/>
      <c r="J332" s="268"/>
      <c r="K332" s="268"/>
      <c r="L332" s="272"/>
      <c r="M332" s="273"/>
      <c r="N332" s="274"/>
      <c r="O332" s="274"/>
      <c r="P332" s="274"/>
      <c r="Q332" s="274"/>
      <c r="R332" s="274"/>
      <c r="S332" s="274"/>
      <c r="T332" s="27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6" t="s">
        <v>187</v>
      </c>
      <c r="AU332" s="276" t="s">
        <v>88</v>
      </c>
      <c r="AV332" s="15" t="s">
        <v>86</v>
      </c>
      <c r="AW332" s="15" t="s">
        <v>34</v>
      </c>
      <c r="AX332" s="15" t="s">
        <v>78</v>
      </c>
      <c r="AY332" s="276" t="s">
        <v>176</v>
      </c>
    </row>
    <row r="333" spans="1:51" s="13" customFormat="1" ht="12">
      <c r="A333" s="13"/>
      <c r="B333" s="245"/>
      <c r="C333" s="246"/>
      <c r="D333" s="240" t="s">
        <v>187</v>
      </c>
      <c r="E333" s="247" t="s">
        <v>1</v>
      </c>
      <c r="F333" s="248" t="s">
        <v>1138</v>
      </c>
      <c r="G333" s="246"/>
      <c r="H333" s="249">
        <v>91.53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5" t="s">
        <v>187</v>
      </c>
      <c r="AU333" s="255" t="s">
        <v>88</v>
      </c>
      <c r="AV333" s="13" t="s">
        <v>88</v>
      </c>
      <c r="AW333" s="13" t="s">
        <v>34</v>
      </c>
      <c r="AX333" s="13" t="s">
        <v>78</v>
      </c>
      <c r="AY333" s="255" t="s">
        <v>176</v>
      </c>
    </row>
    <row r="334" spans="1:51" s="13" customFormat="1" ht="12">
      <c r="A334" s="13"/>
      <c r="B334" s="245"/>
      <c r="C334" s="246"/>
      <c r="D334" s="240" t="s">
        <v>187</v>
      </c>
      <c r="E334" s="247" t="s">
        <v>1</v>
      </c>
      <c r="F334" s="248" t="s">
        <v>1139</v>
      </c>
      <c r="G334" s="246"/>
      <c r="H334" s="249">
        <v>-22.294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5" t="s">
        <v>187</v>
      </c>
      <c r="AU334" s="255" t="s">
        <v>88</v>
      </c>
      <c r="AV334" s="13" t="s">
        <v>88</v>
      </c>
      <c r="AW334" s="13" t="s">
        <v>34</v>
      </c>
      <c r="AX334" s="13" t="s">
        <v>78</v>
      </c>
      <c r="AY334" s="255" t="s">
        <v>176</v>
      </c>
    </row>
    <row r="335" spans="1:51" s="14" customFormat="1" ht="12">
      <c r="A335" s="14"/>
      <c r="B335" s="256"/>
      <c r="C335" s="257"/>
      <c r="D335" s="240" t="s">
        <v>187</v>
      </c>
      <c r="E335" s="258" t="s">
        <v>1</v>
      </c>
      <c r="F335" s="259" t="s">
        <v>189</v>
      </c>
      <c r="G335" s="257"/>
      <c r="H335" s="260">
        <v>69.236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6" t="s">
        <v>187</v>
      </c>
      <c r="AU335" s="266" t="s">
        <v>88</v>
      </c>
      <c r="AV335" s="14" t="s">
        <v>183</v>
      </c>
      <c r="AW335" s="14" t="s">
        <v>34</v>
      </c>
      <c r="AX335" s="14" t="s">
        <v>86</v>
      </c>
      <c r="AY335" s="266" t="s">
        <v>176</v>
      </c>
    </row>
    <row r="336" spans="1:65" s="2" customFormat="1" ht="16.5" customHeight="1">
      <c r="A336" s="39"/>
      <c r="B336" s="40"/>
      <c r="C336" s="227" t="s">
        <v>466</v>
      </c>
      <c r="D336" s="227" t="s">
        <v>178</v>
      </c>
      <c r="E336" s="228" t="s">
        <v>1140</v>
      </c>
      <c r="F336" s="229" t="s">
        <v>1141</v>
      </c>
      <c r="G336" s="230" t="s">
        <v>296</v>
      </c>
      <c r="H336" s="231">
        <v>167.64</v>
      </c>
      <c r="I336" s="232"/>
      <c r="J336" s="233">
        <f>ROUND(I336*H336,2)</f>
        <v>0</v>
      </c>
      <c r="K336" s="229" t="s">
        <v>182</v>
      </c>
      <c r="L336" s="45"/>
      <c r="M336" s="234" t="s">
        <v>1</v>
      </c>
      <c r="N336" s="235" t="s">
        <v>43</v>
      </c>
      <c r="O336" s="92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8" t="s">
        <v>183</v>
      </c>
      <c r="AT336" s="238" t="s">
        <v>178</v>
      </c>
      <c r="AU336" s="238" t="s">
        <v>88</v>
      </c>
      <c r="AY336" s="18" t="s">
        <v>176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8" t="s">
        <v>86</v>
      </c>
      <c r="BK336" s="239">
        <f>ROUND(I336*H336,2)</f>
        <v>0</v>
      </c>
      <c r="BL336" s="18" t="s">
        <v>183</v>
      </c>
      <c r="BM336" s="238" t="s">
        <v>1142</v>
      </c>
    </row>
    <row r="337" spans="1:47" s="2" customFormat="1" ht="12">
      <c r="A337" s="39"/>
      <c r="B337" s="40"/>
      <c r="C337" s="41"/>
      <c r="D337" s="240" t="s">
        <v>185</v>
      </c>
      <c r="E337" s="41"/>
      <c r="F337" s="241" t="s">
        <v>1143</v>
      </c>
      <c r="G337" s="41"/>
      <c r="H337" s="41"/>
      <c r="I337" s="242"/>
      <c r="J337" s="41"/>
      <c r="K337" s="41"/>
      <c r="L337" s="45"/>
      <c r="M337" s="243"/>
      <c r="N337" s="244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185</v>
      </c>
      <c r="AU337" s="18" t="s">
        <v>88</v>
      </c>
    </row>
    <row r="338" spans="1:47" s="2" customFormat="1" ht="12">
      <c r="A338" s="39"/>
      <c r="B338" s="40"/>
      <c r="C338" s="41"/>
      <c r="D338" s="240" t="s">
        <v>232</v>
      </c>
      <c r="E338" s="41"/>
      <c r="F338" s="277" t="s">
        <v>1144</v>
      </c>
      <c r="G338" s="41"/>
      <c r="H338" s="41"/>
      <c r="I338" s="242"/>
      <c r="J338" s="41"/>
      <c r="K338" s="41"/>
      <c r="L338" s="45"/>
      <c r="M338" s="243"/>
      <c r="N338" s="244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232</v>
      </c>
      <c r="AU338" s="18" t="s">
        <v>88</v>
      </c>
    </row>
    <row r="339" spans="1:51" s="13" customFormat="1" ht="12">
      <c r="A339" s="13"/>
      <c r="B339" s="245"/>
      <c r="C339" s="246"/>
      <c r="D339" s="240" t="s">
        <v>187</v>
      </c>
      <c r="E339" s="247" t="s">
        <v>1</v>
      </c>
      <c r="F339" s="248" t="s">
        <v>1145</v>
      </c>
      <c r="G339" s="246"/>
      <c r="H339" s="249">
        <v>167.64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5" t="s">
        <v>187</v>
      </c>
      <c r="AU339" s="255" t="s">
        <v>88</v>
      </c>
      <c r="AV339" s="13" t="s">
        <v>88</v>
      </c>
      <c r="AW339" s="13" t="s">
        <v>34</v>
      </c>
      <c r="AX339" s="13" t="s">
        <v>78</v>
      </c>
      <c r="AY339" s="255" t="s">
        <v>176</v>
      </c>
    </row>
    <row r="340" spans="1:51" s="14" customFormat="1" ht="12">
      <c r="A340" s="14"/>
      <c r="B340" s="256"/>
      <c r="C340" s="257"/>
      <c r="D340" s="240" t="s">
        <v>187</v>
      </c>
      <c r="E340" s="258" t="s">
        <v>1</v>
      </c>
      <c r="F340" s="259" t="s">
        <v>189</v>
      </c>
      <c r="G340" s="257"/>
      <c r="H340" s="260">
        <v>167.64</v>
      </c>
      <c r="I340" s="261"/>
      <c r="J340" s="257"/>
      <c r="K340" s="257"/>
      <c r="L340" s="262"/>
      <c r="M340" s="263"/>
      <c r="N340" s="264"/>
      <c r="O340" s="264"/>
      <c r="P340" s="264"/>
      <c r="Q340" s="264"/>
      <c r="R340" s="264"/>
      <c r="S340" s="264"/>
      <c r="T340" s="26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6" t="s">
        <v>187</v>
      </c>
      <c r="AU340" s="266" t="s">
        <v>88</v>
      </c>
      <c r="AV340" s="14" t="s">
        <v>183</v>
      </c>
      <c r="AW340" s="14" t="s">
        <v>34</v>
      </c>
      <c r="AX340" s="14" t="s">
        <v>86</v>
      </c>
      <c r="AY340" s="266" t="s">
        <v>176</v>
      </c>
    </row>
    <row r="341" spans="1:65" s="2" customFormat="1" ht="16.5" customHeight="1">
      <c r="A341" s="39"/>
      <c r="B341" s="40"/>
      <c r="C341" s="227" t="s">
        <v>473</v>
      </c>
      <c r="D341" s="227" t="s">
        <v>178</v>
      </c>
      <c r="E341" s="228" t="s">
        <v>1146</v>
      </c>
      <c r="F341" s="229" t="s">
        <v>1147</v>
      </c>
      <c r="G341" s="230" t="s">
        <v>296</v>
      </c>
      <c r="H341" s="231">
        <v>190.44</v>
      </c>
      <c r="I341" s="232"/>
      <c r="J341" s="233">
        <f>ROUND(I341*H341,2)</f>
        <v>0</v>
      </c>
      <c r="K341" s="229" t="s">
        <v>182</v>
      </c>
      <c r="L341" s="45"/>
      <c r="M341" s="234" t="s">
        <v>1</v>
      </c>
      <c r="N341" s="235" t="s">
        <v>43</v>
      </c>
      <c r="O341" s="92"/>
      <c r="P341" s="236">
        <f>O341*H341</f>
        <v>0</v>
      </c>
      <c r="Q341" s="236">
        <v>0</v>
      </c>
      <c r="R341" s="236">
        <f>Q341*H341</f>
        <v>0</v>
      </c>
      <c r="S341" s="236">
        <v>0</v>
      </c>
      <c r="T341" s="237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8" t="s">
        <v>183</v>
      </c>
      <c r="AT341" s="238" t="s">
        <v>178</v>
      </c>
      <c r="AU341" s="238" t="s">
        <v>88</v>
      </c>
      <c r="AY341" s="18" t="s">
        <v>176</v>
      </c>
      <c r="BE341" s="239">
        <f>IF(N341="základní",J341,0)</f>
        <v>0</v>
      </c>
      <c r="BF341" s="239">
        <f>IF(N341="snížená",J341,0)</f>
        <v>0</v>
      </c>
      <c r="BG341" s="239">
        <f>IF(N341="zákl. přenesená",J341,0)</f>
        <v>0</v>
      </c>
      <c r="BH341" s="239">
        <f>IF(N341="sníž. přenesená",J341,0)</f>
        <v>0</v>
      </c>
      <c r="BI341" s="239">
        <f>IF(N341="nulová",J341,0)</f>
        <v>0</v>
      </c>
      <c r="BJ341" s="18" t="s">
        <v>86</v>
      </c>
      <c r="BK341" s="239">
        <f>ROUND(I341*H341,2)</f>
        <v>0</v>
      </c>
      <c r="BL341" s="18" t="s">
        <v>183</v>
      </c>
      <c r="BM341" s="238" t="s">
        <v>1148</v>
      </c>
    </row>
    <row r="342" spans="1:47" s="2" customFormat="1" ht="12">
      <c r="A342" s="39"/>
      <c r="B342" s="40"/>
      <c r="C342" s="41"/>
      <c r="D342" s="240" t="s">
        <v>185</v>
      </c>
      <c r="E342" s="41"/>
      <c r="F342" s="241" t="s">
        <v>1149</v>
      </c>
      <c r="G342" s="41"/>
      <c r="H342" s="41"/>
      <c r="I342" s="242"/>
      <c r="J342" s="41"/>
      <c r="K342" s="41"/>
      <c r="L342" s="45"/>
      <c r="M342" s="243"/>
      <c r="N342" s="244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185</v>
      </c>
      <c r="AU342" s="18" t="s">
        <v>88</v>
      </c>
    </row>
    <row r="343" spans="1:51" s="13" customFormat="1" ht="12">
      <c r="A343" s="13"/>
      <c r="B343" s="245"/>
      <c r="C343" s="246"/>
      <c r="D343" s="240" t="s">
        <v>187</v>
      </c>
      <c r="E343" s="247" t="s">
        <v>1</v>
      </c>
      <c r="F343" s="248" t="s">
        <v>1150</v>
      </c>
      <c r="G343" s="246"/>
      <c r="H343" s="249">
        <v>98.91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5" t="s">
        <v>187</v>
      </c>
      <c r="AU343" s="255" t="s">
        <v>88</v>
      </c>
      <c r="AV343" s="13" t="s">
        <v>88</v>
      </c>
      <c r="AW343" s="13" t="s">
        <v>34</v>
      </c>
      <c r="AX343" s="13" t="s">
        <v>78</v>
      </c>
      <c r="AY343" s="255" t="s">
        <v>176</v>
      </c>
    </row>
    <row r="344" spans="1:51" s="13" customFormat="1" ht="12">
      <c r="A344" s="13"/>
      <c r="B344" s="245"/>
      <c r="C344" s="246"/>
      <c r="D344" s="240" t="s">
        <v>187</v>
      </c>
      <c r="E344" s="247" t="s">
        <v>1</v>
      </c>
      <c r="F344" s="248" t="s">
        <v>1131</v>
      </c>
      <c r="G344" s="246"/>
      <c r="H344" s="249">
        <v>91.53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5" t="s">
        <v>187</v>
      </c>
      <c r="AU344" s="255" t="s">
        <v>88</v>
      </c>
      <c r="AV344" s="13" t="s">
        <v>88</v>
      </c>
      <c r="AW344" s="13" t="s">
        <v>34</v>
      </c>
      <c r="AX344" s="13" t="s">
        <v>78</v>
      </c>
      <c r="AY344" s="255" t="s">
        <v>176</v>
      </c>
    </row>
    <row r="345" spans="1:51" s="14" customFormat="1" ht="12">
      <c r="A345" s="14"/>
      <c r="B345" s="256"/>
      <c r="C345" s="257"/>
      <c r="D345" s="240" t="s">
        <v>187</v>
      </c>
      <c r="E345" s="258" t="s">
        <v>1</v>
      </c>
      <c r="F345" s="259" t="s">
        <v>189</v>
      </c>
      <c r="G345" s="257"/>
      <c r="H345" s="260">
        <v>190.44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6" t="s">
        <v>187</v>
      </c>
      <c r="AU345" s="266" t="s">
        <v>88</v>
      </c>
      <c r="AV345" s="14" t="s">
        <v>183</v>
      </c>
      <c r="AW345" s="14" t="s">
        <v>34</v>
      </c>
      <c r="AX345" s="14" t="s">
        <v>86</v>
      </c>
      <c r="AY345" s="266" t="s">
        <v>176</v>
      </c>
    </row>
    <row r="346" spans="1:65" s="2" customFormat="1" ht="16.5" customHeight="1">
      <c r="A346" s="39"/>
      <c r="B346" s="40"/>
      <c r="C346" s="227" t="s">
        <v>480</v>
      </c>
      <c r="D346" s="227" t="s">
        <v>178</v>
      </c>
      <c r="E346" s="228" t="s">
        <v>369</v>
      </c>
      <c r="F346" s="229" t="s">
        <v>370</v>
      </c>
      <c r="G346" s="230" t="s">
        <v>296</v>
      </c>
      <c r="H346" s="231">
        <v>12.56</v>
      </c>
      <c r="I346" s="232"/>
      <c r="J346" s="233">
        <f>ROUND(I346*H346,2)</f>
        <v>0</v>
      </c>
      <c r="K346" s="229" t="s">
        <v>182</v>
      </c>
      <c r="L346" s="45"/>
      <c r="M346" s="234" t="s">
        <v>1</v>
      </c>
      <c r="N346" s="235" t="s">
        <v>43</v>
      </c>
      <c r="O346" s="92"/>
      <c r="P346" s="236">
        <f>O346*H346</f>
        <v>0</v>
      </c>
      <c r="Q346" s="236">
        <v>0</v>
      </c>
      <c r="R346" s="236">
        <f>Q346*H346</f>
        <v>0</v>
      </c>
      <c r="S346" s="236">
        <v>0</v>
      </c>
      <c r="T346" s="23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8" t="s">
        <v>183</v>
      </c>
      <c r="AT346" s="238" t="s">
        <v>178</v>
      </c>
      <c r="AU346" s="238" t="s">
        <v>88</v>
      </c>
      <c r="AY346" s="18" t="s">
        <v>176</v>
      </c>
      <c r="BE346" s="239">
        <f>IF(N346="základní",J346,0)</f>
        <v>0</v>
      </c>
      <c r="BF346" s="239">
        <f>IF(N346="snížená",J346,0)</f>
        <v>0</v>
      </c>
      <c r="BG346" s="239">
        <f>IF(N346="zákl. přenesená",J346,0)</f>
        <v>0</v>
      </c>
      <c r="BH346" s="239">
        <f>IF(N346="sníž. přenesená",J346,0)</f>
        <v>0</v>
      </c>
      <c r="BI346" s="239">
        <f>IF(N346="nulová",J346,0)</f>
        <v>0</v>
      </c>
      <c r="BJ346" s="18" t="s">
        <v>86</v>
      </c>
      <c r="BK346" s="239">
        <f>ROUND(I346*H346,2)</f>
        <v>0</v>
      </c>
      <c r="BL346" s="18" t="s">
        <v>183</v>
      </c>
      <c r="BM346" s="238" t="s">
        <v>1151</v>
      </c>
    </row>
    <row r="347" spans="1:47" s="2" customFormat="1" ht="12">
      <c r="A347" s="39"/>
      <c r="B347" s="40"/>
      <c r="C347" s="41"/>
      <c r="D347" s="240" t="s">
        <v>185</v>
      </c>
      <c r="E347" s="41"/>
      <c r="F347" s="241" t="s">
        <v>372</v>
      </c>
      <c r="G347" s="41"/>
      <c r="H347" s="41"/>
      <c r="I347" s="242"/>
      <c r="J347" s="41"/>
      <c r="K347" s="41"/>
      <c r="L347" s="45"/>
      <c r="M347" s="243"/>
      <c r="N347" s="244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185</v>
      </c>
      <c r="AU347" s="18" t="s">
        <v>88</v>
      </c>
    </row>
    <row r="348" spans="1:51" s="13" customFormat="1" ht="12">
      <c r="A348" s="13"/>
      <c r="B348" s="245"/>
      <c r="C348" s="246"/>
      <c r="D348" s="240" t="s">
        <v>187</v>
      </c>
      <c r="E348" s="247" t="s">
        <v>1</v>
      </c>
      <c r="F348" s="248" t="s">
        <v>1152</v>
      </c>
      <c r="G348" s="246"/>
      <c r="H348" s="249">
        <v>12.56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5" t="s">
        <v>187</v>
      </c>
      <c r="AU348" s="255" t="s">
        <v>88</v>
      </c>
      <c r="AV348" s="13" t="s">
        <v>88</v>
      </c>
      <c r="AW348" s="13" t="s">
        <v>34</v>
      </c>
      <c r="AX348" s="13" t="s">
        <v>78</v>
      </c>
      <c r="AY348" s="255" t="s">
        <v>176</v>
      </c>
    </row>
    <row r="349" spans="1:51" s="14" customFormat="1" ht="12">
      <c r="A349" s="14"/>
      <c r="B349" s="256"/>
      <c r="C349" s="257"/>
      <c r="D349" s="240" t="s">
        <v>187</v>
      </c>
      <c r="E349" s="258" t="s">
        <v>1</v>
      </c>
      <c r="F349" s="259" t="s">
        <v>189</v>
      </c>
      <c r="G349" s="257"/>
      <c r="H349" s="260">
        <v>12.56</v>
      </c>
      <c r="I349" s="261"/>
      <c r="J349" s="257"/>
      <c r="K349" s="257"/>
      <c r="L349" s="262"/>
      <c r="M349" s="263"/>
      <c r="N349" s="264"/>
      <c r="O349" s="264"/>
      <c r="P349" s="264"/>
      <c r="Q349" s="264"/>
      <c r="R349" s="264"/>
      <c r="S349" s="264"/>
      <c r="T349" s="26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6" t="s">
        <v>187</v>
      </c>
      <c r="AU349" s="266" t="s">
        <v>88</v>
      </c>
      <c r="AV349" s="14" t="s">
        <v>183</v>
      </c>
      <c r="AW349" s="14" t="s">
        <v>34</v>
      </c>
      <c r="AX349" s="14" t="s">
        <v>86</v>
      </c>
      <c r="AY349" s="266" t="s">
        <v>176</v>
      </c>
    </row>
    <row r="350" spans="1:65" s="2" customFormat="1" ht="16.5" customHeight="1">
      <c r="A350" s="39"/>
      <c r="B350" s="40"/>
      <c r="C350" s="227" t="s">
        <v>485</v>
      </c>
      <c r="D350" s="227" t="s">
        <v>178</v>
      </c>
      <c r="E350" s="228" t="s">
        <v>1153</v>
      </c>
      <c r="F350" s="229" t="s">
        <v>1154</v>
      </c>
      <c r="G350" s="230" t="s">
        <v>296</v>
      </c>
      <c r="H350" s="231">
        <v>161.36</v>
      </c>
      <c r="I350" s="232"/>
      <c r="J350" s="233">
        <f>ROUND(I350*H350,2)</f>
        <v>0</v>
      </c>
      <c r="K350" s="229" t="s">
        <v>1</v>
      </c>
      <c r="L350" s="45"/>
      <c r="M350" s="234" t="s">
        <v>1</v>
      </c>
      <c r="N350" s="235" t="s">
        <v>43</v>
      </c>
      <c r="O350" s="92"/>
      <c r="P350" s="236">
        <f>O350*H350</f>
        <v>0</v>
      </c>
      <c r="Q350" s="236">
        <v>0</v>
      </c>
      <c r="R350" s="236">
        <f>Q350*H350</f>
        <v>0</v>
      </c>
      <c r="S350" s="236">
        <v>0</v>
      </c>
      <c r="T350" s="23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8" t="s">
        <v>183</v>
      </c>
      <c r="AT350" s="238" t="s">
        <v>178</v>
      </c>
      <c r="AU350" s="238" t="s">
        <v>88</v>
      </c>
      <c r="AY350" s="18" t="s">
        <v>176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8" t="s">
        <v>86</v>
      </c>
      <c r="BK350" s="239">
        <f>ROUND(I350*H350,2)</f>
        <v>0</v>
      </c>
      <c r="BL350" s="18" t="s">
        <v>183</v>
      </c>
      <c r="BM350" s="238" t="s">
        <v>1155</v>
      </c>
    </row>
    <row r="351" spans="1:47" s="2" customFormat="1" ht="12">
      <c r="A351" s="39"/>
      <c r="B351" s="40"/>
      <c r="C351" s="41"/>
      <c r="D351" s="240" t="s">
        <v>185</v>
      </c>
      <c r="E351" s="41"/>
      <c r="F351" s="241" t="s">
        <v>1156</v>
      </c>
      <c r="G351" s="41"/>
      <c r="H351" s="41"/>
      <c r="I351" s="242"/>
      <c r="J351" s="41"/>
      <c r="K351" s="41"/>
      <c r="L351" s="45"/>
      <c r="M351" s="243"/>
      <c r="N351" s="244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185</v>
      </c>
      <c r="AU351" s="18" t="s">
        <v>88</v>
      </c>
    </row>
    <row r="352" spans="1:51" s="13" customFormat="1" ht="12">
      <c r="A352" s="13"/>
      <c r="B352" s="245"/>
      <c r="C352" s="246"/>
      <c r="D352" s="240" t="s">
        <v>187</v>
      </c>
      <c r="E352" s="247" t="s">
        <v>1</v>
      </c>
      <c r="F352" s="248" t="s">
        <v>1157</v>
      </c>
      <c r="G352" s="246"/>
      <c r="H352" s="249">
        <v>161.36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5" t="s">
        <v>187</v>
      </c>
      <c r="AU352" s="255" t="s">
        <v>88</v>
      </c>
      <c r="AV352" s="13" t="s">
        <v>88</v>
      </c>
      <c r="AW352" s="13" t="s">
        <v>34</v>
      </c>
      <c r="AX352" s="13" t="s">
        <v>78</v>
      </c>
      <c r="AY352" s="255" t="s">
        <v>176</v>
      </c>
    </row>
    <row r="353" spans="1:51" s="14" customFormat="1" ht="12">
      <c r="A353" s="14"/>
      <c r="B353" s="256"/>
      <c r="C353" s="257"/>
      <c r="D353" s="240" t="s">
        <v>187</v>
      </c>
      <c r="E353" s="258" t="s">
        <v>1</v>
      </c>
      <c r="F353" s="259" t="s">
        <v>189</v>
      </c>
      <c r="G353" s="257"/>
      <c r="H353" s="260">
        <v>161.36</v>
      </c>
      <c r="I353" s="261"/>
      <c r="J353" s="257"/>
      <c r="K353" s="257"/>
      <c r="L353" s="262"/>
      <c r="M353" s="263"/>
      <c r="N353" s="264"/>
      <c r="O353" s="264"/>
      <c r="P353" s="264"/>
      <c r="Q353" s="264"/>
      <c r="R353" s="264"/>
      <c r="S353" s="264"/>
      <c r="T353" s="26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6" t="s">
        <v>187</v>
      </c>
      <c r="AU353" s="266" t="s">
        <v>88</v>
      </c>
      <c r="AV353" s="14" t="s">
        <v>183</v>
      </c>
      <c r="AW353" s="14" t="s">
        <v>34</v>
      </c>
      <c r="AX353" s="14" t="s">
        <v>86</v>
      </c>
      <c r="AY353" s="266" t="s">
        <v>176</v>
      </c>
    </row>
    <row r="354" spans="1:65" s="2" customFormat="1" ht="16.5" customHeight="1">
      <c r="A354" s="39"/>
      <c r="B354" s="40"/>
      <c r="C354" s="227" t="s">
        <v>490</v>
      </c>
      <c r="D354" s="227" t="s">
        <v>178</v>
      </c>
      <c r="E354" s="228" t="s">
        <v>375</v>
      </c>
      <c r="F354" s="229" t="s">
        <v>376</v>
      </c>
      <c r="G354" s="230" t="s">
        <v>296</v>
      </c>
      <c r="H354" s="231">
        <v>264.79</v>
      </c>
      <c r="I354" s="232"/>
      <c r="J354" s="233">
        <f>ROUND(I354*H354,2)</f>
        <v>0</v>
      </c>
      <c r="K354" s="229" t="s">
        <v>182</v>
      </c>
      <c r="L354" s="45"/>
      <c r="M354" s="234" t="s">
        <v>1</v>
      </c>
      <c r="N354" s="235" t="s">
        <v>43</v>
      </c>
      <c r="O354" s="92"/>
      <c r="P354" s="236">
        <f>O354*H354</f>
        <v>0</v>
      </c>
      <c r="Q354" s="236">
        <v>0</v>
      </c>
      <c r="R354" s="236">
        <f>Q354*H354</f>
        <v>0</v>
      </c>
      <c r="S354" s="236">
        <v>0</v>
      </c>
      <c r="T354" s="237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8" t="s">
        <v>183</v>
      </c>
      <c r="AT354" s="238" t="s">
        <v>178</v>
      </c>
      <c r="AU354" s="238" t="s">
        <v>88</v>
      </c>
      <c r="AY354" s="18" t="s">
        <v>176</v>
      </c>
      <c r="BE354" s="239">
        <f>IF(N354="základní",J354,0)</f>
        <v>0</v>
      </c>
      <c r="BF354" s="239">
        <f>IF(N354="snížená",J354,0)</f>
        <v>0</v>
      </c>
      <c r="BG354" s="239">
        <f>IF(N354="zákl. přenesená",J354,0)</f>
        <v>0</v>
      </c>
      <c r="BH354" s="239">
        <f>IF(N354="sníž. přenesená",J354,0)</f>
        <v>0</v>
      </c>
      <c r="BI354" s="239">
        <f>IF(N354="nulová",J354,0)</f>
        <v>0</v>
      </c>
      <c r="BJ354" s="18" t="s">
        <v>86</v>
      </c>
      <c r="BK354" s="239">
        <f>ROUND(I354*H354,2)</f>
        <v>0</v>
      </c>
      <c r="BL354" s="18" t="s">
        <v>183</v>
      </c>
      <c r="BM354" s="238" t="s">
        <v>377</v>
      </c>
    </row>
    <row r="355" spans="1:47" s="2" customFormat="1" ht="12">
      <c r="A355" s="39"/>
      <c r="B355" s="40"/>
      <c r="C355" s="41"/>
      <c r="D355" s="240" t="s">
        <v>185</v>
      </c>
      <c r="E355" s="41"/>
      <c r="F355" s="241" t="s">
        <v>378</v>
      </c>
      <c r="G355" s="41"/>
      <c r="H355" s="41"/>
      <c r="I355" s="242"/>
      <c r="J355" s="41"/>
      <c r="K355" s="41"/>
      <c r="L355" s="45"/>
      <c r="M355" s="243"/>
      <c r="N355" s="244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185</v>
      </c>
      <c r="AU355" s="18" t="s">
        <v>88</v>
      </c>
    </row>
    <row r="356" spans="1:47" s="2" customFormat="1" ht="12">
      <c r="A356" s="39"/>
      <c r="B356" s="40"/>
      <c r="C356" s="41"/>
      <c r="D356" s="240" t="s">
        <v>232</v>
      </c>
      <c r="E356" s="41"/>
      <c r="F356" s="277" t="s">
        <v>1158</v>
      </c>
      <c r="G356" s="41"/>
      <c r="H356" s="41"/>
      <c r="I356" s="242"/>
      <c r="J356" s="41"/>
      <c r="K356" s="41"/>
      <c r="L356" s="45"/>
      <c r="M356" s="243"/>
      <c r="N356" s="244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232</v>
      </c>
      <c r="AU356" s="18" t="s">
        <v>88</v>
      </c>
    </row>
    <row r="357" spans="1:51" s="13" customFormat="1" ht="12">
      <c r="A357" s="13"/>
      <c r="B357" s="245"/>
      <c r="C357" s="246"/>
      <c r="D357" s="240" t="s">
        <v>187</v>
      </c>
      <c r="E357" s="247" t="s">
        <v>1</v>
      </c>
      <c r="F357" s="248" t="s">
        <v>1159</v>
      </c>
      <c r="G357" s="246"/>
      <c r="H357" s="249">
        <v>264.79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5" t="s">
        <v>187</v>
      </c>
      <c r="AU357" s="255" t="s">
        <v>88</v>
      </c>
      <c r="AV357" s="13" t="s">
        <v>88</v>
      </c>
      <c r="AW357" s="13" t="s">
        <v>34</v>
      </c>
      <c r="AX357" s="13" t="s">
        <v>78</v>
      </c>
      <c r="AY357" s="255" t="s">
        <v>176</v>
      </c>
    </row>
    <row r="358" spans="1:51" s="14" customFormat="1" ht="12">
      <c r="A358" s="14"/>
      <c r="B358" s="256"/>
      <c r="C358" s="257"/>
      <c r="D358" s="240" t="s">
        <v>187</v>
      </c>
      <c r="E358" s="258" t="s">
        <v>1</v>
      </c>
      <c r="F358" s="259" t="s">
        <v>189</v>
      </c>
      <c r="G358" s="257"/>
      <c r="H358" s="260">
        <v>264.79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6" t="s">
        <v>187</v>
      </c>
      <c r="AU358" s="266" t="s">
        <v>88</v>
      </c>
      <c r="AV358" s="14" t="s">
        <v>183</v>
      </c>
      <c r="AW358" s="14" t="s">
        <v>34</v>
      </c>
      <c r="AX358" s="14" t="s">
        <v>86</v>
      </c>
      <c r="AY358" s="266" t="s">
        <v>176</v>
      </c>
    </row>
    <row r="359" spans="1:65" s="2" customFormat="1" ht="21.75" customHeight="1">
      <c r="A359" s="39"/>
      <c r="B359" s="40"/>
      <c r="C359" s="227" t="s">
        <v>494</v>
      </c>
      <c r="D359" s="227" t="s">
        <v>178</v>
      </c>
      <c r="E359" s="228" t="s">
        <v>1160</v>
      </c>
      <c r="F359" s="229" t="s">
        <v>1161</v>
      </c>
      <c r="G359" s="230" t="s">
        <v>296</v>
      </c>
      <c r="H359" s="231">
        <v>264.79</v>
      </c>
      <c r="I359" s="232"/>
      <c r="J359" s="233">
        <f>ROUND(I359*H359,2)</f>
        <v>0</v>
      </c>
      <c r="K359" s="229" t="s">
        <v>182</v>
      </c>
      <c r="L359" s="45"/>
      <c r="M359" s="234" t="s">
        <v>1</v>
      </c>
      <c r="N359" s="235" t="s">
        <v>43</v>
      </c>
      <c r="O359" s="92"/>
      <c r="P359" s="236">
        <f>O359*H359</f>
        <v>0</v>
      </c>
      <c r="Q359" s="236">
        <v>0</v>
      </c>
      <c r="R359" s="236">
        <f>Q359*H359</f>
        <v>0</v>
      </c>
      <c r="S359" s="236">
        <v>0</v>
      </c>
      <c r="T359" s="23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183</v>
      </c>
      <c r="AT359" s="238" t="s">
        <v>178</v>
      </c>
      <c r="AU359" s="238" t="s">
        <v>88</v>
      </c>
      <c r="AY359" s="18" t="s">
        <v>176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86</v>
      </c>
      <c r="BK359" s="239">
        <f>ROUND(I359*H359,2)</f>
        <v>0</v>
      </c>
      <c r="BL359" s="18" t="s">
        <v>183</v>
      </c>
      <c r="BM359" s="238" t="s">
        <v>1162</v>
      </c>
    </row>
    <row r="360" spans="1:47" s="2" customFormat="1" ht="12">
      <c r="A360" s="39"/>
      <c r="B360" s="40"/>
      <c r="C360" s="41"/>
      <c r="D360" s="240" t="s">
        <v>185</v>
      </c>
      <c r="E360" s="41"/>
      <c r="F360" s="241" t="s">
        <v>1163</v>
      </c>
      <c r="G360" s="41"/>
      <c r="H360" s="41"/>
      <c r="I360" s="242"/>
      <c r="J360" s="41"/>
      <c r="K360" s="41"/>
      <c r="L360" s="45"/>
      <c r="M360" s="243"/>
      <c r="N360" s="244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185</v>
      </c>
      <c r="AU360" s="18" t="s">
        <v>88</v>
      </c>
    </row>
    <row r="361" spans="1:47" s="2" customFormat="1" ht="12">
      <c r="A361" s="39"/>
      <c r="B361" s="40"/>
      <c r="C361" s="41"/>
      <c r="D361" s="240" t="s">
        <v>232</v>
      </c>
      <c r="E361" s="41"/>
      <c r="F361" s="277" t="s">
        <v>1164</v>
      </c>
      <c r="G361" s="41"/>
      <c r="H361" s="41"/>
      <c r="I361" s="242"/>
      <c r="J361" s="41"/>
      <c r="K361" s="41"/>
      <c r="L361" s="45"/>
      <c r="M361" s="243"/>
      <c r="N361" s="244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232</v>
      </c>
      <c r="AU361" s="18" t="s">
        <v>88</v>
      </c>
    </row>
    <row r="362" spans="1:51" s="13" customFormat="1" ht="12">
      <c r="A362" s="13"/>
      <c r="B362" s="245"/>
      <c r="C362" s="246"/>
      <c r="D362" s="240" t="s">
        <v>187</v>
      </c>
      <c r="E362" s="247" t="s">
        <v>1</v>
      </c>
      <c r="F362" s="248" t="s">
        <v>1159</v>
      </c>
      <c r="G362" s="246"/>
      <c r="H362" s="249">
        <v>264.79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5" t="s">
        <v>187</v>
      </c>
      <c r="AU362" s="255" t="s">
        <v>88</v>
      </c>
      <c r="AV362" s="13" t="s">
        <v>88</v>
      </c>
      <c r="AW362" s="13" t="s">
        <v>34</v>
      </c>
      <c r="AX362" s="13" t="s">
        <v>78</v>
      </c>
      <c r="AY362" s="255" t="s">
        <v>176</v>
      </c>
    </row>
    <row r="363" spans="1:51" s="14" customFormat="1" ht="12">
      <c r="A363" s="14"/>
      <c r="B363" s="256"/>
      <c r="C363" s="257"/>
      <c r="D363" s="240" t="s">
        <v>187</v>
      </c>
      <c r="E363" s="258" t="s">
        <v>1</v>
      </c>
      <c r="F363" s="259" t="s">
        <v>189</v>
      </c>
      <c r="G363" s="257"/>
      <c r="H363" s="260">
        <v>264.79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6" t="s">
        <v>187</v>
      </c>
      <c r="AU363" s="266" t="s">
        <v>88</v>
      </c>
      <c r="AV363" s="14" t="s">
        <v>183</v>
      </c>
      <c r="AW363" s="14" t="s">
        <v>34</v>
      </c>
      <c r="AX363" s="14" t="s">
        <v>86</v>
      </c>
      <c r="AY363" s="266" t="s">
        <v>176</v>
      </c>
    </row>
    <row r="364" spans="1:65" s="2" customFormat="1" ht="16.5" customHeight="1">
      <c r="A364" s="39"/>
      <c r="B364" s="40"/>
      <c r="C364" s="227" t="s">
        <v>499</v>
      </c>
      <c r="D364" s="227" t="s">
        <v>178</v>
      </c>
      <c r="E364" s="228" t="s">
        <v>414</v>
      </c>
      <c r="F364" s="229" t="s">
        <v>415</v>
      </c>
      <c r="G364" s="230" t="s">
        <v>296</v>
      </c>
      <c r="H364" s="231">
        <v>14.444</v>
      </c>
      <c r="I364" s="232"/>
      <c r="J364" s="233">
        <f>ROUND(I364*H364,2)</f>
        <v>0</v>
      </c>
      <c r="K364" s="229" t="s">
        <v>1</v>
      </c>
      <c r="L364" s="45"/>
      <c r="M364" s="234" t="s">
        <v>1</v>
      </c>
      <c r="N364" s="235" t="s">
        <v>43</v>
      </c>
      <c r="O364" s="92"/>
      <c r="P364" s="236">
        <f>O364*H364</f>
        <v>0</v>
      </c>
      <c r="Q364" s="236">
        <v>0.19536</v>
      </c>
      <c r="R364" s="236">
        <f>Q364*H364</f>
        <v>2.82177984</v>
      </c>
      <c r="S364" s="236">
        <v>0</v>
      </c>
      <c r="T364" s="23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8" t="s">
        <v>183</v>
      </c>
      <c r="AT364" s="238" t="s">
        <v>178</v>
      </c>
      <c r="AU364" s="238" t="s">
        <v>88</v>
      </c>
      <c r="AY364" s="18" t="s">
        <v>176</v>
      </c>
      <c r="BE364" s="239">
        <f>IF(N364="základní",J364,0)</f>
        <v>0</v>
      </c>
      <c r="BF364" s="239">
        <f>IF(N364="snížená",J364,0)</f>
        <v>0</v>
      </c>
      <c r="BG364" s="239">
        <f>IF(N364="zákl. přenesená",J364,0)</f>
        <v>0</v>
      </c>
      <c r="BH364" s="239">
        <f>IF(N364="sníž. přenesená",J364,0)</f>
        <v>0</v>
      </c>
      <c r="BI364" s="239">
        <f>IF(N364="nulová",J364,0)</f>
        <v>0</v>
      </c>
      <c r="BJ364" s="18" t="s">
        <v>86</v>
      </c>
      <c r="BK364" s="239">
        <f>ROUND(I364*H364,2)</f>
        <v>0</v>
      </c>
      <c r="BL364" s="18" t="s">
        <v>183</v>
      </c>
      <c r="BM364" s="238" t="s">
        <v>416</v>
      </c>
    </row>
    <row r="365" spans="1:47" s="2" customFormat="1" ht="12">
      <c r="A365" s="39"/>
      <c r="B365" s="40"/>
      <c r="C365" s="41"/>
      <c r="D365" s="240" t="s">
        <v>185</v>
      </c>
      <c r="E365" s="41"/>
      <c r="F365" s="241" t="s">
        <v>417</v>
      </c>
      <c r="G365" s="41"/>
      <c r="H365" s="41"/>
      <c r="I365" s="242"/>
      <c r="J365" s="41"/>
      <c r="K365" s="41"/>
      <c r="L365" s="45"/>
      <c r="M365" s="243"/>
      <c r="N365" s="244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185</v>
      </c>
      <c r="AU365" s="18" t="s">
        <v>88</v>
      </c>
    </row>
    <row r="366" spans="1:47" s="2" customFormat="1" ht="12">
      <c r="A366" s="39"/>
      <c r="B366" s="40"/>
      <c r="C366" s="41"/>
      <c r="D366" s="240" t="s">
        <v>232</v>
      </c>
      <c r="E366" s="41"/>
      <c r="F366" s="277" t="s">
        <v>418</v>
      </c>
      <c r="G366" s="41"/>
      <c r="H366" s="41"/>
      <c r="I366" s="242"/>
      <c r="J366" s="41"/>
      <c r="K366" s="41"/>
      <c r="L366" s="45"/>
      <c r="M366" s="243"/>
      <c r="N366" s="244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232</v>
      </c>
      <c r="AU366" s="18" t="s">
        <v>88</v>
      </c>
    </row>
    <row r="367" spans="1:51" s="15" customFormat="1" ht="12">
      <c r="A367" s="15"/>
      <c r="B367" s="267"/>
      <c r="C367" s="268"/>
      <c r="D367" s="240" t="s">
        <v>187</v>
      </c>
      <c r="E367" s="269" t="s">
        <v>1</v>
      </c>
      <c r="F367" s="270" t="s">
        <v>1165</v>
      </c>
      <c r="G367" s="268"/>
      <c r="H367" s="269" t="s">
        <v>1</v>
      </c>
      <c r="I367" s="271"/>
      <c r="J367" s="268"/>
      <c r="K367" s="268"/>
      <c r="L367" s="272"/>
      <c r="M367" s="273"/>
      <c r="N367" s="274"/>
      <c r="O367" s="274"/>
      <c r="P367" s="274"/>
      <c r="Q367" s="274"/>
      <c r="R367" s="274"/>
      <c r="S367" s="274"/>
      <c r="T367" s="27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6" t="s">
        <v>187</v>
      </c>
      <c r="AU367" s="276" t="s">
        <v>88</v>
      </c>
      <c r="AV367" s="15" t="s">
        <v>86</v>
      </c>
      <c r="AW367" s="15" t="s">
        <v>34</v>
      </c>
      <c r="AX367" s="15" t="s">
        <v>78</v>
      </c>
      <c r="AY367" s="276" t="s">
        <v>176</v>
      </c>
    </row>
    <row r="368" spans="1:51" s="13" customFormat="1" ht="12">
      <c r="A368" s="13"/>
      <c r="B368" s="245"/>
      <c r="C368" s="246"/>
      <c r="D368" s="240" t="s">
        <v>187</v>
      </c>
      <c r="E368" s="247" t="s">
        <v>1</v>
      </c>
      <c r="F368" s="248" t="s">
        <v>1166</v>
      </c>
      <c r="G368" s="246"/>
      <c r="H368" s="249">
        <v>14.444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5" t="s">
        <v>187</v>
      </c>
      <c r="AU368" s="255" t="s">
        <v>88</v>
      </c>
      <c r="AV368" s="13" t="s">
        <v>88</v>
      </c>
      <c r="AW368" s="13" t="s">
        <v>34</v>
      </c>
      <c r="AX368" s="13" t="s">
        <v>78</v>
      </c>
      <c r="AY368" s="255" t="s">
        <v>176</v>
      </c>
    </row>
    <row r="369" spans="1:51" s="14" customFormat="1" ht="12">
      <c r="A369" s="14"/>
      <c r="B369" s="256"/>
      <c r="C369" s="257"/>
      <c r="D369" s="240" t="s">
        <v>187</v>
      </c>
      <c r="E369" s="258" t="s">
        <v>1</v>
      </c>
      <c r="F369" s="259" t="s">
        <v>189</v>
      </c>
      <c r="G369" s="257"/>
      <c r="H369" s="260">
        <v>14.444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6" t="s">
        <v>187</v>
      </c>
      <c r="AU369" s="266" t="s">
        <v>88</v>
      </c>
      <c r="AV369" s="14" t="s">
        <v>183</v>
      </c>
      <c r="AW369" s="14" t="s">
        <v>34</v>
      </c>
      <c r="AX369" s="14" t="s">
        <v>86</v>
      </c>
      <c r="AY369" s="266" t="s">
        <v>176</v>
      </c>
    </row>
    <row r="370" spans="1:65" s="2" customFormat="1" ht="16.5" customHeight="1">
      <c r="A370" s="39"/>
      <c r="B370" s="40"/>
      <c r="C370" s="278" t="s">
        <v>503</v>
      </c>
      <c r="D370" s="278" t="s">
        <v>247</v>
      </c>
      <c r="E370" s="279" t="s">
        <v>1167</v>
      </c>
      <c r="F370" s="280" t="s">
        <v>1168</v>
      </c>
      <c r="G370" s="281" t="s">
        <v>296</v>
      </c>
      <c r="H370" s="282">
        <v>14.877</v>
      </c>
      <c r="I370" s="283"/>
      <c r="J370" s="284">
        <f>ROUND(I370*H370,2)</f>
        <v>0</v>
      </c>
      <c r="K370" s="280" t="s">
        <v>1</v>
      </c>
      <c r="L370" s="285"/>
      <c r="M370" s="286" t="s">
        <v>1</v>
      </c>
      <c r="N370" s="287" t="s">
        <v>43</v>
      </c>
      <c r="O370" s="92"/>
      <c r="P370" s="236">
        <f>O370*H370</f>
        <v>0</v>
      </c>
      <c r="Q370" s="236">
        <v>0.139</v>
      </c>
      <c r="R370" s="236">
        <f>Q370*H370</f>
        <v>2.0679030000000003</v>
      </c>
      <c r="S370" s="236">
        <v>0</v>
      </c>
      <c r="T370" s="23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8" t="s">
        <v>227</v>
      </c>
      <c r="AT370" s="238" t="s">
        <v>247</v>
      </c>
      <c r="AU370" s="238" t="s">
        <v>88</v>
      </c>
      <c r="AY370" s="18" t="s">
        <v>176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8" t="s">
        <v>86</v>
      </c>
      <c r="BK370" s="239">
        <f>ROUND(I370*H370,2)</f>
        <v>0</v>
      </c>
      <c r="BL370" s="18" t="s">
        <v>183</v>
      </c>
      <c r="BM370" s="238" t="s">
        <v>1169</v>
      </c>
    </row>
    <row r="371" spans="1:47" s="2" customFormat="1" ht="12">
      <c r="A371" s="39"/>
      <c r="B371" s="40"/>
      <c r="C371" s="41"/>
      <c r="D371" s="240" t="s">
        <v>185</v>
      </c>
      <c r="E371" s="41"/>
      <c r="F371" s="241" t="s">
        <v>1168</v>
      </c>
      <c r="G371" s="41"/>
      <c r="H371" s="41"/>
      <c r="I371" s="242"/>
      <c r="J371" s="41"/>
      <c r="K371" s="41"/>
      <c r="L371" s="45"/>
      <c r="M371" s="243"/>
      <c r="N371" s="244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185</v>
      </c>
      <c r="AU371" s="18" t="s">
        <v>88</v>
      </c>
    </row>
    <row r="372" spans="1:51" s="13" customFormat="1" ht="12">
      <c r="A372" s="13"/>
      <c r="B372" s="245"/>
      <c r="C372" s="246"/>
      <c r="D372" s="240" t="s">
        <v>187</v>
      </c>
      <c r="E372" s="247" t="s">
        <v>1</v>
      </c>
      <c r="F372" s="248" t="s">
        <v>1166</v>
      </c>
      <c r="G372" s="246"/>
      <c r="H372" s="249">
        <v>14.444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5" t="s">
        <v>187</v>
      </c>
      <c r="AU372" s="255" t="s">
        <v>88</v>
      </c>
      <c r="AV372" s="13" t="s">
        <v>88</v>
      </c>
      <c r="AW372" s="13" t="s">
        <v>34</v>
      </c>
      <c r="AX372" s="13" t="s">
        <v>78</v>
      </c>
      <c r="AY372" s="255" t="s">
        <v>176</v>
      </c>
    </row>
    <row r="373" spans="1:51" s="14" customFormat="1" ht="12">
      <c r="A373" s="14"/>
      <c r="B373" s="256"/>
      <c r="C373" s="257"/>
      <c r="D373" s="240" t="s">
        <v>187</v>
      </c>
      <c r="E373" s="258" t="s">
        <v>1</v>
      </c>
      <c r="F373" s="259" t="s">
        <v>189</v>
      </c>
      <c r="G373" s="257"/>
      <c r="H373" s="260">
        <v>14.444</v>
      </c>
      <c r="I373" s="261"/>
      <c r="J373" s="257"/>
      <c r="K373" s="257"/>
      <c r="L373" s="262"/>
      <c r="M373" s="263"/>
      <c r="N373" s="264"/>
      <c r="O373" s="264"/>
      <c r="P373" s="264"/>
      <c r="Q373" s="264"/>
      <c r="R373" s="264"/>
      <c r="S373" s="264"/>
      <c r="T373" s="26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6" t="s">
        <v>187</v>
      </c>
      <c r="AU373" s="266" t="s">
        <v>88</v>
      </c>
      <c r="AV373" s="14" t="s">
        <v>183</v>
      </c>
      <c r="AW373" s="14" t="s">
        <v>34</v>
      </c>
      <c r="AX373" s="14" t="s">
        <v>86</v>
      </c>
      <c r="AY373" s="266" t="s">
        <v>176</v>
      </c>
    </row>
    <row r="374" spans="1:51" s="13" customFormat="1" ht="12">
      <c r="A374" s="13"/>
      <c r="B374" s="245"/>
      <c r="C374" s="246"/>
      <c r="D374" s="240" t="s">
        <v>187</v>
      </c>
      <c r="E374" s="246"/>
      <c r="F374" s="248" t="s">
        <v>1170</v>
      </c>
      <c r="G374" s="246"/>
      <c r="H374" s="249">
        <v>14.877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5" t="s">
        <v>187</v>
      </c>
      <c r="AU374" s="255" t="s">
        <v>88</v>
      </c>
      <c r="AV374" s="13" t="s">
        <v>88</v>
      </c>
      <c r="AW374" s="13" t="s">
        <v>4</v>
      </c>
      <c r="AX374" s="13" t="s">
        <v>86</v>
      </c>
      <c r="AY374" s="255" t="s">
        <v>176</v>
      </c>
    </row>
    <row r="375" spans="1:65" s="2" customFormat="1" ht="16.5" customHeight="1">
      <c r="A375" s="39"/>
      <c r="B375" s="40"/>
      <c r="C375" s="227" t="s">
        <v>509</v>
      </c>
      <c r="D375" s="227" t="s">
        <v>178</v>
      </c>
      <c r="E375" s="228" t="s">
        <v>446</v>
      </c>
      <c r="F375" s="229" t="s">
        <v>447</v>
      </c>
      <c r="G375" s="230" t="s">
        <v>296</v>
      </c>
      <c r="H375" s="231">
        <v>91.706</v>
      </c>
      <c r="I375" s="232"/>
      <c r="J375" s="233">
        <f>ROUND(I375*H375,2)</f>
        <v>0</v>
      </c>
      <c r="K375" s="229" t="s">
        <v>182</v>
      </c>
      <c r="L375" s="45"/>
      <c r="M375" s="234" t="s">
        <v>1</v>
      </c>
      <c r="N375" s="235" t="s">
        <v>43</v>
      </c>
      <c r="O375" s="92"/>
      <c r="P375" s="236">
        <f>O375*H375</f>
        <v>0</v>
      </c>
      <c r="Q375" s="236">
        <v>0.19536</v>
      </c>
      <c r="R375" s="236">
        <f>Q375*H375</f>
        <v>17.91568416</v>
      </c>
      <c r="S375" s="236">
        <v>0</v>
      </c>
      <c r="T375" s="237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8" t="s">
        <v>183</v>
      </c>
      <c r="AT375" s="238" t="s">
        <v>178</v>
      </c>
      <c r="AU375" s="238" t="s">
        <v>88</v>
      </c>
      <c r="AY375" s="18" t="s">
        <v>176</v>
      </c>
      <c r="BE375" s="239">
        <f>IF(N375="základní",J375,0)</f>
        <v>0</v>
      </c>
      <c r="BF375" s="239">
        <f>IF(N375="snížená",J375,0)</f>
        <v>0</v>
      </c>
      <c r="BG375" s="239">
        <f>IF(N375="zákl. přenesená",J375,0)</f>
        <v>0</v>
      </c>
      <c r="BH375" s="239">
        <f>IF(N375="sníž. přenesená",J375,0)</f>
        <v>0</v>
      </c>
      <c r="BI375" s="239">
        <f>IF(N375="nulová",J375,0)</f>
        <v>0</v>
      </c>
      <c r="BJ375" s="18" t="s">
        <v>86</v>
      </c>
      <c r="BK375" s="239">
        <f>ROUND(I375*H375,2)</f>
        <v>0</v>
      </c>
      <c r="BL375" s="18" t="s">
        <v>183</v>
      </c>
      <c r="BM375" s="238" t="s">
        <v>448</v>
      </c>
    </row>
    <row r="376" spans="1:47" s="2" customFormat="1" ht="12">
      <c r="A376" s="39"/>
      <c r="B376" s="40"/>
      <c r="C376" s="41"/>
      <c r="D376" s="240" t="s">
        <v>185</v>
      </c>
      <c r="E376" s="41"/>
      <c r="F376" s="241" t="s">
        <v>449</v>
      </c>
      <c r="G376" s="41"/>
      <c r="H376" s="41"/>
      <c r="I376" s="242"/>
      <c r="J376" s="41"/>
      <c r="K376" s="41"/>
      <c r="L376" s="45"/>
      <c r="M376" s="243"/>
      <c r="N376" s="244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185</v>
      </c>
      <c r="AU376" s="18" t="s">
        <v>88</v>
      </c>
    </row>
    <row r="377" spans="1:47" s="2" customFormat="1" ht="12">
      <c r="A377" s="39"/>
      <c r="B377" s="40"/>
      <c r="C377" s="41"/>
      <c r="D377" s="240" t="s">
        <v>232</v>
      </c>
      <c r="E377" s="41"/>
      <c r="F377" s="277" t="s">
        <v>404</v>
      </c>
      <c r="G377" s="41"/>
      <c r="H377" s="41"/>
      <c r="I377" s="242"/>
      <c r="J377" s="41"/>
      <c r="K377" s="41"/>
      <c r="L377" s="45"/>
      <c r="M377" s="243"/>
      <c r="N377" s="244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232</v>
      </c>
      <c r="AU377" s="18" t="s">
        <v>88</v>
      </c>
    </row>
    <row r="378" spans="1:51" s="15" customFormat="1" ht="12">
      <c r="A378" s="15"/>
      <c r="B378" s="267"/>
      <c r="C378" s="268"/>
      <c r="D378" s="240" t="s">
        <v>187</v>
      </c>
      <c r="E378" s="269" t="s">
        <v>1</v>
      </c>
      <c r="F378" s="270" t="s">
        <v>1137</v>
      </c>
      <c r="G378" s="268"/>
      <c r="H378" s="269" t="s">
        <v>1</v>
      </c>
      <c r="I378" s="271"/>
      <c r="J378" s="268"/>
      <c r="K378" s="268"/>
      <c r="L378" s="272"/>
      <c r="M378" s="273"/>
      <c r="N378" s="274"/>
      <c r="O378" s="274"/>
      <c r="P378" s="274"/>
      <c r="Q378" s="274"/>
      <c r="R378" s="274"/>
      <c r="S378" s="274"/>
      <c r="T378" s="27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6" t="s">
        <v>187</v>
      </c>
      <c r="AU378" s="276" t="s">
        <v>88</v>
      </c>
      <c r="AV378" s="15" t="s">
        <v>86</v>
      </c>
      <c r="AW378" s="15" t="s">
        <v>34</v>
      </c>
      <c r="AX378" s="15" t="s">
        <v>78</v>
      </c>
      <c r="AY378" s="276" t="s">
        <v>176</v>
      </c>
    </row>
    <row r="379" spans="1:51" s="13" customFormat="1" ht="12">
      <c r="A379" s="13"/>
      <c r="B379" s="245"/>
      <c r="C379" s="246"/>
      <c r="D379" s="240" t="s">
        <v>187</v>
      </c>
      <c r="E379" s="247" t="s">
        <v>1</v>
      </c>
      <c r="F379" s="248" t="s">
        <v>1138</v>
      </c>
      <c r="G379" s="246"/>
      <c r="H379" s="249">
        <v>91.53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5" t="s">
        <v>187</v>
      </c>
      <c r="AU379" s="255" t="s">
        <v>88</v>
      </c>
      <c r="AV379" s="13" t="s">
        <v>88</v>
      </c>
      <c r="AW379" s="13" t="s">
        <v>34</v>
      </c>
      <c r="AX379" s="13" t="s">
        <v>78</v>
      </c>
      <c r="AY379" s="255" t="s">
        <v>176</v>
      </c>
    </row>
    <row r="380" spans="1:51" s="16" customFormat="1" ht="12">
      <c r="A380" s="16"/>
      <c r="B380" s="288"/>
      <c r="C380" s="289"/>
      <c r="D380" s="240" t="s">
        <v>187</v>
      </c>
      <c r="E380" s="290" t="s">
        <v>1</v>
      </c>
      <c r="F380" s="291" t="s">
        <v>268</v>
      </c>
      <c r="G380" s="289"/>
      <c r="H380" s="292">
        <v>91.53</v>
      </c>
      <c r="I380" s="293"/>
      <c r="J380" s="289"/>
      <c r="K380" s="289"/>
      <c r="L380" s="294"/>
      <c r="M380" s="295"/>
      <c r="N380" s="296"/>
      <c r="O380" s="296"/>
      <c r="P380" s="296"/>
      <c r="Q380" s="296"/>
      <c r="R380" s="296"/>
      <c r="S380" s="296"/>
      <c r="T380" s="297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T380" s="298" t="s">
        <v>187</v>
      </c>
      <c r="AU380" s="298" t="s">
        <v>88</v>
      </c>
      <c r="AV380" s="16" t="s">
        <v>198</v>
      </c>
      <c r="AW380" s="16" t="s">
        <v>34</v>
      </c>
      <c r="AX380" s="16" t="s">
        <v>78</v>
      </c>
      <c r="AY380" s="298" t="s">
        <v>176</v>
      </c>
    </row>
    <row r="381" spans="1:51" s="15" customFormat="1" ht="12">
      <c r="A381" s="15"/>
      <c r="B381" s="267"/>
      <c r="C381" s="268"/>
      <c r="D381" s="240" t="s">
        <v>187</v>
      </c>
      <c r="E381" s="269" t="s">
        <v>1</v>
      </c>
      <c r="F381" s="270" t="s">
        <v>1097</v>
      </c>
      <c r="G381" s="268"/>
      <c r="H381" s="269" t="s">
        <v>1</v>
      </c>
      <c r="I381" s="271"/>
      <c r="J381" s="268"/>
      <c r="K381" s="268"/>
      <c r="L381" s="272"/>
      <c r="M381" s="273"/>
      <c r="N381" s="274"/>
      <c r="O381" s="274"/>
      <c r="P381" s="274"/>
      <c r="Q381" s="274"/>
      <c r="R381" s="274"/>
      <c r="S381" s="274"/>
      <c r="T381" s="27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6" t="s">
        <v>187</v>
      </c>
      <c r="AU381" s="276" t="s">
        <v>88</v>
      </c>
      <c r="AV381" s="15" t="s">
        <v>86</v>
      </c>
      <c r="AW381" s="15" t="s">
        <v>34</v>
      </c>
      <c r="AX381" s="15" t="s">
        <v>78</v>
      </c>
      <c r="AY381" s="276" t="s">
        <v>176</v>
      </c>
    </row>
    <row r="382" spans="1:51" s="13" customFormat="1" ht="12">
      <c r="A382" s="13"/>
      <c r="B382" s="245"/>
      <c r="C382" s="246"/>
      <c r="D382" s="240" t="s">
        <v>187</v>
      </c>
      <c r="E382" s="247" t="s">
        <v>1</v>
      </c>
      <c r="F382" s="248" t="s">
        <v>1098</v>
      </c>
      <c r="G382" s="246"/>
      <c r="H382" s="249">
        <v>1.07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5" t="s">
        <v>187</v>
      </c>
      <c r="AU382" s="255" t="s">
        <v>88</v>
      </c>
      <c r="AV382" s="13" t="s">
        <v>88</v>
      </c>
      <c r="AW382" s="13" t="s">
        <v>34</v>
      </c>
      <c r="AX382" s="13" t="s">
        <v>78</v>
      </c>
      <c r="AY382" s="255" t="s">
        <v>176</v>
      </c>
    </row>
    <row r="383" spans="1:51" s="13" customFormat="1" ht="12">
      <c r="A383" s="13"/>
      <c r="B383" s="245"/>
      <c r="C383" s="246"/>
      <c r="D383" s="240" t="s">
        <v>187</v>
      </c>
      <c r="E383" s="247" t="s">
        <v>1</v>
      </c>
      <c r="F383" s="248" t="s">
        <v>1171</v>
      </c>
      <c r="G383" s="246"/>
      <c r="H383" s="249">
        <v>-0.894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5" t="s">
        <v>187</v>
      </c>
      <c r="AU383" s="255" t="s">
        <v>88</v>
      </c>
      <c r="AV383" s="13" t="s">
        <v>88</v>
      </c>
      <c r="AW383" s="13" t="s">
        <v>34</v>
      </c>
      <c r="AX383" s="13" t="s">
        <v>78</v>
      </c>
      <c r="AY383" s="255" t="s">
        <v>176</v>
      </c>
    </row>
    <row r="384" spans="1:51" s="16" customFormat="1" ht="12">
      <c r="A384" s="16"/>
      <c r="B384" s="288"/>
      <c r="C384" s="289"/>
      <c r="D384" s="240" t="s">
        <v>187</v>
      </c>
      <c r="E384" s="290" t="s">
        <v>1</v>
      </c>
      <c r="F384" s="291" t="s">
        <v>268</v>
      </c>
      <c r="G384" s="289"/>
      <c r="H384" s="292">
        <v>0.17600000000000005</v>
      </c>
      <c r="I384" s="293"/>
      <c r="J384" s="289"/>
      <c r="K384" s="289"/>
      <c r="L384" s="294"/>
      <c r="M384" s="295"/>
      <c r="N384" s="296"/>
      <c r="O384" s="296"/>
      <c r="P384" s="296"/>
      <c r="Q384" s="296"/>
      <c r="R384" s="296"/>
      <c r="S384" s="296"/>
      <c r="T384" s="297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98" t="s">
        <v>187</v>
      </c>
      <c r="AU384" s="298" t="s">
        <v>88</v>
      </c>
      <c r="AV384" s="16" t="s">
        <v>198</v>
      </c>
      <c r="AW384" s="16" t="s">
        <v>34</v>
      </c>
      <c r="AX384" s="16" t="s">
        <v>78</v>
      </c>
      <c r="AY384" s="298" t="s">
        <v>176</v>
      </c>
    </row>
    <row r="385" spans="1:51" s="14" customFormat="1" ht="12">
      <c r="A385" s="14"/>
      <c r="B385" s="256"/>
      <c r="C385" s="257"/>
      <c r="D385" s="240" t="s">
        <v>187</v>
      </c>
      <c r="E385" s="258" t="s">
        <v>1</v>
      </c>
      <c r="F385" s="259" t="s">
        <v>189</v>
      </c>
      <c r="G385" s="257"/>
      <c r="H385" s="260">
        <v>91.70599999999999</v>
      </c>
      <c r="I385" s="261"/>
      <c r="J385" s="257"/>
      <c r="K385" s="257"/>
      <c r="L385" s="262"/>
      <c r="M385" s="263"/>
      <c r="N385" s="264"/>
      <c r="O385" s="264"/>
      <c r="P385" s="264"/>
      <c r="Q385" s="264"/>
      <c r="R385" s="264"/>
      <c r="S385" s="264"/>
      <c r="T385" s="26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6" t="s">
        <v>187</v>
      </c>
      <c r="AU385" s="266" t="s">
        <v>88</v>
      </c>
      <c r="AV385" s="14" t="s">
        <v>183</v>
      </c>
      <c r="AW385" s="14" t="s">
        <v>34</v>
      </c>
      <c r="AX385" s="14" t="s">
        <v>86</v>
      </c>
      <c r="AY385" s="266" t="s">
        <v>176</v>
      </c>
    </row>
    <row r="386" spans="1:65" s="2" customFormat="1" ht="16.5" customHeight="1">
      <c r="A386" s="39"/>
      <c r="B386" s="40"/>
      <c r="C386" s="278" t="s">
        <v>513</v>
      </c>
      <c r="D386" s="278" t="s">
        <v>247</v>
      </c>
      <c r="E386" s="279" t="s">
        <v>452</v>
      </c>
      <c r="F386" s="280" t="s">
        <v>453</v>
      </c>
      <c r="G386" s="281" t="s">
        <v>296</v>
      </c>
      <c r="H386" s="282">
        <v>93.54</v>
      </c>
      <c r="I386" s="283"/>
      <c r="J386" s="284">
        <f>ROUND(I386*H386,2)</f>
        <v>0</v>
      </c>
      <c r="K386" s="280" t="s">
        <v>182</v>
      </c>
      <c r="L386" s="285"/>
      <c r="M386" s="286" t="s">
        <v>1</v>
      </c>
      <c r="N386" s="287" t="s">
        <v>43</v>
      </c>
      <c r="O386" s="92"/>
      <c r="P386" s="236">
        <f>O386*H386</f>
        <v>0</v>
      </c>
      <c r="Q386" s="236">
        <v>0.222</v>
      </c>
      <c r="R386" s="236">
        <f>Q386*H386</f>
        <v>20.765880000000003</v>
      </c>
      <c r="S386" s="236">
        <v>0</v>
      </c>
      <c r="T386" s="23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227</v>
      </c>
      <c r="AT386" s="238" t="s">
        <v>247</v>
      </c>
      <c r="AU386" s="238" t="s">
        <v>88</v>
      </c>
      <c r="AY386" s="18" t="s">
        <v>176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86</v>
      </c>
      <c r="BK386" s="239">
        <f>ROUND(I386*H386,2)</f>
        <v>0</v>
      </c>
      <c r="BL386" s="18" t="s">
        <v>183</v>
      </c>
      <c r="BM386" s="238" t="s">
        <v>454</v>
      </c>
    </row>
    <row r="387" spans="1:47" s="2" customFormat="1" ht="12">
      <c r="A387" s="39"/>
      <c r="B387" s="40"/>
      <c r="C387" s="41"/>
      <c r="D387" s="240" t="s">
        <v>185</v>
      </c>
      <c r="E387" s="41"/>
      <c r="F387" s="241" t="s">
        <v>453</v>
      </c>
      <c r="G387" s="41"/>
      <c r="H387" s="41"/>
      <c r="I387" s="242"/>
      <c r="J387" s="41"/>
      <c r="K387" s="41"/>
      <c r="L387" s="45"/>
      <c r="M387" s="243"/>
      <c r="N387" s="244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185</v>
      </c>
      <c r="AU387" s="18" t="s">
        <v>88</v>
      </c>
    </row>
    <row r="388" spans="1:51" s="13" customFormat="1" ht="12">
      <c r="A388" s="13"/>
      <c r="B388" s="245"/>
      <c r="C388" s="246"/>
      <c r="D388" s="240" t="s">
        <v>187</v>
      </c>
      <c r="E388" s="247" t="s">
        <v>1</v>
      </c>
      <c r="F388" s="248" t="s">
        <v>1172</v>
      </c>
      <c r="G388" s="246"/>
      <c r="H388" s="249">
        <v>91.706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5" t="s">
        <v>187</v>
      </c>
      <c r="AU388" s="255" t="s">
        <v>88</v>
      </c>
      <c r="AV388" s="13" t="s">
        <v>88</v>
      </c>
      <c r="AW388" s="13" t="s">
        <v>34</v>
      </c>
      <c r="AX388" s="13" t="s">
        <v>78</v>
      </c>
      <c r="AY388" s="255" t="s">
        <v>176</v>
      </c>
    </row>
    <row r="389" spans="1:51" s="14" customFormat="1" ht="12">
      <c r="A389" s="14"/>
      <c r="B389" s="256"/>
      <c r="C389" s="257"/>
      <c r="D389" s="240" t="s">
        <v>187</v>
      </c>
      <c r="E389" s="258" t="s">
        <v>1</v>
      </c>
      <c r="F389" s="259" t="s">
        <v>189</v>
      </c>
      <c r="G389" s="257"/>
      <c r="H389" s="260">
        <v>91.706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6" t="s">
        <v>187</v>
      </c>
      <c r="AU389" s="266" t="s">
        <v>88</v>
      </c>
      <c r="AV389" s="14" t="s">
        <v>183</v>
      </c>
      <c r="AW389" s="14" t="s">
        <v>34</v>
      </c>
      <c r="AX389" s="14" t="s">
        <v>86</v>
      </c>
      <c r="AY389" s="266" t="s">
        <v>176</v>
      </c>
    </row>
    <row r="390" spans="1:51" s="13" customFormat="1" ht="12">
      <c r="A390" s="13"/>
      <c r="B390" s="245"/>
      <c r="C390" s="246"/>
      <c r="D390" s="240" t="s">
        <v>187</v>
      </c>
      <c r="E390" s="246"/>
      <c r="F390" s="248" t="s">
        <v>1173</v>
      </c>
      <c r="G390" s="246"/>
      <c r="H390" s="249">
        <v>93.54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5" t="s">
        <v>187</v>
      </c>
      <c r="AU390" s="255" t="s">
        <v>88</v>
      </c>
      <c r="AV390" s="13" t="s">
        <v>88</v>
      </c>
      <c r="AW390" s="13" t="s">
        <v>4</v>
      </c>
      <c r="AX390" s="13" t="s">
        <v>86</v>
      </c>
      <c r="AY390" s="255" t="s">
        <v>176</v>
      </c>
    </row>
    <row r="391" spans="1:65" s="2" customFormat="1" ht="16.5" customHeight="1">
      <c r="A391" s="39"/>
      <c r="B391" s="40"/>
      <c r="C391" s="227" t="s">
        <v>518</v>
      </c>
      <c r="D391" s="227" t="s">
        <v>178</v>
      </c>
      <c r="E391" s="228" t="s">
        <v>1174</v>
      </c>
      <c r="F391" s="229" t="s">
        <v>1175</v>
      </c>
      <c r="G391" s="230" t="s">
        <v>296</v>
      </c>
      <c r="H391" s="231">
        <v>208.71</v>
      </c>
      <c r="I391" s="232"/>
      <c r="J391" s="233">
        <f>ROUND(I391*H391,2)</f>
        <v>0</v>
      </c>
      <c r="K391" s="229" t="s">
        <v>182</v>
      </c>
      <c r="L391" s="45"/>
      <c r="M391" s="234" t="s">
        <v>1</v>
      </c>
      <c r="N391" s="235" t="s">
        <v>43</v>
      </c>
      <c r="O391" s="92"/>
      <c r="P391" s="236">
        <f>O391*H391</f>
        <v>0</v>
      </c>
      <c r="Q391" s="236">
        <v>0.08922</v>
      </c>
      <c r="R391" s="236">
        <f>Q391*H391</f>
        <v>18.6211062</v>
      </c>
      <c r="S391" s="236">
        <v>0</v>
      </c>
      <c r="T391" s="23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8" t="s">
        <v>183</v>
      </c>
      <c r="AT391" s="238" t="s">
        <v>178</v>
      </c>
      <c r="AU391" s="238" t="s">
        <v>88</v>
      </c>
      <c r="AY391" s="18" t="s">
        <v>176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8" t="s">
        <v>86</v>
      </c>
      <c r="BK391" s="239">
        <f>ROUND(I391*H391,2)</f>
        <v>0</v>
      </c>
      <c r="BL391" s="18" t="s">
        <v>183</v>
      </c>
      <c r="BM391" s="238" t="s">
        <v>1176</v>
      </c>
    </row>
    <row r="392" spans="1:47" s="2" customFormat="1" ht="12">
      <c r="A392" s="39"/>
      <c r="B392" s="40"/>
      <c r="C392" s="41"/>
      <c r="D392" s="240" t="s">
        <v>185</v>
      </c>
      <c r="E392" s="41"/>
      <c r="F392" s="241" t="s">
        <v>1177</v>
      </c>
      <c r="G392" s="41"/>
      <c r="H392" s="41"/>
      <c r="I392" s="242"/>
      <c r="J392" s="41"/>
      <c r="K392" s="41"/>
      <c r="L392" s="45"/>
      <c r="M392" s="243"/>
      <c r="N392" s="244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185</v>
      </c>
      <c r="AU392" s="18" t="s">
        <v>88</v>
      </c>
    </row>
    <row r="393" spans="1:51" s="15" customFormat="1" ht="12">
      <c r="A393" s="15"/>
      <c r="B393" s="267"/>
      <c r="C393" s="268"/>
      <c r="D393" s="240" t="s">
        <v>187</v>
      </c>
      <c r="E393" s="269" t="s">
        <v>1</v>
      </c>
      <c r="F393" s="270" t="s">
        <v>1095</v>
      </c>
      <c r="G393" s="268"/>
      <c r="H393" s="269" t="s">
        <v>1</v>
      </c>
      <c r="I393" s="271"/>
      <c r="J393" s="268"/>
      <c r="K393" s="268"/>
      <c r="L393" s="272"/>
      <c r="M393" s="273"/>
      <c r="N393" s="274"/>
      <c r="O393" s="274"/>
      <c r="P393" s="274"/>
      <c r="Q393" s="274"/>
      <c r="R393" s="274"/>
      <c r="S393" s="274"/>
      <c r="T393" s="27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6" t="s">
        <v>187</v>
      </c>
      <c r="AU393" s="276" t="s">
        <v>88</v>
      </c>
      <c r="AV393" s="15" t="s">
        <v>86</v>
      </c>
      <c r="AW393" s="15" t="s">
        <v>34</v>
      </c>
      <c r="AX393" s="15" t="s">
        <v>78</v>
      </c>
      <c r="AY393" s="276" t="s">
        <v>176</v>
      </c>
    </row>
    <row r="394" spans="1:51" s="13" customFormat="1" ht="12">
      <c r="A394" s="13"/>
      <c r="B394" s="245"/>
      <c r="C394" s="246"/>
      <c r="D394" s="240" t="s">
        <v>187</v>
      </c>
      <c r="E394" s="247" t="s">
        <v>1</v>
      </c>
      <c r="F394" s="248" t="s">
        <v>1178</v>
      </c>
      <c r="G394" s="246"/>
      <c r="H394" s="249">
        <v>88.05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5" t="s">
        <v>187</v>
      </c>
      <c r="AU394" s="255" t="s">
        <v>88</v>
      </c>
      <c r="AV394" s="13" t="s">
        <v>88</v>
      </c>
      <c r="AW394" s="13" t="s">
        <v>34</v>
      </c>
      <c r="AX394" s="13" t="s">
        <v>78</v>
      </c>
      <c r="AY394" s="255" t="s">
        <v>176</v>
      </c>
    </row>
    <row r="395" spans="1:51" s="16" customFormat="1" ht="12">
      <c r="A395" s="16"/>
      <c r="B395" s="288"/>
      <c r="C395" s="289"/>
      <c r="D395" s="240" t="s">
        <v>187</v>
      </c>
      <c r="E395" s="290" t="s">
        <v>1</v>
      </c>
      <c r="F395" s="291" t="s">
        <v>268</v>
      </c>
      <c r="G395" s="289"/>
      <c r="H395" s="292">
        <v>88.05</v>
      </c>
      <c r="I395" s="293"/>
      <c r="J395" s="289"/>
      <c r="K395" s="289"/>
      <c r="L395" s="294"/>
      <c r="M395" s="295"/>
      <c r="N395" s="296"/>
      <c r="O395" s="296"/>
      <c r="P395" s="296"/>
      <c r="Q395" s="296"/>
      <c r="R395" s="296"/>
      <c r="S395" s="296"/>
      <c r="T395" s="297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98" t="s">
        <v>187</v>
      </c>
      <c r="AU395" s="298" t="s">
        <v>88</v>
      </c>
      <c r="AV395" s="16" t="s">
        <v>198</v>
      </c>
      <c r="AW395" s="16" t="s">
        <v>34</v>
      </c>
      <c r="AX395" s="16" t="s">
        <v>78</v>
      </c>
      <c r="AY395" s="298" t="s">
        <v>176</v>
      </c>
    </row>
    <row r="396" spans="1:51" s="15" customFormat="1" ht="12">
      <c r="A396" s="15"/>
      <c r="B396" s="267"/>
      <c r="C396" s="268"/>
      <c r="D396" s="240" t="s">
        <v>187</v>
      </c>
      <c r="E396" s="269" t="s">
        <v>1</v>
      </c>
      <c r="F396" s="270" t="s">
        <v>1179</v>
      </c>
      <c r="G396" s="268"/>
      <c r="H396" s="269" t="s">
        <v>1</v>
      </c>
      <c r="I396" s="271"/>
      <c r="J396" s="268"/>
      <c r="K396" s="268"/>
      <c r="L396" s="272"/>
      <c r="M396" s="273"/>
      <c r="N396" s="274"/>
      <c r="O396" s="274"/>
      <c r="P396" s="274"/>
      <c r="Q396" s="274"/>
      <c r="R396" s="274"/>
      <c r="S396" s="274"/>
      <c r="T396" s="27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76" t="s">
        <v>187</v>
      </c>
      <c r="AU396" s="276" t="s">
        <v>88</v>
      </c>
      <c r="AV396" s="15" t="s">
        <v>86</v>
      </c>
      <c r="AW396" s="15" t="s">
        <v>34</v>
      </c>
      <c r="AX396" s="15" t="s">
        <v>78</v>
      </c>
      <c r="AY396" s="276" t="s">
        <v>176</v>
      </c>
    </row>
    <row r="397" spans="1:51" s="15" customFormat="1" ht="12">
      <c r="A397" s="15"/>
      <c r="B397" s="267"/>
      <c r="C397" s="268"/>
      <c r="D397" s="240" t="s">
        <v>187</v>
      </c>
      <c r="E397" s="269" t="s">
        <v>1</v>
      </c>
      <c r="F397" s="270" t="s">
        <v>1180</v>
      </c>
      <c r="G397" s="268"/>
      <c r="H397" s="269" t="s">
        <v>1</v>
      </c>
      <c r="I397" s="271"/>
      <c r="J397" s="268"/>
      <c r="K397" s="268"/>
      <c r="L397" s="272"/>
      <c r="M397" s="273"/>
      <c r="N397" s="274"/>
      <c r="O397" s="274"/>
      <c r="P397" s="274"/>
      <c r="Q397" s="274"/>
      <c r="R397" s="274"/>
      <c r="S397" s="274"/>
      <c r="T397" s="27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76" t="s">
        <v>187</v>
      </c>
      <c r="AU397" s="276" t="s">
        <v>88</v>
      </c>
      <c r="AV397" s="15" t="s">
        <v>86</v>
      </c>
      <c r="AW397" s="15" t="s">
        <v>34</v>
      </c>
      <c r="AX397" s="15" t="s">
        <v>78</v>
      </c>
      <c r="AY397" s="276" t="s">
        <v>176</v>
      </c>
    </row>
    <row r="398" spans="1:51" s="13" customFormat="1" ht="12">
      <c r="A398" s="13"/>
      <c r="B398" s="245"/>
      <c r="C398" s="246"/>
      <c r="D398" s="240" t="s">
        <v>187</v>
      </c>
      <c r="E398" s="247" t="s">
        <v>1</v>
      </c>
      <c r="F398" s="248" t="s">
        <v>1181</v>
      </c>
      <c r="G398" s="246"/>
      <c r="H398" s="249">
        <v>49.544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5" t="s">
        <v>187</v>
      </c>
      <c r="AU398" s="255" t="s">
        <v>88</v>
      </c>
      <c r="AV398" s="13" t="s">
        <v>88</v>
      </c>
      <c r="AW398" s="13" t="s">
        <v>34</v>
      </c>
      <c r="AX398" s="13" t="s">
        <v>78</v>
      </c>
      <c r="AY398" s="255" t="s">
        <v>176</v>
      </c>
    </row>
    <row r="399" spans="1:51" s="13" customFormat="1" ht="12">
      <c r="A399" s="13"/>
      <c r="B399" s="245"/>
      <c r="C399" s="246"/>
      <c r="D399" s="240" t="s">
        <v>187</v>
      </c>
      <c r="E399" s="247" t="s">
        <v>1</v>
      </c>
      <c r="F399" s="248" t="s">
        <v>1182</v>
      </c>
      <c r="G399" s="246"/>
      <c r="H399" s="249">
        <v>0.996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5" t="s">
        <v>187</v>
      </c>
      <c r="AU399" s="255" t="s">
        <v>88</v>
      </c>
      <c r="AV399" s="13" t="s">
        <v>88</v>
      </c>
      <c r="AW399" s="13" t="s">
        <v>34</v>
      </c>
      <c r="AX399" s="13" t="s">
        <v>78</v>
      </c>
      <c r="AY399" s="255" t="s">
        <v>176</v>
      </c>
    </row>
    <row r="400" spans="1:51" s="16" customFormat="1" ht="12">
      <c r="A400" s="16"/>
      <c r="B400" s="288"/>
      <c r="C400" s="289"/>
      <c r="D400" s="240" t="s">
        <v>187</v>
      </c>
      <c r="E400" s="290" t="s">
        <v>1</v>
      </c>
      <c r="F400" s="291" t="s">
        <v>268</v>
      </c>
      <c r="G400" s="289"/>
      <c r="H400" s="292">
        <v>50.54</v>
      </c>
      <c r="I400" s="293"/>
      <c r="J400" s="289"/>
      <c r="K400" s="289"/>
      <c r="L400" s="294"/>
      <c r="M400" s="295"/>
      <c r="N400" s="296"/>
      <c r="O400" s="296"/>
      <c r="P400" s="296"/>
      <c r="Q400" s="296"/>
      <c r="R400" s="296"/>
      <c r="S400" s="296"/>
      <c r="T400" s="297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T400" s="298" t="s">
        <v>187</v>
      </c>
      <c r="AU400" s="298" t="s">
        <v>88</v>
      </c>
      <c r="AV400" s="16" t="s">
        <v>198</v>
      </c>
      <c r="AW400" s="16" t="s">
        <v>34</v>
      </c>
      <c r="AX400" s="16" t="s">
        <v>78</v>
      </c>
      <c r="AY400" s="298" t="s">
        <v>176</v>
      </c>
    </row>
    <row r="401" spans="1:51" s="15" customFormat="1" ht="12">
      <c r="A401" s="15"/>
      <c r="B401" s="267"/>
      <c r="C401" s="268"/>
      <c r="D401" s="240" t="s">
        <v>187</v>
      </c>
      <c r="E401" s="269" t="s">
        <v>1</v>
      </c>
      <c r="F401" s="270" t="s">
        <v>1183</v>
      </c>
      <c r="G401" s="268"/>
      <c r="H401" s="269" t="s">
        <v>1</v>
      </c>
      <c r="I401" s="271"/>
      <c r="J401" s="268"/>
      <c r="K401" s="268"/>
      <c r="L401" s="272"/>
      <c r="M401" s="273"/>
      <c r="N401" s="274"/>
      <c r="O401" s="274"/>
      <c r="P401" s="274"/>
      <c r="Q401" s="274"/>
      <c r="R401" s="274"/>
      <c r="S401" s="274"/>
      <c r="T401" s="27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76" t="s">
        <v>187</v>
      </c>
      <c r="AU401" s="276" t="s">
        <v>88</v>
      </c>
      <c r="AV401" s="15" t="s">
        <v>86</v>
      </c>
      <c r="AW401" s="15" t="s">
        <v>34</v>
      </c>
      <c r="AX401" s="15" t="s">
        <v>78</v>
      </c>
      <c r="AY401" s="276" t="s">
        <v>176</v>
      </c>
    </row>
    <row r="402" spans="1:51" s="13" customFormat="1" ht="12">
      <c r="A402" s="13"/>
      <c r="B402" s="245"/>
      <c r="C402" s="246"/>
      <c r="D402" s="240" t="s">
        <v>187</v>
      </c>
      <c r="E402" s="247" t="s">
        <v>1</v>
      </c>
      <c r="F402" s="248" t="s">
        <v>1184</v>
      </c>
      <c r="G402" s="246"/>
      <c r="H402" s="249">
        <v>70.12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5" t="s">
        <v>187</v>
      </c>
      <c r="AU402" s="255" t="s">
        <v>88</v>
      </c>
      <c r="AV402" s="13" t="s">
        <v>88</v>
      </c>
      <c r="AW402" s="13" t="s">
        <v>34</v>
      </c>
      <c r="AX402" s="13" t="s">
        <v>78</v>
      </c>
      <c r="AY402" s="255" t="s">
        <v>176</v>
      </c>
    </row>
    <row r="403" spans="1:51" s="16" customFormat="1" ht="12">
      <c r="A403" s="16"/>
      <c r="B403" s="288"/>
      <c r="C403" s="289"/>
      <c r="D403" s="240" t="s">
        <v>187</v>
      </c>
      <c r="E403" s="290" t="s">
        <v>1</v>
      </c>
      <c r="F403" s="291" t="s">
        <v>268</v>
      </c>
      <c r="G403" s="289"/>
      <c r="H403" s="292">
        <v>70.12</v>
      </c>
      <c r="I403" s="293"/>
      <c r="J403" s="289"/>
      <c r="K403" s="289"/>
      <c r="L403" s="294"/>
      <c r="M403" s="295"/>
      <c r="N403" s="296"/>
      <c r="O403" s="296"/>
      <c r="P403" s="296"/>
      <c r="Q403" s="296"/>
      <c r="R403" s="296"/>
      <c r="S403" s="296"/>
      <c r="T403" s="297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T403" s="298" t="s">
        <v>187</v>
      </c>
      <c r="AU403" s="298" t="s">
        <v>88</v>
      </c>
      <c r="AV403" s="16" t="s">
        <v>198</v>
      </c>
      <c r="AW403" s="16" t="s">
        <v>34</v>
      </c>
      <c r="AX403" s="16" t="s">
        <v>78</v>
      </c>
      <c r="AY403" s="298" t="s">
        <v>176</v>
      </c>
    </row>
    <row r="404" spans="1:51" s="14" customFormat="1" ht="12">
      <c r="A404" s="14"/>
      <c r="B404" s="256"/>
      <c r="C404" s="257"/>
      <c r="D404" s="240" t="s">
        <v>187</v>
      </c>
      <c r="E404" s="258" t="s">
        <v>1</v>
      </c>
      <c r="F404" s="259" t="s">
        <v>189</v>
      </c>
      <c r="G404" s="257"/>
      <c r="H404" s="260">
        <v>208.71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6" t="s">
        <v>187</v>
      </c>
      <c r="AU404" s="266" t="s">
        <v>88</v>
      </c>
      <c r="AV404" s="14" t="s">
        <v>183</v>
      </c>
      <c r="AW404" s="14" t="s">
        <v>34</v>
      </c>
      <c r="AX404" s="14" t="s">
        <v>86</v>
      </c>
      <c r="AY404" s="266" t="s">
        <v>176</v>
      </c>
    </row>
    <row r="405" spans="1:65" s="2" customFormat="1" ht="16.5" customHeight="1">
      <c r="A405" s="39"/>
      <c r="B405" s="40"/>
      <c r="C405" s="278" t="s">
        <v>522</v>
      </c>
      <c r="D405" s="278" t="s">
        <v>247</v>
      </c>
      <c r="E405" s="279" t="s">
        <v>434</v>
      </c>
      <c r="F405" s="280" t="s">
        <v>1185</v>
      </c>
      <c r="G405" s="281" t="s">
        <v>296</v>
      </c>
      <c r="H405" s="282">
        <v>88.05</v>
      </c>
      <c r="I405" s="283"/>
      <c r="J405" s="284">
        <f>ROUND(I405*H405,2)</f>
        <v>0</v>
      </c>
      <c r="K405" s="280" t="s">
        <v>1</v>
      </c>
      <c r="L405" s="285"/>
      <c r="M405" s="286" t="s">
        <v>1</v>
      </c>
      <c r="N405" s="287" t="s">
        <v>43</v>
      </c>
      <c r="O405" s="92"/>
      <c r="P405" s="236">
        <f>O405*H405</f>
        <v>0</v>
      </c>
      <c r="Q405" s="236">
        <v>0.131</v>
      </c>
      <c r="R405" s="236">
        <f>Q405*H405</f>
        <v>11.53455</v>
      </c>
      <c r="S405" s="236">
        <v>0</v>
      </c>
      <c r="T405" s="237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8" t="s">
        <v>227</v>
      </c>
      <c r="AT405" s="238" t="s">
        <v>247</v>
      </c>
      <c r="AU405" s="238" t="s">
        <v>88</v>
      </c>
      <c r="AY405" s="18" t="s">
        <v>176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8" t="s">
        <v>86</v>
      </c>
      <c r="BK405" s="239">
        <f>ROUND(I405*H405,2)</f>
        <v>0</v>
      </c>
      <c r="BL405" s="18" t="s">
        <v>183</v>
      </c>
      <c r="BM405" s="238" t="s">
        <v>1186</v>
      </c>
    </row>
    <row r="406" spans="1:47" s="2" customFormat="1" ht="12">
      <c r="A406" s="39"/>
      <c r="B406" s="40"/>
      <c r="C406" s="41"/>
      <c r="D406" s="240" t="s">
        <v>185</v>
      </c>
      <c r="E406" s="41"/>
      <c r="F406" s="241" t="s">
        <v>437</v>
      </c>
      <c r="G406" s="41"/>
      <c r="H406" s="41"/>
      <c r="I406" s="242"/>
      <c r="J406" s="41"/>
      <c r="K406" s="41"/>
      <c r="L406" s="45"/>
      <c r="M406" s="243"/>
      <c r="N406" s="244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185</v>
      </c>
      <c r="AU406" s="18" t="s">
        <v>88</v>
      </c>
    </row>
    <row r="407" spans="1:51" s="15" customFormat="1" ht="12">
      <c r="A407" s="15"/>
      <c r="B407" s="267"/>
      <c r="C407" s="268"/>
      <c r="D407" s="240" t="s">
        <v>187</v>
      </c>
      <c r="E407" s="269" t="s">
        <v>1</v>
      </c>
      <c r="F407" s="270" t="s">
        <v>1095</v>
      </c>
      <c r="G407" s="268"/>
      <c r="H407" s="269" t="s">
        <v>1</v>
      </c>
      <c r="I407" s="271"/>
      <c r="J407" s="268"/>
      <c r="K407" s="268"/>
      <c r="L407" s="272"/>
      <c r="M407" s="273"/>
      <c r="N407" s="274"/>
      <c r="O407" s="274"/>
      <c r="P407" s="274"/>
      <c r="Q407" s="274"/>
      <c r="R407" s="274"/>
      <c r="S407" s="274"/>
      <c r="T407" s="27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76" t="s">
        <v>187</v>
      </c>
      <c r="AU407" s="276" t="s">
        <v>88</v>
      </c>
      <c r="AV407" s="15" t="s">
        <v>86</v>
      </c>
      <c r="AW407" s="15" t="s">
        <v>34</v>
      </c>
      <c r="AX407" s="15" t="s">
        <v>78</v>
      </c>
      <c r="AY407" s="276" t="s">
        <v>176</v>
      </c>
    </row>
    <row r="408" spans="1:51" s="13" customFormat="1" ht="12">
      <c r="A408" s="13"/>
      <c r="B408" s="245"/>
      <c r="C408" s="246"/>
      <c r="D408" s="240" t="s">
        <v>187</v>
      </c>
      <c r="E408" s="247" t="s">
        <v>1</v>
      </c>
      <c r="F408" s="248" t="s">
        <v>1178</v>
      </c>
      <c r="G408" s="246"/>
      <c r="H408" s="249">
        <v>88.05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5" t="s">
        <v>187</v>
      </c>
      <c r="AU408" s="255" t="s">
        <v>88</v>
      </c>
      <c r="AV408" s="13" t="s">
        <v>88</v>
      </c>
      <c r="AW408" s="13" t="s">
        <v>34</v>
      </c>
      <c r="AX408" s="13" t="s">
        <v>78</v>
      </c>
      <c r="AY408" s="255" t="s">
        <v>176</v>
      </c>
    </row>
    <row r="409" spans="1:51" s="14" customFormat="1" ht="12">
      <c r="A409" s="14"/>
      <c r="B409" s="256"/>
      <c r="C409" s="257"/>
      <c r="D409" s="240" t="s">
        <v>187</v>
      </c>
      <c r="E409" s="258" t="s">
        <v>1</v>
      </c>
      <c r="F409" s="259" t="s">
        <v>189</v>
      </c>
      <c r="G409" s="257"/>
      <c r="H409" s="260">
        <v>88.05</v>
      </c>
      <c r="I409" s="261"/>
      <c r="J409" s="257"/>
      <c r="K409" s="257"/>
      <c r="L409" s="262"/>
      <c r="M409" s="263"/>
      <c r="N409" s="264"/>
      <c r="O409" s="264"/>
      <c r="P409" s="264"/>
      <c r="Q409" s="264"/>
      <c r="R409" s="264"/>
      <c r="S409" s="264"/>
      <c r="T409" s="26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6" t="s">
        <v>187</v>
      </c>
      <c r="AU409" s="266" t="s">
        <v>88</v>
      </c>
      <c r="AV409" s="14" t="s">
        <v>183</v>
      </c>
      <c r="AW409" s="14" t="s">
        <v>34</v>
      </c>
      <c r="AX409" s="14" t="s">
        <v>86</v>
      </c>
      <c r="AY409" s="266" t="s">
        <v>176</v>
      </c>
    </row>
    <row r="410" spans="1:65" s="2" customFormat="1" ht="16.5" customHeight="1">
      <c r="A410" s="39"/>
      <c r="B410" s="40"/>
      <c r="C410" s="278" t="s">
        <v>528</v>
      </c>
      <c r="D410" s="278" t="s">
        <v>247</v>
      </c>
      <c r="E410" s="279" t="s">
        <v>429</v>
      </c>
      <c r="F410" s="280" t="s">
        <v>430</v>
      </c>
      <c r="G410" s="281" t="s">
        <v>296</v>
      </c>
      <c r="H410" s="282">
        <v>52.056</v>
      </c>
      <c r="I410" s="283"/>
      <c r="J410" s="284">
        <f>ROUND(I410*H410,2)</f>
        <v>0</v>
      </c>
      <c r="K410" s="280" t="s">
        <v>1</v>
      </c>
      <c r="L410" s="285"/>
      <c r="M410" s="286" t="s">
        <v>1</v>
      </c>
      <c r="N410" s="287" t="s">
        <v>43</v>
      </c>
      <c r="O410" s="92"/>
      <c r="P410" s="236">
        <f>O410*H410</f>
        <v>0</v>
      </c>
      <c r="Q410" s="236">
        <v>0.131</v>
      </c>
      <c r="R410" s="236">
        <f>Q410*H410</f>
        <v>6.819336</v>
      </c>
      <c r="S410" s="236">
        <v>0</v>
      </c>
      <c r="T410" s="237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8" t="s">
        <v>227</v>
      </c>
      <c r="AT410" s="238" t="s">
        <v>247</v>
      </c>
      <c r="AU410" s="238" t="s">
        <v>88</v>
      </c>
      <c r="AY410" s="18" t="s">
        <v>176</v>
      </c>
      <c r="BE410" s="239">
        <f>IF(N410="základní",J410,0)</f>
        <v>0</v>
      </c>
      <c r="BF410" s="239">
        <f>IF(N410="snížená",J410,0)</f>
        <v>0</v>
      </c>
      <c r="BG410" s="239">
        <f>IF(N410="zákl. přenesená",J410,0)</f>
        <v>0</v>
      </c>
      <c r="BH410" s="239">
        <f>IF(N410="sníž. přenesená",J410,0)</f>
        <v>0</v>
      </c>
      <c r="BI410" s="239">
        <f>IF(N410="nulová",J410,0)</f>
        <v>0</v>
      </c>
      <c r="BJ410" s="18" t="s">
        <v>86</v>
      </c>
      <c r="BK410" s="239">
        <f>ROUND(I410*H410,2)</f>
        <v>0</v>
      </c>
      <c r="BL410" s="18" t="s">
        <v>183</v>
      </c>
      <c r="BM410" s="238" t="s">
        <v>1187</v>
      </c>
    </row>
    <row r="411" spans="1:47" s="2" customFormat="1" ht="12">
      <c r="A411" s="39"/>
      <c r="B411" s="40"/>
      <c r="C411" s="41"/>
      <c r="D411" s="240" t="s">
        <v>185</v>
      </c>
      <c r="E411" s="41"/>
      <c r="F411" s="241" t="s">
        <v>425</v>
      </c>
      <c r="G411" s="41"/>
      <c r="H411" s="41"/>
      <c r="I411" s="242"/>
      <c r="J411" s="41"/>
      <c r="K411" s="41"/>
      <c r="L411" s="45"/>
      <c r="M411" s="243"/>
      <c r="N411" s="244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185</v>
      </c>
      <c r="AU411" s="18" t="s">
        <v>88</v>
      </c>
    </row>
    <row r="412" spans="1:51" s="15" customFormat="1" ht="12">
      <c r="A412" s="15"/>
      <c r="B412" s="267"/>
      <c r="C412" s="268"/>
      <c r="D412" s="240" t="s">
        <v>187</v>
      </c>
      <c r="E412" s="269" t="s">
        <v>1</v>
      </c>
      <c r="F412" s="270" t="s">
        <v>1180</v>
      </c>
      <c r="G412" s="268"/>
      <c r="H412" s="269" t="s">
        <v>1</v>
      </c>
      <c r="I412" s="271"/>
      <c r="J412" s="268"/>
      <c r="K412" s="268"/>
      <c r="L412" s="272"/>
      <c r="M412" s="273"/>
      <c r="N412" s="274"/>
      <c r="O412" s="274"/>
      <c r="P412" s="274"/>
      <c r="Q412" s="274"/>
      <c r="R412" s="274"/>
      <c r="S412" s="274"/>
      <c r="T412" s="27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6" t="s">
        <v>187</v>
      </c>
      <c r="AU412" s="276" t="s">
        <v>88</v>
      </c>
      <c r="AV412" s="15" t="s">
        <v>86</v>
      </c>
      <c r="AW412" s="15" t="s">
        <v>34</v>
      </c>
      <c r="AX412" s="15" t="s">
        <v>78</v>
      </c>
      <c r="AY412" s="276" t="s">
        <v>176</v>
      </c>
    </row>
    <row r="413" spans="1:51" s="13" customFormat="1" ht="12">
      <c r="A413" s="13"/>
      <c r="B413" s="245"/>
      <c r="C413" s="246"/>
      <c r="D413" s="240" t="s">
        <v>187</v>
      </c>
      <c r="E413" s="247" t="s">
        <v>1</v>
      </c>
      <c r="F413" s="248" t="s">
        <v>1181</v>
      </c>
      <c r="G413" s="246"/>
      <c r="H413" s="249">
        <v>49.544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5" t="s">
        <v>187</v>
      </c>
      <c r="AU413" s="255" t="s">
        <v>88</v>
      </c>
      <c r="AV413" s="13" t="s">
        <v>88</v>
      </c>
      <c r="AW413" s="13" t="s">
        <v>34</v>
      </c>
      <c r="AX413" s="13" t="s">
        <v>78</v>
      </c>
      <c r="AY413" s="255" t="s">
        <v>176</v>
      </c>
    </row>
    <row r="414" spans="1:51" s="13" customFormat="1" ht="12">
      <c r="A414" s="13"/>
      <c r="B414" s="245"/>
      <c r="C414" s="246"/>
      <c r="D414" s="240" t="s">
        <v>187</v>
      </c>
      <c r="E414" s="247" t="s">
        <v>1</v>
      </c>
      <c r="F414" s="248" t="s">
        <v>1182</v>
      </c>
      <c r="G414" s="246"/>
      <c r="H414" s="249">
        <v>0.996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5" t="s">
        <v>187</v>
      </c>
      <c r="AU414" s="255" t="s">
        <v>88</v>
      </c>
      <c r="AV414" s="13" t="s">
        <v>88</v>
      </c>
      <c r="AW414" s="13" t="s">
        <v>34</v>
      </c>
      <c r="AX414" s="13" t="s">
        <v>78</v>
      </c>
      <c r="AY414" s="255" t="s">
        <v>176</v>
      </c>
    </row>
    <row r="415" spans="1:51" s="14" customFormat="1" ht="12">
      <c r="A415" s="14"/>
      <c r="B415" s="256"/>
      <c r="C415" s="257"/>
      <c r="D415" s="240" t="s">
        <v>187</v>
      </c>
      <c r="E415" s="258" t="s">
        <v>1</v>
      </c>
      <c r="F415" s="259" t="s">
        <v>189</v>
      </c>
      <c r="G415" s="257"/>
      <c r="H415" s="260">
        <v>50.54</v>
      </c>
      <c r="I415" s="261"/>
      <c r="J415" s="257"/>
      <c r="K415" s="257"/>
      <c r="L415" s="262"/>
      <c r="M415" s="263"/>
      <c r="N415" s="264"/>
      <c r="O415" s="264"/>
      <c r="P415" s="264"/>
      <c r="Q415" s="264"/>
      <c r="R415" s="264"/>
      <c r="S415" s="264"/>
      <c r="T415" s="26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6" t="s">
        <v>187</v>
      </c>
      <c r="AU415" s="266" t="s">
        <v>88</v>
      </c>
      <c r="AV415" s="14" t="s">
        <v>183</v>
      </c>
      <c r="AW415" s="14" t="s">
        <v>34</v>
      </c>
      <c r="AX415" s="14" t="s">
        <v>86</v>
      </c>
      <c r="AY415" s="266" t="s">
        <v>176</v>
      </c>
    </row>
    <row r="416" spans="1:51" s="13" customFormat="1" ht="12">
      <c r="A416" s="13"/>
      <c r="B416" s="245"/>
      <c r="C416" s="246"/>
      <c r="D416" s="240" t="s">
        <v>187</v>
      </c>
      <c r="E416" s="246"/>
      <c r="F416" s="248" t="s">
        <v>1188</v>
      </c>
      <c r="G416" s="246"/>
      <c r="H416" s="249">
        <v>52.056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5" t="s">
        <v>187</v>
      </c>
      <c r="AU416" s="255" t="s">
        <v>88</v>
      </c>
      <c r="AV416" s="13" t="s">
        <v>88</v>
      </c>
      <c r="AW416" s="13" t="s">
        <v>4</v>
      </c>
      <c r="AX416" s="13" t="s">
        <v>86</v>
      </c>
      <c r="AY416" s="255" t="s">
        <v>176</v>
      </c>
    </row>
    <row r="417" spans="1:65" s="2" customFormat="1" ht="16.5" customHeight="1">
      <c r="A417" s="39"/>
      <c r="B417" s="40"/>
      <c r="C417" s="278" t="s">
        <v>532</v>
      </c>
      <c r="D417" s="278" t="s">
        <v>247</v>
      </c>
      <c r="E417" s="279" t="s">
        <v>440</v>
      </c>
      <c r="F417" s="280" t="s">
        <v>441</v>
      </c>
      <c r="G417" s="281" t="s">
        <v>296</v>
      </c>
      <c r="H417" s="282">
        <v>72.224</v>
      </c>
      <c r="I417" s="283"/>
      <c r="J417" s="284">
        <f>ROUND(I417*H417,2)</f>
        <v>0</v>
      </c>
      <c r="K417" s="280" t="s">
        <v>182</v>
      </c>
      <c r="L417" s="285"/>
      <c r="M417" s="286" t="s">
        <v>1</v>
      </c>
      <c r="N417" s="287" t="s">
        <v>43</v>
      </c>
      <c r="O417" s="92"/>
      <c r="P417" s="236">
        <f>O417*H417</f>
        <v>0</v>
      </c>
      <c r="Q417" s="236">
        <v>0.131</v>
      </c>
      <c r="R417" s="236">
        <f>Q417*H417</f>
        <v>9.461344</v>
      </c>
      <c r="S417" s="236">
        <v>0</v>
      </c>
      <c r="T417" s="237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8" t="s">
        <v>227</v>
      </c>
      <c r="AT417" s="238" t="s">
        <v>247</v>
      </c>
      <c r="AU417" s="238" t="s">
        <v>88</v>
      </c>
      <c r="AY417" s="18" t="s">
        <v>176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8" t="s">
        <v>86</v>
      </c>
      <c r="BK417" s="239">
        <f>ROUND(I417*H417,2)</f>
        <v>0</v>
      </c>
      <c r="BL417" s="18" t="s">
        <v>183</v>
      </c>
      <c r="BM417" s="238" t="s">
        <v>442</v>
      </c>
    </row>
    <row r="418" spans="1:47" s="2" customFormat="1" ht="12">
      <c r="A418" s="39"/>
      <c r="B418" s="40"/>
      <c r="C418" s="41"/>
      <c r="D418" s="240" t="s">
        <v>185</v>
      </c>
      <c r="E418" s="41"/>
      <c r="F418" s="241" t="s">
        <v>443</v>
      </c>
      <c r="G418" s="41"/>
      <c r="H418" s="41"/>
      <c r="I418" s="242"/>
      <c r="J418" s="41"/>
      <c r="K418" s="41"/>
      <c r="L418" s="45"/>
      <c r="M418" s="243"/>
      <c r="N418" s="244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185</v>
      </c>
      <c r="AU418" s="18" t="s">
        <v>88</v>
      </c>
    </row>
    <row r="419" spans="1:51" s="15" customFormat="1" ht="12">
      <c r="A419" s="15"/>
      <c r="B419" s="267"/>
      <c r="C419" s="268"/>
      <c r="D419" s="240" t="s">
        <v>187</v>
      </c>
      <c r="E419" s="269" t="s">
        <v>1</v>
      </c>
      <c r="F419" s="270" t="s">
        <v>1179</v>
      </c>
      <c r="G419" s="268"/>
      <c r="H419" s="269" t="s">
        <v>1</v>
      </c>
      <c r="I419" s="271"/>
      <c r="J419" s="268"/>
      <c r="K419" s="268"/>
      <c r="L419" s="272"/>
      <c r="M419" s="273"/>
      <c r="N419" s="274"/>
      <c r="O419" s="274"/>
      <c r="P419" s="274"/>
      <c r="Q419" s="274"/>
      <c r="R419" s="274"/>
      <c r="S419" s="274"/>
      <c r="T419" s="27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76" t="s">
        <v>187</v>
      </c>
      <c r="AU419" s="276" t="s">
        <v>88</v>
      </c>
      <c r="AV419" s="15" t="s">
        <v>86</v>
      </c>
      <c r="AW419" s="15" t="s">
        <v>34</v>
      </c>
      <c r="AX419" s="15" t="s">
        <v>78</v>
      </c>
      <c r="AY419" s="276" t="s">
        <v>176</v>
      </c>
    </row>
    <row r="420" spans="1:51" s="15" customFormat="1" ht="12">
      <c r="A420" s="15"/>
      <c r="B420" s="267"/>
      <c r="C420" s="268"/>
      <c r="D420" s="240" t="s">
        <v>187</v>
      </c>
      <c r="E420" s="269" t="s">
        <v>1</v>
      </c>
      <c r="F420" s="270" t="s">
        <v>1183</v>
      </c>
      <c r="G420" s="268"/>
      <c r="H420" s="269" t="s">
        <v>1</v>
      </c>
      <c r="I420" s="271"/>
      <c r="J420" s="268"/>
      <c r="K420" s="268"/>
      <c r="L420" s="272"/>
      <c r="M420" s="273"/>
      <c r="N420" s="274"/>
      <c r="O420" s="274"/>
      <c r="P420" s="274"/>
      <c r="Q420" s="274"/>
      <c r="R420" s="274"/>
      <c r="S420" s="274"/>
      <c r="T420" s="27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6" t="s">
        <v>187</v>
      </c>
      <c r="AU420" s="276" t="s">
        <v>88</v>
      </c>
      <c r="AV420" s="15" t="s">
        <v>86</v>
      </c>
      <c r="AW420" s="15" t="s">
        <v>34</v>
      </c>
      <c r="AX420" s="15" t="s">
        <v>78</v>
      </c>
      <c r="AY420" s="276" t="s">
        <v>176</v>
      </c>
    </row>
    <row r="421" spans="1:51" s="13" customFormat="1" ht="12">
      <c r="A421" s="13"/>
      <c r="B421" s="245"/>
      <c r="C421" s="246"/>
      <c r="D421" s="240" t="s">
        <v>187</v>
      </c>
      <c r="E421" s="247" t="s">
        <v>1</v>
      </c>
      <c r="F421" s="248" t="s">
        <v>1184</v>
      </c>
      <c r="G421" s="246"/>
      <c r="H421" s="249">
        <v>70.12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5" t="s">
        <v>187</v>
      </c>
      <c r="AU421" s="255" t="s">
        <v>88</v>
      </c>
      <c r="AV421" s="13" t="s">
        <v>88</v>
      </c>
      <c r="AW421" s="13" t="s">
        <v>34</v>
      </c>
      <c r="AX421" s="13" t="s">
        <v>78</v>
      </c>
      <c r="AY421" s="255" t="s">
        <v>176</v>
      </c>
    </row>
    <row r="422" spans="1:51" s="14" customFormat="1" ht="12">
      <c r="A422" s="14"/>
      <c r="B422" s="256"/>
      <c r="C422" s="257"/>
      <c r="D422" s="240" t="s">
        <v>187</v>
      </c>
      <c r="E422" s="258" t="s">
        <v>1</v>
      </c>
      <c r="F422" s="259" t="s">
        <v>189</v>
      </c>
      <c r="G422" s="257"/>
      <c r="H422" s="260">
        <v>70.12</v>
      </c>
      <c r="I422" s="261"/>
      <c r="J422" s="257"/>
      <c r="K422" s="257"/>
      <c r="L422" s="262"/>
      <c r="M422" s="263"/>
      <c r="N422" s="264"/>
      <c r="O422" s="264"/>
      <c r="P422" s="264"/>
      <c r="Q422" s="264"/>
      <c r="R422" s="264"/>
      <c r="S422" s="264"/>
      <c r="T422" s="26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6" t="s">
        <v>187</v>
      </c>
      <c r="AU422" s="266" t="s">
        <v>88</v>
      </c>
      <c r="AV422" s="14" t="s">
        <v>183</v>
      </c>
      <c r="AW422" s="14" t="s">
        <v>34</v>
      </c>
      <c r="AX422" s="14" t="s">
        <v>86</v>
      </c>
      <c r="AY422" s="266" t="s">
        <v>176</v>
      </c>
    </row>
    <row r="423" spans="1:51" s="13" customFormat="1" ht="12">
      <c r="A423" s="13"/>
      <c r="B423" s="245"/>
      <c r="C423" s="246"/>
      <c r="D423" s="240" t="s">
        <v>187</v>
      </c>
      <c r="E423" s="246"/>
      <c r="F423" s="248" t="s">
        <v>1189</v>
      </c>
      <c r="G423" s="246"/>
      <c r="H423" s="249">
        <v>72.224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5" t="s">
        <v>187</v>
      </c>
      <c r="AU423" s="255" t="s">
        <v>88</v>
      </c>
      <c r="AV423" s="13" t="s">
        <v>88</v>
      </c>
      <c r="AW423" s="13" t="s">
        <v>4</v>
      </c>
      <c r="AX423" s="13" t="s">
        <v>86</v>
      </c>
      <c r="AY423" s="255" t="s">
        <v>176</v>
      </c>
    </row>
    <row r="424" spans="1:65" s="2" customFormat="1" ht="16.5" customHeight="1">
      <c r="A424" s="39"/>
      <c r="B424" s="40"/>
      <c r="C424" s="227" t="s">
        <v>538</v>
      </c>
      <c r="D424" s="227" t="s">
        <v>178</v>
      </c>
      <c r="E424" s="228" t="s">
        <v>1190</v>
      </c>
      <c r="F424" s="229" t="s">
        <v>1191</v>
      </c>
      <c r="G424" s="230" t="s">
        <v>296</v>
      </c>
      <c r="H424" s="231">
        <v>853.96</v>
      </c>
      <c r="I424" s="232"/>
      <c r="J424" s="233">
        <f>ROUND(I424*H424,2)</f>
        <v>0</v>
      </c>
      <c r="K424" s="229" t="s">
        <v>182</v>
      </c>
      <c r="L424" s="45"/>
      <c r="M424" s="234" t="s">
        <v>1</v>
      </c>
      <c r="N424" s="235" t="s">
        <v>43</v>
      </c>
      <c r="O424" s="92"/>
      <c r="P424" s="236">
        <f>O424*H424</f>
        <v>0</v>
      </c>
      <c r="Q424" s="236">
        <v>0.08922</v>
      </c>
      <c r="R424" s="236">
        <f>Q424*H424</f>
        <v>76.1903112</v>
      </c>
      <c r="S424" s="236">
        <v>0</v>
      </c>
      <c r="T424" s="237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8" t="s">
        <v>183</v>
      </c>
      <c r="AT424" s="238" t="s">
        <v>178</v>
      </c>
      <c r="AU424" s="238" t="s">
        <v>88</v>
      </c>
      <c r="AY424" s="18" t="s">
        <v>176</v>
      </c>
      <c r="BE424" s="239">
        <f>IF(N424="základní",J424,0)</f>
        <v>0</v>
      </c>
      <c r="BF424" s="239">
        <f>IF(N424="snížená",J424,0)</f>
        <v>0</v>
      </c>
      <c r="BG424" s="239">
        <f>IF(N424="zákl. přenesená",J424,0)</f>
        <v>0</v>
      </c>
      <c r="BH424" s="239">
        <f>IF(N424="sníž. přenesená",J424,0)</f>
        <v>0</v>
      </c>
      <c r="BI424" s="239">
        <f>IF(N424="nulová",J424,0)</f>
        <v>0</v>
      </c>
      <c r="BJ424" s="18" t="s">
        <v>86</v>
      </c>
      <c r="BK424" s="239">
        <f>ROUND(I424*H424,2)</f>
        <v>0</v>
      </c>
      <c r="BL424" s="18" t="s">
        <v>183</v>
      </c>
      <c r="BM424" s="238" t="s">
        <v>1192</v>
      </c>
    </row>
    <row r="425" spans="1:47" s="2" customFormat="1" ht="12">
      <c r="A425" s="39"/>
      <c r="B425" s="40"/>
      <c r="C425" s="41"/>
      <c r="D425" s="240" t="s">
        <v>185</v>
      </c>
      <c r="E425" s="41"/>
      <c r="F425" s="241" t="s">
        <v>1193</v>
      </c>
      <c r="G425" s="41"/>
      <c r="H425" s="41"/>
      <c r="I425" s="242"/>
      <c r="J425" s="41"/>
      <c r="K425" s="41"/>
      <c r="L425" s="45"/>
      <c r="M425" s="243"/>
      <c r="N425" s="244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185</v>
      </c>
      <c r="AU425" s="18" t="s">
        <v>88</v>
      </c>
    </row>
    <row r="426" spans="1:51" s="15" customFormat="1" ht="12">
      <c r="A426" s="15"/>
      <c r="B426" s="267"/>
      <c r="C426" s="268"/>
      <c r="D426" s="240" t="s">
        <v>187</v>
      </c>
      <c r="E426" s="269" t="s">
        <v>1</v>
      </c>
      <c r="F426" s="270" t="s">
        <v>1179</v>
      </c>
      <c r="G426" s="268"/>
      <c r="H426" s="269" t="s">
        <v>1</v>
      </c>
      <c r="I426" s="271"/>
      <c r="J426" s="268"/>
      <c r="K426" s="268"/>
      <c r="L426" s="272"/>
      <c r="M426" s="273"/>
      <c r="N426" s="274"/>
      <c r="O426" s="274"/>
      <c r="P426" s="274"/>
      <c r="Q426" s="274"/>
      <c r="R426" s="274"/>
      <c r="S426" s="274"/>
      <c r="T426" s="27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76" t="s">
        <v>187</v>
      </c>
      <c r="AU426" s="276" t="s">
        <v>88</v>
      </c>
      <c r="AV426" s="15" t="s">
        <v>86</v>
      </c>
      <c r="AW426" s="15" t="s">
        <v>34</v>
      </c>
      <c r="AX426" s="15" t="s">
        <v>78</v>
      </c>
      <c r="AY426" s="276" t="s">
        <v>176</v>
      </c>
    </row>
    <row r="427" spans="1:51" s="13" customFormat="1" ht="12">
      <c r="A427" s="13"/>
      <c r="B427" s="245"/>
      <c r="C427" s="246"/>
      <c r="D427" s="240" t="s">
        <v>187</v>
      </c>
      <c r="E427" s="247" t="s">
        <v>1</v>
      </c>
      <c r="F427" s="248" t="s">
        <v>1194</v>
      </c>
      <c r="G427" s="246"/>
      <c r="H427" s="249">
        <v>853.96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5" t="s">
        <v>187</v>
      </c>
      <c r="AU427" s="255" t="s">
        <v>88</v>
      </c>
      <c r="AV427" s="13" t="s">
        <v>88</v>
      </c>
      <c r="AW427" s="13" t="s">
        <v>34</v>
      </c>
      <c r="AX427" s="13" t="s">
        <v>78</v>
      </c>
      <c r="AY427" s="255" t="s">
        <v>176</v>
      </c>
    </row>
    <row r="428" spans="1:51" s="14" customFormat="1" ht="12">
      <c r="A428" s="14"/>
      <c r="B428" s="256"/>
      <c r="C428" s="257"/>
      <c r="D428" s="240" t="s">
        <v>187</v>
      </c>
      <c r="E428" s="258" t="s">
        <v>1</v>
      </c>
      <c r="F428" s="259" t="s">
        <v>189</v>
      </c>
      <c r="G428" s="257"/>
      <c r="H428" s="260">
        <v>853.96</v>
      </c>
      <c r="I428" s="261"/>
      <c r="J428" s="257"/>
      <c r="K428" s="257"/>
      <c r="L428" s="262"/>
      <c r="M428" s="263"/>
      <c r="N428" s="264"/>
      <c r="O428" s="264"/>
      <c r="P428" s="264"/>
      <c r="Q428" s="264"/>
      <c r="R428" s="264"/>
      <c r="S428" s="264"/>
      <c r="T428" s="26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6" t="s">
        <v>187</v>
      </c>
      <c r="AU428" s="266" t="s">
        <v>88</v>
      </c>
      <c r="AV428" s="14" t="s">
        <v>183</v>
      </c>
      <c r="AW428" s="14" t="s">
        <v>34</v>
      </c>
      <c r="AX428" s="14" t="s">
        <v>86</v>
      </c>
      <c r="AY428" s="266" t="s">
        <v>176</v>
      </c>
    </row>
    <row r="429" spans="1:65" s="2" customFormat="1" ht="16.5" customHeight="1">
      <c r="A429" s="39"/>
      <c r="B429" s="40"/>
      <c r="C429" s="278" t="s">
        <v>543</v>
      </c>
      <c r="D429" s="278" t="s">
        <v>247</v>
      </c>
      <c r="E429" s="279" t="s">
        <v>424</v>
      </c>
      <c r="F429" s="280" t="s">
        <v>425</v>
      </c>
      <c r="G429" s="281" t="s">
        <v>296</v>
      </c>
      <c r="H429" s="282">
        <v>862.5</v>
      </c>
      <c r="I429" s="283"/>
      <c r="J429" s="284">
        <f>ROUND(I429*H429,2)</f>
        <v>0</v>
      </c>
      <c r="K429" s="280" t="s">
        <v>182</v>
      </c>
      <c r="L429" s="285"/>
      <c r="M429" s="286" t="s">
        <v>1</v>
      </c>
      <c r="N429" s="287" t="s">
        <v>43</v>
      </c>
      <c r="O429" s="92"/>
      <c r="P429" s="236">
        <f>O429*H429</f>
        <v>0</v>
      </c>
      <c r="Q429" s="236">
        <v>0.131</v>
      </c>
      <c r="R429" s="236">
        <f>Q429*H429</f>
        <v>112.98750000000001</v>
      </c>
      <c r="S429" s="236">
        <v>0</v>
      </c>
      <c r="T429" s="237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8" t="s">
        <v>227</v>
      </c>
      <c r="AT429" s="238" t="s">
        <v>247</v>
      </c>
      <c r="AU429" s="238" t="s">
        <v>88</v>
      </c>
      <c r="AY429" s="18" t="s">
        <v>176</v>
      </c>
      <c r="BE429" s="239">
        <f>IF(N429="základní",J429,0)</f>
        <v>0</v>
      </c>
      <c r="BF429" s="239">
        <f>IF(N429="snížená",J429,0)</f>
        <v>0</v>
      </c>
      <c r="BG429" s="239">
        <f>IF(N429="zákl. přenesená",J429,0)</f>
        <v>0</v>
      </c>
      <c r="BH429" s="239">
        <f>IF(N429="sníž. přenesená",J429,0)</f>
        <v>0</v>
      </c>
      <c r="BI429" s="239">
        <f>IF(N429="nulová",J429,0)</f>
        <v>0</v>
      </c>
      <c r="BJ429" s="18" t="s">
        <v>86</v>
      </c>
      <c r="BK429" s="239">
        <f>ROUND(I429*H429,2)</f>
        <v>0</v>
      </c>
      <c r="BL429" s="18" t="s">
        <v>183</v>
      </c>
      <c r="BM429" s="238" t="s">
        <v>1195</v>
      </c>
    </row>
    <row r="430" spans="1:47" s="2" customFormat="1" ht="12">
      <c r="A430" s="39"/>
      <c r="B430" s="40"/>
      <c r="C430" s="41"/>
      <c r="D430" s="240" t="s">
        <v>185</v>
      </c>
      <c r="E430" s="41"/>
      <c r="F430" s="241" t="s">
        <v>425</v>
      </c>
      <c r="G430" s="41"/>
      <c r="H430" s="41"/>
      <c r="I430" s="242"/>
      <c r="J430" s="41"/>
      <c r="K430" s="41"/>
      <c r="L430" s="45"/>
      <c r="M430" s="243"/>
      <c r="N430" s="244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185</v>
      </c>
      <c r="AU430" s="18" t="s">
        <v>88</v>
      </c>
    </row>
    <row r="431" spans="1:51" s="15" customFormat="1" ht="12">
      <c r="A431" s="15"/>
      <c r="B431" s="267"/>
      <c r="C431" s="268"/>
      <c r="D431" s="240" t="s">
        <v>187</v>
      </c>
      <c r="E431" s="269" t="s">
        <v>1</v>
      </c>
      <c r="F431" s="270" t="s">
        <v>1179</v>
      </c>
      <c r="G431" s="268"/>
      <c r="H431" s="269" t="s">
        <v>1</v>
      </c>
      <c r="I431" s="271"/>
      <c r="J431" s="268"/>
      <c r="K431" s="268"/>
      <c r="L431" s="272"/>
      <c r="M431" s="273"/>
      <c r="N431" s="274"/>
      <c r="O431" s="274"/>
      <c r="P431" s="274"/>
      <c r="Q431" s="274"/>
      <c r="R431" s="274"/>
      <c r="S431" s="274"/>
      <c r="T431" s="27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76" t="s">
        <v>187</v>
      </c>
      <c r="AU431" s="276" t="s">
        <v>88</v>
      </c>
      <c r="AV431" s="15" t="s">
        <v>86</v>
      </c>
      <c r="AW431" s="15" t="s">
        <v>34</v>
      </c>
      <c r="AX431" s="15" t="s">
        <v>78</v>
      </c>
      <c r="AY431" s="276" t="s">
        <v>176</v>
      </c>
    </row>
    <row r="432" spans="1:51" s="13" customFormat="1" ht="12">
      <c r="A432" s="13"/>
      <c r="B432" s="245"/>
      <c r="C432" s="246"/>
      <c r="D432" s="240" t="s">
        <v>187</v>
      </c>
      <c r="E432" s="247" t="s">
        <v>1</v>
      </c>
      <c r="F432" s="248" t="s">
        <v>1196</v>
      </c>
      <c r="G432" s="246"/>
      <c r="H432" s="249">
        <v>853.96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5" t="s">
        <v>187</v>
      </c>
      <c r="AU432" s="255" t="s">
        <v>88</v>
      </c>
      <c r="AV432" s="13" t="s">
        <v>88</v>
      </c>
      <c r="AW432" s="13" t="s">
        <v>34</v>
      </c>
      <c r="AX432" s="13" t="s">
        <v>78</v>
      </c>
      <c r="AY432" s="255" t="s">
        <v>176</v>
      </c>
    </row>
    <row r="433" spans="1:51" s="14" customFormat="1" ht="12">
      <c r="A433" s="14"/>
      <c r="B433" s="256"/>
      <c r="C433" s="257"/>
      <c r="D433" s="240" t="s">
        <v>187</v>
      </c>
      <c r="E433" s="258" t="s">
        <v>1</v>
      </c>
      <c r="F433" s="259" t="s">
        <v>189</v>
      </c>
      <c r="G433" s="257"/>
      <c r="H433" s="260">
        <v>853.96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6" t="s">
        <v>187</v>
      </c>
      <c r="AU433" s="266" t="s">
        <v>88</v>
      </c>
      <c r="AV433" s="14" t="s">
        <v>183</v>
      </c>
      <c r="AW433" s="14" t="s">
        <v>34</v>
      </c>
      <c r="AX433" s="14" t="s">
        <v>86</v>
      </c>
      <c r="AY433" s="266" t="s">
        <v>176</v>
      </c>
    </row>
    <row r="434" spans="1:51" s="13" customFormat="1" ht="12">
      <c r="A434" s="13"/>
      <c r="B434" s="245"/>
      <c r="C434" s="246"/>
      <c r="D434" s="240" t="s">
        <v>187</v>
      </c>
      <c r="E434" s="246"/>
      <c r="F434" s="248" t="s">
        <v>1197</v>
      </c>
      <c r="G434" s="246"/>
      <c r="H434" s="249">
        <v>862.5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5" t="s">
        <v>187</v>
      </c>
      <c r="AU434" s="255" t="s">
        <v>88</v>
      </c>
      <c r="AV434" s="13" t="s">
        <v>88</v>
      </c>
      <c r="AW434" s="13" t="s">
        <v>4</v>
      </c>
      <c r="AX434" s="13" t="s">
        <v>86</v>
      </c>
      <c r="AY434" s="255" t="s">
        <v>176</v>
      </c>
    </row>
    <row r="435" spans="1:65" s="2" customFormat="1" ht="16.5" customHeight="1">
      <c r="A435" s="39"/>
      <c r="B435" s="40"/>
      <c r="C435" s="227" t="s">
        <v>548</v>
      </c>
      <c r="D435" s="227" t="s">
        <v>178</v>
      </c>
      <c r="E435" s="228" t="s">
        <v>1198</v>
      </c>
      <c r="F435" s="229" t="s">
        <v>1199</v>
      </c>
      <c r="G435" s="230" t="s">
        <v>296</v>
      </c>
      <c r="H435" s="231">
        <v>97.17</v>
      </c>
      <c r="I435" s="232"/>
      <c r="J435" s="233">
        <f>ROUND(I435*H435,2)</f>
        <v>0</v>
      </c>
      <c r="K435" s="229" t="s">
        <v>1</v>
      </c>
      <c r="L435" s="45"/>
      <c r="M435" s="234" t="s">
        <v>1</v>
      </c>
      <c r="N435" s="235" t="s">
        <v>43</v>
      </c>
      <c r="O435" s="92"/>
      <c r="P435" s="236">
        <f>O435*H435</f>
        <v>0</v>
      </c>
      <c r="Q435" s="236">
        <v>0.11162</v>
      </c>
      <c r="R435" s="236">
        <f>Q435*H435</f>
        <v>10.8461154</v>
      </c>
      <c r="S435" s="236">
        <v>0</v>
      </c>
      <c r="T435" s="237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8" t="s">
        <v>183</v>
      </c>
      <c r="AT435" s="238" t="s">
        <v>178</v>
      </c>
      <c r="AU435" s="238" t="s">
        <v>88</v>
      </c>
      <c r="AY435" s="18" t="s">
        <v>176</v>
      </c>
      <c r="BE435" s="239">
        <f>IF(N435="základní",J435,0)</f>
        <v>0</v>
      </c>
      <c r="BF435" s="239">
        <f>IF(N435="snížená",J435,0)</f>
        <v>0</v>
      </c>
      <c r="BG435" s="239">
        <f>IF(N435="zákl. přenesená",J435,0)</f>
        <v>0</v>
      </c>
      <c r="BH435" s="239">
        <f>IF(N435="sníž. přenesená",J435,0)</f>
        <v>0</v>
      </c>
      <c r="BI435" s="239">
        <f>IF(N435="nulová",J435,0)</f>
        <v>0</v>
      </c>
      <c r="BJ435" s="18" t="s">
        <v>86</v>
      </c>
      <c r="BK435" s="239">
        <f>ROUND(I435*H435,2)</f>
        <v>0</v>
      </c>
      <c r="BL435" s="18" t="s">
        <v>183</v>
      </c>
      <c r="BM435" s="238" t="s">
        <v>1200</v>
      </c>
    </row>
    <row r="436" spans="1:47" s="2" customFormat="1" ht="12">
      <c r="A436" s="39"/>
      <c r="B436" s="40"/>
      <c r="C436" s="41"/>
      <c r="D436" s="240" t="s">
        <v>185</v>
      </c>
      <c r="E436" s="41"/>
      <c r="F436" s="241" t="s">
        <v>1201</v>
      </c>
      <c r="G436" s="41"/>
      <c r="H436" s="41"/>
      <c r="I436" s="242"/>
      <c r="J436" s="41"/>
      <c r="K436" s="41"/>
      <c r="L436" s="45"/>
      <c r="M436" s="243"/>
      <c r="N436" s="244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185</v>
      </c>
      <c r="AU436" s="18" t="s">
        <v>88</v>
      </c>
    </row>
    <row r="437" spans="1:47" s="2" customFormat="1" ht="12">
      <c r="A437" s="39"/>
      <c r="B437" s="40"/>
      <c r="C437" s="41"/>
      <c r="D437" s="240" t="s">
        <v>232</v>
      </c>
      <c r="E437" s="41"/>
      <c r="F437" s="277" t="s">
        <v>1202</v>
      </c>
      <c r="G437" s="41"/>
      <c r="H437" s="41"/>
      <c r="I437" s="242"/>
      <c r="J437" s="41"/>
      <c r="K437" s="41"/>
      <c r="L437" s="45"/>
      <c r="M437" s="243"/>
      <c r="N437" s="244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232</v>
      </c>
      <c r="AU437" s="18" t="s">
        <v>88</v>
      </c>
    </row>
    <row r="438" spans="1:51" s="15" customFormat="1" ht="12">
      <c r="A438" s="15"/>
      <c r="B438" s="267"/>
      <c r="C438" s="268"/>
      <c r="D438" s="240" t="s">
        <v>187</v>
      </c>
      <c r="E438" s="269" t="s">
        <v>1</v>
      </c>
      <c r="F438" s="270" t="s">
        <v>1108</v>
      </c>
      <c r="G438" s="268"/>
      <c r="H438" s="269" t="s">
        <v>1</v>
      </c>
      <c r="I438" s="271"/>
      <c r="J438" s="268"/>
      <c r="K438" s="268"/>
      <c r="L438" s="272"/>
      <c r="M438" s="273"/>
      <c r="N438" s="274"/>
      <c r="O438" s="274"/>
      <c r="P438" s="274"/>
      <c r="Q438" s="274"/>
      <c r="R438" s="274"/>
      <c r="S438" s="274"/>
      <c r="T438" s="27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6" t="s">
        <v>187</v>
      </c>
      <c r="AU438" s="276" t="s">
        <v>88</v>
      </c>
      <c r="AV438" s="15" t="s">
        <v>86</v>
      </c>
      <c r="AW438" s="15" t="s">
        <v>34</v>
      </c>
      <c r="AX438" s="15" t="s">
        <v>78</v>
      </c>
      <c r="AY438" s="276" t="s">
        <v>176</v>
      </c>
    </row>
    <row r="439" spans="1:51" s="13" customFormat="1" ht="12">
      <c r="A439" s="13"/>
      <c r="B439" s="245"/>
      <c r="C439" s="246"/>
      <c r="D439" s="240" t="s">
        <v>187</v>
      </c>
      <c r="E439" s="247" t="s">
        <v>1</v>
      </c>
      <c r="F439" s="248" t="s">
        <v>1203</v>
      </c>
      <c r="G439" s="246"/>
      <c r="H439" s="249">
        <v>97.17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5" t="s">
        <v>187</v>
      </c>
      <c r="AU439" s="255" t="s">
        <v>88</v>
      </c>
      <c r="AV439" s="13" t="s">
        <v>88</v>
      </c>
      <c r="AW439" s="13" t="s">
        <v>34</v>
      </c>
      <c r="AX439" s="13" t="s">
        <v>78</v>
      </c>
      <c r="AY439" s="255" t="s">
        <v>176</v>
      </c>
    </row>
    <row r="440" spans="1:51" s="14" customFormat="1" ht="12">
      <c r="A440" s="14"/>
      <c r="B440" s="256"/>
      <c r="C440" s="257"/>
      <c r="D440" s="240" t="s">
        <v>187</v>
      </c>
      <c r="E440" s="258" t="s">
        <v>1</v>
      </c>
      <c r="F440" s="259" t="s">
        <v>189</v>
      </c>
      <c r="G440" s="257"/>
      <c r="H440" s="260">
        <v>97.17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6" t="s">
        <v>187</v>
      </c>
      <c r="AU440" s="266" t="s">
        <v>88</v>
      </c>
      <c r="AV440" s="14" t="s">
        <v>183</v>
      </c>
      <c r="AW440" s="14" t="s">
        <v>34</v>
      </c>
      <c r="AX440" s="14" t="s">
        <v>86</v>
      </c>
      <c r="AY440" s="266" t="s">
        <v>176</v>
      </c>
    </row>
    <row r="441" spans="1:65" s="2" customFormat="1" ht="16.5" customHeight="1">
      <c r="A441" s="39"/>
      <c r="B441" s="40"/>
      <c r="C441" s="278" t="s">
        <v>554</v>
      </c>
      <c r="D441" s="278" t="s">
        <v>247</v>
      </c>
      <c r="E441" s="279" t="s">
        <v>1204</v>
      </c>
      <c r="F441" s="280" t="s">
        <v>1205</v>
      </c>
      <c r="G441" s="281" t="s">
        <v>296</v>
      </c>
      <c r="H441" s="282">
        <v>80</v>
      </c>
      <c r="I441" s="283"/>
      <c r="J441" s="284">
        <f>ROUND(I441*H441,2)</f>
        <v>0</v>
      </c>
      <c r="K441" s="280" t="s">
        <v>1</v>
      </c>
      <c r="L441" s="285"/>
      <c r="M441" s="286" t="s">
        <v>1</v>
      </c>
      <c r="N441" s="287" t="s">
        <v>43</v>
      </c>
      <c r="O441" s="92"/>
      <c r="P441" s="236">
        <f>O441*H441</f>
        <v>0</v>
      </c>
      <c r="Q441" s="236">
        <v>0.17651</v>
      </c>
      <c r="R441" s="236">
        <f>Q441*H441</f>
        <v>14.1208</v>
      </c>
      <c r="S441" s="236">
        <v>0</v>
      </c>
      <c r="T441" s="23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8" t="s">
        <v>227</v>
      </c>
      <c r="AT441" s="238" t="s">
        <v>247</v>
      </c>
      <c r="AU441" s="238" t="s">
        <v>88</v>
      </c>
      <c r="AY441" s="18" t="s">
        <v>176</v>
      </c>
      <c r="BE441" s="239">
        <f>IF(N441="základní",J441,0)</f>
        <v>0</v>
      </c>
      <c r="BF441" s="239">
        <f>IF(N441="snížená",J441,0)</f>
        <v>0</v>
      </c>
      <c r="BG441" s="239">
        <f>IF(N441="zákl. přenesená",J441,0)</f>
        <v>0</v>
      </c>
      <c r="BH441" s="239">
        <f>IF(N441="sníž. přenesená",J441,0)</f>
        <v>0</v>
      </c>
      <c r="BI441" s="239">
        <f>IF(N441="nulová",J441,0)</f>
        <v>0</v>
      </c>
      <c r="BJ441" s="18" t="s">
        <v>86</v>
      </c>
      <c r="BK441" s="239">
        <f>ROUND(I441*H441,2)</f>
        <v>0</v>
      </c>
      <c r="BL441" s="18" t="s">
        <v>183</v>
      </c>
      <c r="BM441" s="238" t="s">
        <v>1206</v>
      </c>
    </row>
    <row r="442" spans="1:47" s="2" customFormat="1" ht="12">
      <c r="A442" s="39"/>
      <c r="B442" s="40"/>
      <c r="C442" s="41"/>
      <c r="D442" s="240" t="s">
        <v>185</v>
      </c>
      <c r="E442" s="41"/>
      <c r="F442" s="241" t="s">
        <v>1205</v>
      </c>
      <c r="G442" s="41"/>
      <c r="H442" s="41"/>
      <c r="I442" s="242"/>
      <c r="J442" s="41"/>
      <c r="K442" s="41"/>
      <c r="L442" s="45"/>
      <c r="M442" s="243"/>
      <c r="N442" s="244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185</v>
      </c>
      <c r="AU442" s="18" t="s">
        <v>88</v>
      </c>
    </row>
    <row r="443" spans="1:47" s="2" customFormat="1" ht="12">
      <c r="A443" s="39"/>
      <c r="B443" s="40"/>
      <c r="C443" s="41"/>
      <c r="D443" s="240" t="s">
        <v>232</v>
      </c>
      <c r="E443" s="41"/>
      <c r="F443" s="277" t="s">
        <v>1207</v>
      </c>
      <c r="G443" s="41"/>
      <c r="H443" s="41"/>
      <c r="I443" s="242"/>
      <c r="J443" s="41"/>
      <c r="K443" s="41"/>
      <c r="L443" s="45"/>
      <c r="M443" s="243"/>
      <c r="N443" s="244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232</v>
      </c>
      <c r="AU443" s="18" t="s">
        <v>88</v>
      </c>
    </row>
    <row r="444" spans="1:51" s="15" customFormat="1" ht="12">
      <c r="A444" s="15"/>
      <c r="B444" s="267"/>
      <c r="C444" s="268"/>
      <c r="D444" s="240" t="s">
        <v>187</v>
      </c>
      <c r="E444" s="269" t="s">
        <v>1</v>
      </c>
      <c r="F444" s="270" t="s">
        <v>1108</v>
      </c>
      <c r="G444" s="268"/>
      <c r="H444" s="269" t="s">
        <v>1</v>
      </c>
      <c r="I444" s="271"/>
      <c r="J444" s="268"/>
      <c r="K444" s="268"/>
      <c r="L444" s="272"/>
      <c r="M444" s="273"/>
      <c r="N444" s="274"/>
      <c r="O444" s="274"/>
      <c r="P444" s="274"/>
      <c r="Q444" s="274"/>
      <c r="R444" s="274"/>
      <c r="S444" s="274"/>
      <c r="T444" s="27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6" t="s">
        <v>187</v>
      </c>
      <c r="AU444" s="276" t="s">
        <v>88</v>
      </c>
      <c r="AV444" s="15" t="s">
        <v>86</v>
      </c>
      <c r="AW444" s="15" t="s">
        <v>34</v>
      </c>
      <c r="AX444" s="15" t="s">
        <v>78</v>
      </c>
      <c r="AY444" s="276" t="s">
        <v>176</v>
      </c>
    </row>
    <row r="445" spans="1:51" s="13" customFormat="1" ht="12">
      <c r="A445" s="13"/>
      <c r="B445" s="245"/>
      <c r="C445" s="246"/>
      <c r="D445" s="240" t="s">
        <v>187</v>
      </c>
      <c r="E445" s="247" t="s">
        <v>1</v>
      </c>
      <c r="F445" s="248" t="s">
        <v>1208</v>
      </c>
      <c r="G445" s="246"/>
      <c r="H445" s="249">
        <v>77.67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5" t="s">
        <v>187</v>
      </c>
      <c r="AU445" s="255" t="s">
        <v>88</v>
      </c>
      <c r="AV445" s="13" t="s">
        <v>88</v>
      </c>
      <c r="AW445" s="13" t="s">
        <v>34</v>
      </c>
      <c r="AX445" s="13" t="s">
        <v>78</v>
      </c>
      <c r="AY445" s="255" t="s">
        <v>176</v>
      </c>
    </row>
    <row r="446" spans="1:51" s="14" customFormat="1" ht="12">
      <c r="A446" s="14"/>
      <c r="B446" s="256"/>
      <c r="C446" s="257"/>
      <c r="D446" s="240" t="s">
        <v>187</v>
      </c>
      <c r="E446" s="258" t="s">
        <v>1</v>
      </c>
      <c r="F446" s="259" t="s">
        <v>189</v>
      </c>
      <c r="G446" s="257"/>
      <c r="H446" s="260">
        <v>77.67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6" t="s">
        <v>187</v>
      </c>
      <c r="AU446" s="266" t="s">
        <v>88</v>
      </c>
      <c r="AV446" s="14" t="s">
        <v>183</v>
      </c>
      <c r="AW446" s="14" t="s">
        <v>34</v>
      </c>
      <c r="AX446" s="14" t="s">
        <v>86</v>
      </c>
      <c r="AY446" s="266" t="s">
        <v>176</v>
      </c>
    </row>
    <row r="447" spans="1:51" s="13" customFormat="1" ht="12">
      <c r="A447" s="13"/>
      <c r="B447" s="245"/>
      <c r="C447" s="246"/>
      <c r="D447" s="240" t="s">
        <v>187</v>
      </c>
      <c r="E447" s="246"/>
      <c r="F447" s="248" t="s">
        <v>1209</v>
      </c>
      <c r="G447" s="246"/>
      <c r="H447" s="249">
        <v>80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5" t="s">
        <v>187</v>
      </c>
      <c r="AU447" s="255" t="s">
        <v>88</v>
      </c>
      <c r="AV447" s="13" t="s">
        <v>88</v>
      </c>
      <c r="AW447" s="13" t="s">
        <v>4</v>
      </c>
      <c r="AX447" s="13" t="s">
        <v>86</v>
      </c>
      <c r="AY447" s="255" t="s">
        <v>176</v>
      </c>
    </row>
    <row r="448" spans="1:65" s="2" customFormat="1" ht="16.5" customHeight="1">
      <c r="A448" s="39"/>
      <c r="B448" s="40"/>
      <c r="C448" s="278" t="s">
        <v>559</v>
      </c>
      <c r="D448" s="278" t="s">
        <v>247</v>
      </c>
      <c r="E448" s="279" t="s">
        <v>1210</v>
      </c>
      <c r="F448" s="280" t="s">
        <v>1211</v>
      </c>
      <c r="G448" s="281" t="s">
        <v>296</v>
      </c>
      <c r="H448" s="282">
        <v>20.085</v>
      </c>
      <c r="I448" s="283"/>
      <c r="J448" s="284">
        <f>ROUND(I448*H448,2)</f>
        <v>0</v>
      </c>
      <c r="K448" s="280" t="s">
        <v>1</v>
      </c>
      <c r="L448" s="285"/>
      <c r="M448" s="286" t="s">
        <v>1</v>
      </c>
      <c r="N448" s="287" t="s">
        <v>43</v>
      </c>
      <c r="O448" s="92"/>
      <c r="P448" s="236">
        <f>O448*H448</f>
        <v>0</v>
      </c>
      <c r="Q448" s="236">
        <v>0.17651</v>
      </c>
      <c r="R448" s="236">
        <f>Q448*H448</f>
        <v>3.54520335</v>
      </c>
      <c r="S448" s="236">
        <v>0</v>
      </c>
      <c r="T448" s="23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8" t="s">
        <v>227</v>
      </c>
      <c r="AT448" s="238" t="s">
        <v>247</v>
      </c>
      <c r="AU448" s="238" t="s">
        <v>88</v>
      </c>
      <c r="AY448" s="18" t="s">
        <v>176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8" t="s">
        <v>86</v>
      </c>
      <c r="BK448" s="239">
        <f>ROUND(I448*H448,2)</f>
        <v>0</v>
      </c>
      <c r="BL448" s="18" t="s">
        <v>183</v>
      </c>
      <c r="BM448" s="238" t="s">
        <v>1212</v>
      </c>
    </row>
    <row r="449" spans="1:47" s="2" customFormat="1" ht="12">
      <c r="A449" s="39"/>
      <c r="B449" s="40"/>
      <c r="C449" s="41"/>
      <c r="D449" s="240" t="s">
        <v>185</v>
      </c>
      <c r="E449" s="41"/>
      <c r="F449" s="241" t="s">
        <v>1211</v>
      </c>
      <c r="G449" s="41"/>
      <c r="H449" s="41"/>
      <c r="I449" s="242"/>
      <c r="J449" s="41"/>
      <c r="K449" s="41"/>
      <c r="L449" s="45"/>
      <c r="M449" s="243"/>
      <c r="N449" s="244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185</v>
      </c>
      <c r="AU449" s="18" t="s">
        <v>88</v>
      </c>
    </row>
    <row r="450" spans="1:47" s="2" customFormat="1" ht="12">
      <c r="A450" s="39"/>
      <c r="B450" s="40"/>
      <c r="C450" s="41"/>
      <c r="D450" s="240" t="s">
        <v>232</v>
      </c>
      <c r="E450" s="41"/>
      <c r="F450" s="277" t="s">
        <v>1207</v>
      </c>
      <c r="G450" s="41"/>
      <c r="H450" s="41"/>
      <c r="I450" s="242"/>
      <c r="J450" s="41"/>
      <c r="K450" s="41"/>
      <c r="L450" s="45"/>
      <c r="M450" s="243"/>
      <c r="N450" s="244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232</v>
      </c>
      <c r="AU450" s="18" t="s">
        <v>88</v>
      </c>
    </row>
    <row r="451" spans="1:51" s="15" customFormat="1" ht="12">
      <c r="A451" s="15"/>
      <c r="B451" s="267"/>
      <c r="C451" s="268"/>
      <c r="D451" s="240" t="s">
        <v>187</v>
      </c>
      <c r="E451" s="269" t="s">
        <v>1</v>
      </c>
      <c r="F451" s="270" t="s">
        <v>1108</v>
      </c>
      <c r="G451" s="268"/>
      <c r="H451" s="269" t="s">
        <v>1</v>
      </c>
      <c r="I451" s="271"/>
      <c r="J451" s="268"/>
      <c r="K451" s="268"/>
      <c r="L451" s="272"/>
      <c r="M451" s="273"/>
      <c r="N451" s="274"/>
      <c r="O451" s="274"/>
      <c r="P451" s="274"/>
      <c r="Q451" s="274"/>
      <c r="R451" s="274"/>
      <c r="S451" s="274"/>
      <c r="T451" s="27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76" t="s">
        <v>187</v>
      </c>
      <c r="AU451" s="276" t="s">
        <v>88</v>
      </c>
      <c r="AV451" s="15" t="s">
        <v>86</v>
      </c>
      <c r="AW451" s="15" t="s">
        <v>34</v>
      </c>
      <c r="AX451" s="15" t="s">
        <v>78</v>
      </c>
      <c r="AY451" s="276" t="s">
        <v>176</v>
      </c>
    </row>
    <row r="452" spans="1:51" s="13" customFormat="1" ht="12">
      <c r="A452" s="13"/>
      <c r="B452" s="245"/>
      <c r="C452" s="246"/>
      <c r="D452" s="240" t="s">
        <v>187</v>
      </c>
      <c r="E452" s="247" t="s">
        <v>1</v>
      </c>
      <c r="F452" s="248" t="s">
        <v>1213</v>
      </c>
      <c r="G452" s="246"/>
      <c r="H452" s="249">
        <v>19.5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5" t="s">
        <v>187</v>
      </c>
      <c r="AU452" s="255" t="s">
        <v>88</v>
      </c>
      <c r="AV452" s="13" t="s">
        <v>88</v>
      </c>
      <c r="AW452" s="13" t="s">
        <v>34</v>
      </c>
      <c r="AX452" s="13" t="s">
        <v>78</v>
      </c>
      <c r="AY452" s="255" t="s">
        <v>176</v>
      </c>
    </row>
    <row r="453" spans="1:51" s="14" customFormat="1" ht="12">
      <c r="A453" s="14"/>
      <c r="B453" s="256"/>
      <c r="C453" s="257"/>
      <c r="D453" s="240" t="s">
        <v>187</v>
      </c>
      <c r="E453" s="258" t="s">
        <v>1</v>
      </c>
      <c r="F453" s="259" t="s">
        <v>189</v>
      </c>
      <c r="G453" s="257"/>
      <c r="H453" s="260">
        <v>19.5</v>
      </c>
      <c r="I453" s="261"/>
      <c r="J453" s="257"/>
      <c r="K453" s="257"/>
      <c r="L453" s="262"/>
      <c r="M453" s="263"/>
      <c r="N453" s="264"/>
      <c r="O453" s="264"/>
      <c r="P453" s="264"/>
      <c r="Q453" s="264"/>
      <c r="R453" s="264"/>
      <c r="S453" s="264"/>
      <c r="T453" s="26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6" t="s">
        <v>187</v>
      </c>
      <c r="AU453" s="266" t="s">
        <v>88</v>
      </c>
      <c r="AV453" s="14" t="s">
        <v>183</v>
      </c>
      <c r="AW453" s="14" t="s">
        <v>34</v>
      </c>
      <c r="AX453" s="14" t="s">
        <v>86</v>
      </c>
      <c r="AY453" s="266" t="s">
        <v>176</v>
      </c>
    </row>
    <row r="454" spans="1:51" s="13" customFormat="1" ht="12">
      <c r="A454" s="13"/>
      <c r="B454" s="245"/>
      <c r="C454" s="246"/>
      <c r="D454" s="240" t="s">
        <v>187</v>
      </c>
      <c r="E454" s="246"/>
      <c r="F454" s="248" t="s">
        <v>1214</v>
      </c>
      <c r="G454" s="246"/>
      <c r="H454" s="249">
        <v>20.085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5" t="s">
        <v>187</v>
      </c>
      <c r="AU454" s="255" t="s">
        <v>88</v>
      </c>
      <c r="AV454" s="13" t="s">
        <v>88</v>
      </c>
      <c r="AW454" s="13" t="s">
        <v>4</v>
      </c>
      <c r="AX454" s="13" t="s">
        <v>86</v>
      </c>
      <c r="AY454" s="255" t="s">
        <v>176</v>
      </c>
    </row>
    <row r="455" spans="1:63" s="12" customFormat="1" ht="22.8" customHeight="1">
      <c r="A455" s="12"/>
      <c r="B455" s="211"/>
      <c r="C455" s="212"/>
      <c r="D455" s="213" t="s">
        <v>77</v>
      </c>
      <c r="E455" s="225" t="s">
        <v>227</v>
      </c>
      <c r="F455" s="225" t="s">
        <v>458</v>
      </c>
      <c r="G455" s="212"/>
      <c r="H455" s="212"/>
      <c r="I455" s="215"/>
      <c r="J455" s="226">
        <f>BK455</f>
        <v>0</v>
      </c>
      <c r="K455" s="212"/>
      <c r="L455" s="217"/>
      <c r="M455" s="218"/>
      <c r="N455" s="219"/>
      <c r="O455" s="219"/>
      <c r="P455" s="220">
        <f>SUM(P456:P573)</f>
        <v>0</v>
      </c>
      <c r="Q455" s="219"/>
      <c r="R455" s="220">
        <f>SUM(R456:R573)</f>
        <v>9.033530000000003</v>
      </c>
      <c r="S455" s="219"/>
      <c r="T455" s="221">
        <f>SUM(T456:T573)</f>
        <v>5.6819999999999995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22" t="s">
        <v>86</v>
      </c>
      <c r="AT455" s="223" t="s">
        <v>77</v>
      </c>
      <c r="AU455" s="223" t="s">
        <v>86</v>
      </c>
      <c r="AY455" s="222" t="s">
        <v>176</v>
      </c>
      <c r="BK455" s="224">
        <f>SUM(BK456:BK573)</f>
        <v>0</v>
      </c>
    </row>
    <row r="456" spans="1:65" s="2" customFormat="1" ht="16.5" customHeight="1">
      <c r="A456" s="39"/>
      <c r="B456" s="40"/>
      <c r="C456" s="227" t="s">
        <v>564</v>
      </c>
      <c r="D456" s="227" t="s">
        <v>178</v>
      </c>
      <c r="E456" s="228" t="s">
        <v>460</v>
      </c>
      <c r="F456" s="229" t="s">
        <v>461</v>
      </c>
      <c r="G456" s="230" t="s">
        <v>462</v>
      </c>
      <c r="H456" s="231">
        <v>24.63</v>
      </c>
      <c r="I456" s="232"/>
      <c r="J456" s="233">
        <f>ROUND(I456*H456,2)</f>
        <v>0</v>
      </c>
      <c r="K456" s="229" t="s">
        <v>182</v>
      </c>
      <c r="L456" s="45"/>
      <c r="M456" s="234" t="s">
        <v>1</v>
      </c>
      <c r="N456" s="235" t="s">
        <v>43</v>
      </c>
      <c r="O456" s="92"/>
      <c r="P456" s="236">
        <f>O456*H456</f>
        <v>0</v>
      </c>
      <c r="Q456" s="236">
        <v>0.00491</v>
      </c>
      <c r="R456" s="236">
        <f>Q456*H456</f>
        <v>0.12093330000000001</v>
      </c>
      <c r="S456" s="236">
        <v>0</v>
      </c>
      <c r="T456" s="237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8" t="s">
        <v>183</v>
      </c>
      <c r="AT456" s="238" t="s">
        <v>178</v>
      </c>
      <c r="AU456" s="238" t="s">
        <v>88</v>
      </c>
      <c r="AY456" s="18" t="s">
        <v>176</v>
      </c>
      <c r="BE456" s="239">
        <f>IF(N456="základní",J456,0)</f>
        <v>0</v>
      </c>
      <c r="BF456" s="239">
        <f>IF(N456="snížená",J456,0)</f>
        <v>0</v>
      </c>
      <c r="BG456" s="239">
        <f>IF(N456="zákl. přenesená",J456,0)</f>
        <v>0</v>
      </c>
      <c r="BH456" s="239">
        <f>IF(N456="sníž. přenesená",J456,0)</f>
        <v>0</v>
      </c>
      <c r="BI456" s="239">
        <f>IF(N456="nulová",J456,0)</f>
        <v>0</v>
      </c>
      <c r="BJ456" s="18" t="s">
        <v>86</v>
      </c>
      <c r="BK456" s="239">
        <f>ROUND(I456*H456,2)</f>
        <v>0</v>
      </c>
      <c r="BL456" s="18" t="s">
        <v>183</v>
      </c>
      <c r="BM456" s="238" t="s">
        <v>463</v>
      </c>
    </row>
    <row r="457" spans="1:47" s="2" customFormat="1" ht="12">
      <c r="A457" s="39"/>
      <c r="B457" s="40"/>
      <c r="C457" s="41"/>
      <c r="D457" s="240" t="s">
        <v>185</v>
      </c>
      <c r="E457" s="41"/>
      <c r="F457" s="241" t="s">
        <v>464</v>
      </c>
      <c r="G457" s="41"/>
      <c r="H457" s="41"/>
      <c r="I457" s="242"/>
      <c r="J457" s="41"/>
      <c r="K457" s="41"/>
      <c r="L457" s="45"/>
      <c r="M457" s="243"/>
      <c r="N457" s="244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185</v>
      </c>
      <c r="AU457" s="18" t="s">
        <v>88</v>
      </c>
    </row>
    <row r="458" spans="1:51" s="13" customFormat="1" ht="12">
      <c r="A458" s="13"/>
      <c r="B458" s="245"/>
      <c r="C458" s="246"/>
      <c r="D458" s="240" t="s">
        <v>187</v>
      </c>
      <c r="E458" s="247" t="s">
        <v>1</v>
      </c>
      <c r="F458" s="248" t="s">
        <v>1215</v>
      </c>
      <c r="G458" s="246"/>
      <c r="H458" s="249">
        <v>24.63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5" t="s">
        <v>187</v>
      </c>
      <c r="AU458" s="255" t="s">
        <v>88</v>
      </c>
      <c r="AV458" s="13" t="s">
        <v>88</v>
      </c>
      <c r="AW458" s="13" t="s">
        <v>34</v>
      </c>
      <c r="AX458" s="13" t="s">
        <v>78</v>
      </c>
      <c r="AY458" s="255" t="s">
        <v>176</v>
      </c>
    </row>
    <row r="459" spans="1:51" s="14" customFormat="1" ht="12">
      <c r="A459" s="14"/>
      <c r="B459" s="256"/>
      <c r="C459" s="257"/>
      <c r="D459" s="240" t="s">
        <v>187</v>
      </c>
      <c r="E459" s="258" t="s">
        <v>1</v>
      </c>
      <c r="F459" s="259" t="s">
        <v>189</v>
      </c>
      <c r="G459" s="257"/>
      <c r="H459" s="260">
        <v>24.63</v>
      </c>
      <c r="I459" s="261"/>
      <c r="J459" s="257"/>
      <c r="K459" s="257"/>
      <c r="L459" s="262"/>
      <c r="M459" s="263"/>
      <c r="N459" s="264"/>
      <c r="O459" s="264"/>
      <c r="P459" s="264"/>
      <c r="Q459" s="264"/>
      <c r="R459" s="264"/>
      <c r="S459" s="264"/>
      <c r="T459" s="26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6" t="s">
        <v>187</v>
      </c>
      <c r="AU459" s="266" t="s">
        <v>88</v>
      </c>
      <c r="AV459" s="14" t="s">
        <v>183</v>
      </c>
      <c r="AW459" s="14" t="s">
        <v>34</v>
      </c>
      <c r="AX459" s="14" t="s">
        <v>86</v>
      </c>
      <c r="AY459" s="266" t="s">
        <v>176</v>
      </c>
    </row>
    <row r="460" spans="1:65" s="2" customFormat="1" ht="16.5" customHeight="1">
      <c r="A460" s="39"/>
      <c r="B460" s="40"/>
      <c r="C460" s="227" t="s">
        <v>570</v>
      </c>
      <c r="D460" s="227" t="s">
        <v>178</v>
      </c>
      <c r="E460" s="228" t="s">
        <v>467</v>
      </c>
      <c r="F460" s="229" t="s">
        <v>468</v>
      </c>
      <c r="G460" s="230" t="s">
        <v>181</v>
      </c>
      <c r="H460" s="231">
        <v>0.475</v>
      </c>
      <c r="I460" s="232"/>
      <c r="J460" s="233">
        <f>ROUND(I460*H460,2)</f>
        <v>0</v>
      </c>
      <c r="K460" s="229" t="s">
        <v>469</v>
      </c>
      <c r="L460" s="45"/>
      <c r="M460" s="234" t="s">
        <v>1</v>
      </c>
      <c r="N460" s="235" t="s">
        <v>43</v>
      </c>
      <c r="O460" s="92"/>
      <c r="P460" s="236">
        <f>O460*H460</f>
        <v>0</v>
      </c>
      <c r="Q460" s="236">
        <v>0</v>
      </c>
      <c r="R460" s="236">
        <f>Q460*H460</f>
        <v>0</v>
      </c>
      <c r="S460" s="236">
        <v>1.92</v>
      </c>
      <c r="T460" s="237">
        <f>S460*H460</f>
        <v>0.9119999999999999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8" t="s">
        <v>183</v>
      </c>
      <c r="AT460" s="238" t="s">
        <v>178</v>
      </c>
      <c r="AU460" s="238" t="s">
        <v>88</v>
      </c>
      <c r="AY460" s="18" t="s">
        <v>176</v>
      </c>
      <c r="BE460" s="239">
        <f>IF(N460="základní",J460,0)</f>
        <v>0</v>
      </c>
      <c r="BF460" s="239">
        <f>IF(N460="snížená",J460,0)</f>
        <v>0</v>
      </c>
      <c r="BG460" s="239">
        <f>IF(N460="zákl. přenesená",J460,0)</f>
        <v>0</v>
      </c>
      <c r="BH460" s="239">
        <f>IF(N460="sníž. přenesená",J460,0)</f>
        <v>0</v>
      </c>
      <c r="BI460" s="239">
        <f>IF(N460="nulová",J460,0)</f>
        <v>0</v>
      </c>
      <c r="BJ460" s="18" t="s">
        <v>86</v>
      </c>
      <c r="BK460" s="239">
        <f>ROUND(I460*H460,2)</f>
        <v>0</v>
      </c>
      <c r="BL460" s="18" t="s">
        <v>183</v>
      </c>
      <c r="BM460" s="238" t="s">
        <v>470</v>
      </c>
    </row>
    <row r="461" spans="1:47" s="2" customFormat="1" ht="12">
      <c r="A461" s="39"/>
      <c r="B461" s="40"/>
      <c r="C461" s="41"/>
      <c r="D461" s="240" t="s">
        <v>185</v>
      </c>
      <c r="E461" s="41"/>
      <c r="F461" s="241" t="s">
        <v>471</v>
      </c>
      <c r="G461" s="41"/>
      <c r="H461" s="41"/>
      <c r="I461" s="242"/>
      <c r="J461" s="41"/>
      <c r="K461" s="41"/>
      <c r="L461" s="45"/>
      <c r="M461" s="243"/>
      <c r="N461" s="244"/>
      <c r="O461" s="92"/>
      <c r="P461" s="92"/>
      <c r="Q461" s="92"/>
      <c r="R461" s="92"/>
      <c r="S461" s="92"/>
      <c r="T461" s="93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185</v>
      </c>
      <c r="AU461" s="18" t="s">
        <v>88</v>
      </c>
    </row>
    <row r="462" spans="1:51" s="13" customFormat="1" ht="12">
      <c r="A462" s="13"/>
      <c r="B462" s="245"/>
      <c r="C462" s="246"/>
      <c r="D462" s="240" t="s">
        <v>187</v>
      </c>
      <c r="E462" s="247" t="s">
        <v>1</v>
      </c>
      <c r="F462" s="248" t="s">
        <v>1216</v>
      </c>
      <c r="G462" s="246"/>
      <c r="H462" s="249">
        <v>0.475</v>
      </c>
      <c r="I462" s="250"/>
      <c r="J462" s="246"/>
      <c r="K462" s="246"/>
      <c r="L462" s="251"/>
      <c r="M462" s="252"/>
      <c r="N462" s="253"/>
      <c r="O462" s="253"/>
      <c r="P462" s="253"/>
      <c r="Q462" s="253"/>
      <c r="R462" s="253"/>
      <c r="S462" s="253"/>
      <c r="T462" s="25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5" t="s">
        <v>187</v>
      </c>
      <c r="AU462" s="255" t="s">
        <v>88</v>
      </c>
      <c r="AV462" s="13" t="s">
        <v>88</v>
      </c>
      <c r="AW462" s="13" t="s">
        <v>34</v>
      </c>
      <c r="AX462" s="13" t="s">
        <v>78</v>
      </c>
      <c r="AY462" s="255" t="s">
        <v>176</v>
      </c>
    </row>
    <row r="463" spans="1:51" s="14" customFormat="1" ht="12">
      <c r="A463" s="14"/>
      <c r="B463" s="256"/>
      <c r="C463" s="257"/>
      <c r="D463" s="240" t="s">
        <v>187</v>
      </c>
      <c r="E463" s="258" t="s">
        <v>1</v>
      </c>
      <c r="F463" s="259" t="s">
        <v>189</v>
      </c>
      <c r="G463" s="257"/>
      <c r="H463" s="260">
        <v>0.475</v>
      </c>
      <c r="I463" s="261"/>
      <c r="J463" s="257"/>
      <c r="K463" s="257"/>
      <c r="L463" s="262"/>
      <c r="M463" s="263"/>
      <c r="N463" s="264"/>
      <c r="O463" s="264"/>
      <c r="P463" s="264"/>
      <c r="Q463" s="264"/>
      <c r="R463" s="264"/>
      <c r="S463" s="264"/>
      <c r="T463" s="26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6" t="s">
        <v>187</v>
      </c>
      <c r="AU463" s="266" t="s">
        <v>88</v>
      </c>
      <c r="AV463" s="14" t="s">
        <v>183</v>
      </c>
      <c r="AW463" s="14" t="s">
        <v>34</v>
      </c>
      <c r="AX463" s="14" t="s">
        <v>86</v>
      </c>
      <c r="AY463" s="266" t="s">
        <v>176</v>
      </c>
    </row>
    <row r="464" spans="1:65" s="2" customFormat="1" ht="21.75" customHeight="1">
      <c r="A464" s="39"/>
      <c r="B464" s="40"/>
      <c r="C464" s="227" t="s">
        <v>575</v>
      </c>
      <c r="D464" s="227" t="s">
        <v>178</v>
      </c>
      <c r="E464" s="228" t="s">
        <v>1217</v>
      </c>
      <c r="F464" s="229" t="s">
        <v>1218</v>
      </c>
      <c r="G464" s="230" t="s">
        <v>476</v>
      </c>
      <c r="H464" s="231">
        <v>2</v>
      </c>
      <c r="I464" s="232"/>
      <c r="J464" s="233">
        <f>ROUND(I464*H464,2)</f>
        <v>0</v>
      </c>
      <c r="K464" s="229" t="s">
        <v>182</v>
      </c>
      <c r="L464" s="45"/>
      <c r="M464" s="234" t="s">
        <v>1</v>
      </c>
      <c r="N464" s="235" t="s">
        <v>43</v>
      </c>
      <c r="O464" s="92"/>
      <c r="P464" s="236">
        <f>O464*H464</f>
        <v>0</v>
      </c>
      <c r="Q464" s="236">
        <v>0.15321</v>
      </c>
      <c r="R464" s="236">
        <f>Q464*H464</f>
        <v>0.30642</v>
      </c>
      <c r="S464" s="236">
        <v>0</v>
      </c>
      <c r="T464" s="237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8" t="s">
        <v>183</v>
      </c>
      <c r="AT464" s="238" t="s">
        <v>178</v>
      </c>
      <c r="AU464" s="238" t="s">
        <v>88</v>
      </c>
      <c r="AY464" s="18" t="s">
        <v>176</v>
      </c>
      <c r="BE464" s="239">
        <f>IF(N464="základní",J464,0)</f>
        <v>0</v>
      </c>
      <c r="BF464" s="239">
        <f>IF(N464="snížená",J464,0)</f>
        <v>0</v>
      </c>
      <c r="BG464" s="239">
        <f>IF(N464="zákl. přenesená",J464,0)</f>
        <v>0</v>
      </c>
      <c r="BH464" s="239">
        <f>IF(N464="sníž. přenesená",J464,0)</f>
        <v>0</v>
      </c>
      <c r="BI464" s="239">
        <f>IF(N464="nulová",J464,0)</f>
        <v>0</v>
      </c>
      <c r="BJ464" s="18" t="s">
        <v>86</v>
      </c>
      <c r="BK464" s="239">
        <f>ROUND(I464*H464,2)</f>
        <v>0</v>
      </c>
      <c r="BL464" s="18" t="s">
        <v>183</v>
      </c>
      <c r="BM464" s="238" t="s">
        <v>1219</v>
      </c>
    </row>
    <row r="465" spans="1:47" s="2" customFormat="1" ht="12">
      <c r="A465" s="39"/>
      <c r="B465" s="40"/>
      <c r="C465" s="41"/>
      <c r="D465" s="240" t="s">
        <v>185</v>
      </c>
      <c r="E465" s="41"/>
      <c r="F465" s="241" t="s">
        <v>1220</v>
      </c>
      <c r="G465" s="41"/>
      <c r="H465" s="41"/>
      <c r="I465" s="242"/>
      <c r="J465" s="41"/>
      <c r="K465" s="41"/>
      <c r="L465" s="45"/>
      <c r="M465" s="243"/>
      <c r="N465" s="244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185</v>
      </c>
      <c r="AU465" s="18" t="s">
        <v>88</v>
      </c>
    </row>
    <row r="466" spans="1:51" s="13" customFormat="1" ht="12">
      <c r="A466" s="13"/>
      <c r="B466" s="245"/>
      <c r="C466" s="246"/>
      <c r="D466" s="240" t="s">
        <v>187</v>
      </c>
      <c r="E466" s="247" t="s">
        <v>1</v>
      </c>
      <c r="F466" s="248" t="s">
        <v>88</v>
      </c>
      <c r="G466" s="246"/>
      <c r="H466" s="249">
        <v>2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5" t="s">
        <v>187</v>
      </c>
      <c r="AU466" s="255" t="s">
        <v>88</v>
      </c>
      <c r="AV466" s="13" t="s">
        <v>88</v>
      </c>
      <c r="AW466" s="13" t="s">
        <v>34</v>
      </c>
      <c r="AX466" s="13" t="s">
        <v>86</v>
      </c>
      <c r="AY466" s="255" t="s">
        <v>176</v>
      </c>
    </row>
    <row r="467" spans="1:65" s="2" customFormat="1" ht="24.15" customHeight="1">
      <c r="A467" s="39"/>
      <c r="B467" s="40"/>
      <c r="C467" s="227" t="s">
        <v>581</v>
      </c>
      <c r="D467" s="227" t="s">
        <v>178</v>
      </c>
      <c r="E467" s="228" t="s">
        <v>1221</v>
      </c>
      <c r="F467" s="229" t="s">
        <v>1222</v>
      </c>
      <c r="G467" s="230" t="s">
        <v>476</v>
      </c>
      <c r="H467" s="231">
        <v>1</v>
      </c>
      <c r="I467" s="232"/>
      <c r="J467" s="233">
        <f>ROUND(I467*H467,2)</f>
        <v>0</v>
      </c>
      <c r="K467" s="229" t="s">
        <v>182</v>
      </c>
      <c r="L467" s="45"/>
      <c r="M467" s="234" t="s">
        <v>1</v>
      </c>
      <c r="N467" s="235" t="s">
        <v>43</v>
      </c>
      <c r="O467" s="92"/>
      <c r="P467" s="236">
        <f>O467*H467</f>
        <v>0</v>
      </c>
      <c r="Q467" s="236">
        <v>0.0012</v>
      </c>
      <c r="R467" s="236">
        <f>Q467*H467</f>
        <v>0.0012</v>
      </c>
      <c r="S467" s="236">
        <v>0</v>
      </c>
      <c r="T467" s="237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8" t="s">
        <v>183</v>
      </c>
      <c r="AT467" s="238" t="s">
        <v>178</v>
      </c>
      <c r="AU467" s="238" t="s">
        <v>88</v>
      </c>
      <c r="AY467" s="18" t="s">
        <v>176</v>
      </c>
      <c r="BE467" s="239">
        <f>IF(N467="základní",J467,0)</f>
        <v>0</v>
      </c>
      <c r="BF467" s="239">
        <f>IF(N467="snížená",J467,0)</f>
        <v>0</v>
      </c>
      <c r="BG467" s="239">
        <f>IF(N467="zákl. přenesená",J467,0)</f>
        <v>0</v>
      </c>
      <c r="BH467" s="239">
        <f>IF(N467="sníž. přenesená",J467,0)</f>
        <v>0</v>
      </c>
      <c r="BI467" s="239">
        <f>IF(N467="nulová",J467,0)</f>
        <v>0</v>
      </c>
      <c r="BJ467" s="18" t="s">
        <v>86</v>
      </c>
      <c r="BK467" s="239">
        <f>ROUND(I467*H467,2)</f>
        <v>0</v>
      </c>
      <c r="BL467" s="18" t="s">
        <v>183</v>
      </c>
      <c r="BM467" s="238" t="s">
        <v>1223</v>
      </c>
    </row>
    <row r="468" spans="1:47" s="2" customFormat="1" ht="12">
      <c r="A468" s="39"/>
      <c r="B468" s="40"/>
      <c r="C468" s="41"/>
      <c r="D468" s="240" t="s">
        <v>185</v>
      </c>
      <c r="E468" s="41"/>
      <c r="F468" s="241" t="s">
        <v>1224</v>
      </c>
      <c r="G468" s="41"/>
      <c r="H468" s="41"/>
      <c r="I468" s="242"/>
      <c r="J468" s="41"/>
      <c r="K468" s="41"/>
      <c r="L468" s="45"/>
      <c r="M468" s="243"/>
      <c r="N468" s="244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185</v>
      </c>
      <c r="AU468" s="18" t="s">
        <v>88</v>
      </c>
    </row>
    <row r="469" spans="1:51" s="13" customFormat="1" ht="12">
      <c r="A469" s="13"/>
      <c r="B469" s="245"/>
      <c r="C469" s="246"/>
      <c r="D469" s="240" t="s">
        <v>187</v>
      </c>
      <c r="E469" s="247" t="s">
        <v>1</v>
      </c>
      <c r="F469" s="248" t="s">
        <v>86</v>
      </c>
      <c r="G469" s="246"/>
      <c r="H469" s="249">
        <v>1</v>
      </c>
      <c r="I469" s="250"/>
      <c r="J469" s="246"/>
      <c r="K469" s="246"/>
      <c r="L469" s="251"/>
      <c r="M469" s="252"/>
      <c r="N469" s="253"/>
      <c r="O469" s="253"/>
      <c r="P469" s="253"/>
      <c r="Q469" s="253"/>
      <c r="R469" s="253"/>
      <c r="S469" s="253"/>
      <c r="T469" s="25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5" t="s">
        <v>187</v>
      </c>
      <c r="AU469" s="255" t="s">
        <v>88</v>
      </c>
      <c r="AV469" s="13" t="s">
        <v>88</v>
      </c>
      <c r="AW469" s="13" t="s">
        <v>34</v>
      </c>
      <c r="AX469" s="13" t="s">
        <v>86</v>
      </c>
      <c r="AY469" s="255" t="s">
        <v>176</v>
      </c>
    </row>
    <row r="470" spans="1:65" s="2" customFormat="1" ht="24.15" customHeight="1">
      <c r="A470" s="39"/>
      <c r="B470" s="40"/>
      <c r="C470" s="227" t="s">
        <v>586</v>
      </c>
      <c r="D470" s="227" t="s">
        <v>178</v>
      </c>
      <c r="E470" s="228" t="s">
        <v>1225</v>
      </c>
      <c r="F470" s="229" t="s">
        <v>1226</v>
      </c>
      <c r="G470" s="230" t="s">
        <v>476</v>
      </c>
      <c r="H470" s="231">
        <v>2</v>
      </c>
      <c r="I470" s="232"/>
      <c r="J470" s="233">
        <f>ROUND(I470*H470,2)</f>
        <v>0</v>
      </c>
      <c r="K470" s="229" t="s">
        <v>182</v>
      </c>
      <c r="L470" s="45"/>
      <c r="M470" s="234" t="s">
        <v>1</v>
      </c>
      <c r="N470" s="235" t="s">
        <v>43</v>
      </c>
      <c r="O470" s="92"/>
      <c r="P470" s="236">
        <f>O470*H470</f>
        <v>0</v>
      </c>
      <c r="Q470" s="236">
        <v>0</v>
      </c>
      <c r="R470" s="236">
        <f>Q470*H470</f>
        <v>0</v>
      </c>
      <c r="S470" s="236">
        <v>0</v>
      </c>
      <c r="T470" s="237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8" t="s">
        <v>183</v>
      </c>
      <c r="AT470" s="238" t="s">
        <v>178</v>
      </c>
      <c r="AU470" s="238" t="s">
        <v>88</v>
      </c>
      <c r="AY470" s="18" t="s">
        <v>176</v>
      </c>
      <c r="BE470" s="239">
        <f>IF(N470="základní",J470,0)</f>
        <v>0</v>
      </c>
      <c r="BF470" s="239">
        <f>IF(N470="snížená",J470,0)</f>
        <v>0</v>
      </c>
      <c r="BG470" s="239">
        <f>IF(N470="zákl. přenesená",J470,0)</f>
        <v>0</v>
      </c>
      <c r="BH470" s="239">
        <f>IF(N470="sníž. přenesená",J470,0)</f>
        <v>0</v>
      </c>
      <c r="BI470" s="239">
        <f>IF(N470="nulová",J470,0)</f>
        <v>0</v>
      </c>
      <c r="BJ470" s="18" t="s">
        <v>86</v>
      </c>
      <c r="BK470" s="239">
        <f>ROUND(I470*H470,2)</f>
        <v>0</v>
      </c>
      <c r="BL470" s="18" t="s">
        <v>183</v>
      </c>
      <c r="BM470" s="238" t="s">
        <v>1227</v>
      </c>
    </row>
    <row r="471" spans="1:47" s="2" customFormat="1" ht="12">
      <c r="A471" s="39"/>
      <c r="B471" s="40"/>
      <c r="C471" s="41"/>
      <c r="D471" s="240" t="s">
        <v>185</v>
      </c>
      <c r="E471" s="41"/>
      <c r="F471" s="241" t="s">
        <v>1228</v>
      </c>
      <c r="G471" s="41"/>
      <c r="H471" s="41"/>
      <c r="I471" s="242"/>
      <c r="J471" s="41"/>
      <c r="K471" s="41"/>
      <c r="L471" s="45"/>
      <c r="M471" s="243"/>
      <c r="N471" s="244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185</v>
      </c>
      <c r="AU471" s="18" t="s">
        <v>88</v>
      </c>
    </row>
    <row r="472" spans="1:51" s="13" customFormat="1" ht="12">
      <c r="A472" s="13"/>
      <c r="B472" s="245"/>
      <c r="C472" s="246"/>
      <c r="D472" s="240" t="s">
        <v>187</v>
      </c>
      <c r="E472" s="247" t="s">
        <v>1</v>
      </c>
      <c r="F472" s="248" t="s">
        <v>88</v>
      </c>
      <c r="G472" s="246"/>
      <c r="H472" s="249">
        <v>2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5" t="s">
        <v>187</v>
      </c>
      <c r="AU472" s="255" t="s">
        <v>88</v>
      </c>
      <c r="AV472" s="13" t="s">
        <v>88</v>
      </c>
      <c r="AW472" s="13" t="s">
        <v>34</v>
      </c>
      <c r="AX472" s="13" t="s">
        <v>86</v>
      </c>
      <c r="AY472" s="255" t="s">
        <v>176</v>
      </c>
    </row>
    <row r="473" spans="1:65" s="2" customFormat="1" ht="21.75" customHeight="1">
      <c r="A473" s="39"/>
      <c r="B473" s="40"/>
      <c r="C473" s="227" t="s">
        <v>591</v>
      </c>
      <c r="D473" s="227" t="s">
        <v>178</v>
      </c>
      <c r="E473" s="228" t="s">
        <v>1229</v>
      </c>
      <c r="F473" s="229" t="s">
        <v>1230</v>
      </c>
      <c r="G473" s="230" t="s">
        <v>476</v>
      </c>
      <c r="H473" s="231">
        <v>4</v>
      </c>
      <c r="I473" s="232"/>
      <c r="J473" s="233">
        <f>ROUND(I473*H473,2)</f>
        <v>0</v>
      </c>
      <c r="K473" s="229" t="s">
        <v>182</v>
      </c>
      <c r="L473" s="45"/>
      <c r="M473" s="234" t="s">
        <v>1</v>
      </c>
      <c r="N473" s="235" t="s">
        <v>43</v>
      </c>
      <c r="O473" s="92"/>
      <c r="P473" s="236">
        <f>O473*H473</f>
        <v>0</v>
      </c>
      <c r="Q473" s="236">
        <v>0.00117</v>
      </c>
      <c r="R473" s="236">
        <f>Q473*H473</f>
        <v>0.00468</v>
      </c>
      <c r="S473" s="236">
        <v>0</v>
      </c>
      <c r="T473" s="237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8" t="s">
        <v>183</v>
      </c>
      <c r="AT473" s="238" t="s">
        <v>178</v>
      </c>
      <c r="AU473" s="238" t="s">
        <v>88</v>
      </c>
      <c r="AY473" s="18" t="s">
        <v>176</v>
      </c>
      <c r="BE473" s="239">
        <f>IF(N473="základní",J473,0)</f>
        <v>0</v>
      </c>
      <c r="BF473" s="239">
        <f>IF(N473="snížená",J473,0)</f>
        <v>0</v>
      </c>
      <c r="BG473" s="239">
        <f>IF(N473="zákl. přenesená",J473,0)</f>
        <v>0</v>
      </c>
      <c r="BH473" s="239">
        <f>IF(N473="sníž. přenesená",J473,0)</f>
        <v>0</v>
      </c>
      <c r="BI473" s="239">
        <f>IF(N473="nulová",J473,0)</f>
        <v>0</v>
      </c>
      <c r="BJ473" s="18" t="s">
        <v>86</v>
      </c>
      <c r="BK473" s="239">
        <f>ROUND(I473*H473,2)</f>
        <v>0</v>
      </c>
      <c r="BL473" s="18" t="s">
        <v>183</v>
      </c>
      <c r="BM473" s="238" t="s">
        <v>1231</v>
      </c>
    </row>
    <row r="474" spans="1:47" s="2" customFormat="1" ht="12">
      <c r="A474" s="39"/>
      <c r="B474" s="40"/>
      <c r="C474" s="41"/>
      <c r="D474" s="240" t="s">
        <v>185</v>
      </c>
      <c r="E474" s="41"/>
      <c r="F474" s="241" t="s">
        <v>1232</v>
      </c>
      <c r="G474" s="41"/>
      <c r="H474" s="41"/>
      <c r="I474" s="242"/>
      <c r="J474" s="41"/>
      <c r="K474" s="41"/>
      <c r="L474" s="45"/>
      <c r="M474" s="243"/>
      <c r="N474" s="244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185</v>
      </c>
      <c r="AU474" s="18" t="s">
        <v>88</v>
      </c>
    </row>
    <row r="475" spans="1:51" s="13" customFormat="1" ht="12">
      <c r="A475" s="13"/>
      <c r="B475" s="245"/>
      <c r="C475" s="246"/>
      <c r="D475" s="240" t="s">
        <v>187</v>
      </c>
      <c r="E475" s="247" t="s">
        <v>1</v>
      </c>
      <c r="F475" s="248" t="s">
        <v>1233</v>
      </c>
      <c r="G475" s="246"/>
      <c r="H475" s="249">
        <v>4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5" t="s">
        <v>187</v>
      </c>
      <c r="AU475" s="255" t="s">
        <v>88</v>
      </c>
      <c r="AV475" s="13" t="s">
        <v>88</v>
      </c>
      <c r="AW475" s="13" t="s">
        <v>34</v>
      </c>
      <c r="AX475" s="13" t="s">
        <v>86</v>
      </c>
      <c r="AY475" s="255" t="s">
        <v>176</v>
      </c>
    </row>
    <row r="476" spans="1:65" s="2" customFormat="1" ht="24.15" customHeight="1">
      <c r="A476" s="39"/>
      <c r="B476" s="40"/>
      <c r="C476" s="227" t="s">
        <v>596</v>
      </c>
      <c r="D476" s="227" t="s">
        <v>178</v>
      </c>
      <c r="E476" s="228" t="s">
        <v>1234</v>
      </c>
      <c r="F476" s="229" t="s">
        <v>1235</v>
      </c>
      <c r="G476" s="230" t="s">
        <v>476</v>
      </c>
      <c r="H476" s="231">
        <v>2</v>
      </c>
      <c r="I476" s="232"/>
      <c r="J476" s="233">
        <f>ROUND(I476*H476,2)</f>
        <v>0</v>
      </c>
      <c r="K476" s="229" t="s">
        <v>182</v>
      </c>
      <c r="L476" s="45"/>
      <c r="M476" s="234" t="s">
        <v>1</v>
      </c>
      <c r="N476" s="235" t="s">
        <v>43</v>
      </c>
      <c r="O476" s="92"/>
      <c r="P476" s="236">
        <f>O476*H476</f>
        <v>0</v>
      </c>
      <c r="Q476" s="236">
        <v>0.175</v>
      </c>
      <c r="R476" s="236">
        <f>Q476*H476</f>
        <v>0.35</v>
      </c>
      <c r="S476" s="236">
        <v>0</v>
      </c>
      <c r="T476" s="237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8" t="s">
        <v>183</v>
      </c>
      <c r="AT476" s="238" t="s">
        <v>178</v>
      </c>
      <c r="AU476" s="238" t="s">
        <v>88</v>
      </c>
      <c r="AY476" s="18" t="s">
        <v>176</v>
      </c>
      <c r="BE476" s="239">
        <f>IF(N476="základní",J476,0)</f>
        <v>0</v>
      </c>
      <c r="BF476" s="239">
        <f>IF(N476="snížená",J476,0)</f>
        <v>0</v>
      </c>
      <c r="BG476" s="239">
        <f>IF(N476="zákl. přenesená",J476,0)</f>
        <v>0</v>
      </c>
      <c r="BH476" s="239">
        <f>IF(N476="sníž. přenesená",J476,0)</f>
        <v>0</v>
      </c>
      <c r="BI476" s="239">
        <f>IF(N476="nulová",J476,0)</f>
        <v>0</v>
      </c>
      <c r="BJ476" s="18" t="s">
        <v>86</v>
      </c>
      <c r="BK476" s="239">
        <f>ROUND(I476*H476,2)</f>
        <v>0</v>
      </c>
      <c r="BL476" s="18" t="s">
        <v>183</v>
      </c>
      <c r="BM476" s="238" t="s">
        <v>1236</v>
      </c>
    </row>
    <row r="477" spans="1:47" s="2" customFormat="1" ht="12">
      <c r="A477" s="39"/>
      <c r="B477" s="40"/>
      <c r="C477" s="41"/>
      <c r="D477" s="240" t="s">
        <v>185</v>
      </c>
      <c r="E477" s="41"/>
      <c r="F477" s="241" t="s">
        <v>1237</v>
      </c>
      <c r="G477" s="41"/>
      <c r="H477" s="41"/>
      <c r="I477" s="242"/>
      <c r="J477" s="41"/>
      <c r="K477" s="41"/>
      <c r="L477" s="45"/>
      <c r="M477" s="243"/>
      <c r="N477" s="244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185</v>
      </c>
      <c r="AU477" s="18" t="s">
        <v>88</v>
      </c>
    </row>
    <row r="478" spans="1:47" s="2" customFormat="1" ht="12">
      <c r="A478" s="39"/>
      <c r="B478" s="40"/>
      <c r="C478" s="41"/>
      <c r="D478" s="240" t="s">
        <v>232</v>
      </c>
      <c r="E478" s="41"/>
      <c r="F478" s="277" t="s">
        <v>1238</v>
      </c>
      <c r="G478" s="41"/>
      <c r="H478" s="41"/>
      <c r="I478" s="242"/>
      <c r="J478" s="41"/>
      <c r="K478" s="41"/>
      <c r="L478" s="45"/>
      <c r="M478" s="243"/>
      <c r="N478" s="244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232</v>
      </c>
      <c r="AU478" s="18" t="s">
        <v>88</v>
      </c>
    </row>
    <row r="479" spans="1:51" s="13" customFormat="1" ht="12">
      <c r="A479" s="13"/>
      <c r="B479" s="245"/>
      <c r="C479" s="246"/>
      <c r="D479" s="240" t="s">
        <v>187</v>
      </c>
      <c r="E479" s="247" t="s">
        <v>1</v>
      </c>
      <c r="F479" s="248" t="s">
        <v>88</v>
      </c>
      <c r="G479" s="246"/>
      <c r="H479" s="249">
        <v>2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5" t="s">
        <v>187</v>
      </c>
      <c r="AU479" s="255" t="s">
        <v>88</v>
      </c>
      <c r="AV479" s="13" t="s">
        <v>88</v>
      </c>
      <c r="AW479" s="13" t="s">
        <v>34</v>
      </c>
      <c r="AX479" s="13" t="s">
        <v>78</v>
      </c>
      <c r="AY479" s="255" t="s">
        <v>176</v>
      </c>
    </row>
    <row r="480" spans="1:51" s="14" customFormat="1" ht="12">
      <c r="A480" s="14"/>
      <c r="B480" s="256"/>
      <c r="C480" s="257"/>
      <c r="D480" s="240" t="s">
        <v>187</v>
      </c>
      <c r="E480" s="258" t="s">
        <v>1</v>
      </c>
      <c r="F480" s="259" t="s">
        <v>189</v>
      </c>
      <c r="G480" s="257"/>
      <c r="H480" s="260">
        <v>2</v>
      </c>
      <c r="I480" s="261"/>
      <c r="J480" s="257"/>
      <c r="K480" s="257"/>
      <c r="L480" s="262"/>
      <c r="M480" s="263"/>
      <c r="N480" s="264"/>
      <c r="O480" s="264"/>
      <c r="P480" s="264"/>
      <c r="Q480" s="264"/>
      <c r="R480" s="264"/>
      <c r="S480" s="264"/>
      <c r="T480" s="26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6" t="s">
        <v>187</v>
      </c>
      <c r="AU480" s="266" t="s">
        <v>88</v>
      </c>
      <c r="AV480" s="14" t="s">
        <v>183</v>
      </c>
      <c r="AW480" s="14" t="s">
        <v>34</v>
      </c>
      <c r="AX480" s="14" t="s">
        <v>86</v>
      </c>
      <c r="AY480" s="266" t="s">
        <v>176</v>
      </c>
    </row>
    <row r="481" spans="1:65" s="2" customFormat="1" ht="16.5" customHeight="1">
      <c r="A481" s="39"/>
      <c r="B481" s="40"/>
      <c r="C481" s="227" t="s">
        <v>603</v>
      </c>
      <c r="D481" s="227" t="s">
        <v>178</v>
      </c>
      <c r="E481" s="228" t="s">
        <v>474</v>
      </c>
      <c r="F481" s="229" t="s">
        <v>475</v>
      </c>
      <c r="G481" s="230" t="s">
        <v>476</v>
      </c>
      <c r="H481" s="231">
        <v>4</v>
      </c>
      <c r="I481" s="232"/>
      <c r="J481" s="233">
        <f>ROUND(I481*H481,2)</f>
        <v>0</v>
      </c>
      <c r="K481" s="229" t="s">
        <v>182</v>
      </c>
      <c r="L481" s="45"/>
      <c r="M481" s="234" t="s">
        <v>1</v>
      </c>
      <c r="N481" s="235" t="s">
        <v>43</v>
      </c>
      <c r="O481" s="92"/>
      <c r="P481" s="236">
        <f>O481*H481</f>
        <v>0</v>
      </c>
      <c r="Q481" s="236">
        <v>0.12422</v>
      </c>
      <c r="R481" s="236">
        <f>Q481*H481</f>
        <v>0.49688</v>
      </c>
      <c r="S481" s="236">
        <v>0</v>
      </c>
      <c r="T481" s="237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8" t="s">
        <v>183</v>
      </c>
      <c r="AT481" s="238" t="s">
        <v>178</v>
      </c>
      <c r="AU481" s="238" t="s">
        <v>88</v>
      </c>
      <c r="AY481" s="18" t="s">
        <v>176</v>
      </c>
      <c r="BE481" s="239">
        <f>IF(N481="základní",J481,0)</f>
        <v>0</v>
      </c>
      <c r="BF481" s="239">
        <f>IF(N481="snížená",J481,0)</f>
        <v>0</v>
      </c>
      <c r="BG481" s="239">
        <f>IF(N481="zákl. přenesená",J481,0)</f>
        <v>0</v>
      </c>
      <c r="BH481" s="239">
        <f>IF(N481="sníž. přenesená",J481,0)</f>
        <v>0</v>
      </c>
      <c r="BI481" s="239">
        <f>IF(N481="nulová",J481,0)</f>
        <v>0</v>
      </c>
      <c r="BJ481" s="18" t="s">
        <v>86</v>
      </c>
      <c r="BK481" s="239">
        <f>ROUND(I481*H481,2)</f>
        <v>0</v>
      </c>
      <c r="BL481" s="18" t="s">
        <v>183</v>
      </c>
      <c r="BM481" s="238" t="s">
        <v>477</v>
      </c>
    </row>
    <row r="482" spans="1:47" s="2" customFormat="1" ht="12">
      <c r="A482" s="39"/>
      <c r="B482" s="40"/>
      <c r="C482" s="41"/>
      <c r="D482" s="240" t="s">
        <v>185</v>
      </c>
      <c r="E482" s="41"/>
      <c r="F482" s="241" t="s">
        <v>478</v>
      </c>
      <c r="G482" s="41"/>
      <c r="H482" s="41"/>
      <c r="I482" s="242"/>
      <c r="J482" s="41"/>
      <c r="K482" s="41"/>
      <c r="L482" s="45"/>
      <c r="M482" s="243"/>
      <c r="N482" s="244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185</v>
      </c>
      <c r="AU482" s="18" t="s">
        <v>88</v>
      </c>
    </row>
    <row r="483" spans="1:51" s="13" customFormat="1" ht="12">
      <c r="A483" s="13"/>
      <c r="B483" s="245"/>
      <c r="C483" s="246"/>
      <c r="D483" s="240" t="s">
        <v>187</v>
      </c>
      <c r="E483" s="247" t="s">
        <v>1</v>
      </c>
      <c r="F483" s="248" t="s">
        <v>1233</v>
      </c>
      <c r="G483" s="246"/>
      <c r="H483" s="249">
        <v>4</v>
      </c>
      <c r="I483" s="250"/>
      <c r="J483" s="246"/>
      <c r="K483" s="246"/>
      <c r="L483" s="251"/>
      <c r="M483" s="252"/>
      <c r="N483" s="253"/>
      <c r="O483" s="253"/>
      <c r="P483" s="253"/>
      <c r="Q483" s="253"/>
      <c r="R483" s="253"/>
      <c r="S483" s="253"/>
      <c r="T483" s="25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5" t="s">
        <v>187</v>
      </c>
      <c r="AU483" s="255" t="s">
        <v>88</v>
      </c>
      <c r="AV483" s="13" t="s">
        <v>88</v>
      </c>
      <c r="AW483" s="13" t="s">
        <v>34</v>
      </c>
      <c r="AX483" s="13" t="s">
        <v>86</v>
      </c>
      <c r="AY483" s="255" t="s">
        <v>176</v>
      </c>
    </row>
    <row r="484" spans="1:65" s="2" customFormat="1" ht="16.5" customHeight="1">
      <c r="A484" s="39"/>
      <c r="B484" s="40"/>
      <c r="C484" s="278" t="s">
        <v>608</v>
      </c>
      <c r="D484" s="278" t="s">
        <v>247</v>
      </c>
      <c r="E484" s="279" t="s">
        <v>481</v>
      </c>
      <c r="F484" s="280" t="s">
        <v>482</v>
      </c>
      <c r="G484" s="281" t="s">
        <v>476</v>
      </c>
      <c r="H484" s="282">
        <v>4</v>
      </c>
      <c r="I484" s="283"/>
      <c r="J484" s="284">
        <f>ROUND(I484*H484,2)</f>
        <v>0</v>
      </c>
      <c r="K484" s="280" t="s">
        <v>182</v>
      </c>
      <c r="L484" s="285"/>
      <c r="M484" s="286" t="s">
        <v>1</v>
      </c>
      <c r="N484" s="287" t="s">
        <v>43</v>
      </c>
      <c r="O484" s="92"/>
      <c r="P484" s="236">
        <f>O484*H484</f>
        <v>0</v>
      </c>
      <c r="Q484" s="236">
        <v>0.097</v>
      </c>
      <c r="R484" s="236">
        <f>Q484*H484</f>
        <v>0.388</v>
      </c>
      <c r="S484" s="236">
        <v>0</v>
      </c>
      <c r="T484" s="237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8" t="s">
        <v>227</v>
      </c>
      <c r="AT484" s="238" t="s">
        <v>247</v>
      </c>
      <c r="AU484" s="238" t="s">
        <v>88</v>
      </c>
      <c r="AY484" s="18" t="s">
        <v>176</v>
      </c>
      <c r="BE484" s="239">
        <f>IF(N484="základní",J484,0)</f>
        <v>0</v>
      </c>
      <c r="BF484" s="239">
        <f>IF(N484="snížená",J484,0)</f>
        <v>0</v>
      </c>
      <c r="BG484" s="239">
        <f>IF(N484="zákl. přenesená",J484,0)</f>
        <v>0</v>
      </c>
      <c r="BH484" s="239">
        <f>IF(N484="sníž. přenesená",J484,0)</f>
        <v>0</v>
      </c>
      <c r="BI484" s="239">
        <f>IF(N484="nulová",J484,0)</f>
        <v>0</v>
      </c>
      <c r="BJ484" s="18" t="s">
        <v>86</v>
      </c>
      <c r="BK484" s="239">
        <f>ROUND(I484*H484,2)</f>
        <v>0</v>
      </c>
      <c r="BL484" s="18" t="s">
        <v>183</v>
      </c>
      <c r="BM484" s="238" t="s">
        <v>483</v>
      </c>
    </row>
    <row r="485" spans="1:47" s="2" customFormat="1" ht="12">
      <c r="A485" s="39"/>
      <c r="B485" s="40"/>
      <c r="C485" s="41"/>
      <c r="D485" s="240" t="s">
        <v>185</v>
      </c>
      <c r="E485" s="41"/>
      <c r="F485" s="241" t="s">
        <v>482</v>
      </c>
      <c r="G485" s="41"/>
      <c r="H485" s="41"/>
      <c r="I485" s="242"/>
      <c r="J485" s="41"/>
      <c r="K485" s="41"/>
      <c r="L485" s="45"/>
      <c r="M485" s="243"/>
      <c r="N485" s="244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185</v>
      </c>
      <c r="AU485" s="18" t="s">
        <v>88</v>
      </c>
    </row>
    <row r="486" spans="1:47" s="2" customFormat="1" ht="12">
      <c r="A486" s="39"/>
      <c r="B486" s="40"/>
      <c r="C486" s="41"/>
      <c r="D486" s="240" t="s">
        <v>232</v>
      </c>
      <c r="E486" s="41"/>
      <c r="F486" s="277" t="s">
        <v>484</v>
      </c>
      <c r="G486" s="41"/>
      <c r="H486" s="41"/>
      <c r="I486" s="242"/>
      <c r="J486" s="41"/>
      <c r="K486" s="41"/>
      <c r="L486" s="45"/>
      <c r="M486" s="243"/>
      <c r="N486" s="244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232</v>
      </c>
      <c r="AU486" s="18" t="s">
        <v>88</v>
      </c>
    </row>
    <row r="487" spans="1:51" s="13" customFormat="1" ht="12">
      <c r="A487" s="13"/>
      <c r="B487" s="245"/>
      <c r="C487" s="246"/>
      <c r="D487" s="240" t="s">
        <v>187</v>
      </c>
      <c r="E487" s="247" t="s">
        <v>1</v>
      </c>
      <c r="F487" s="248" t="s">
        <v>183</v>
      </c>
      <c r="G487" s="246"/>
      <c r="H487" s="249">
        <v>4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5" t="s">
        <v>187</v>
      </c>
      <c r="AU487" s="255" t="s">
        <v>88</v>
      </c>
      <c r="AV487" s="13" t="s">
        <v>88</v>
      </c>
      <c r="AW487" s="13" t="s">
        <v>34</v>
      </c>
      <c r="AX487" s="13" t="s">
        <v>86</v>
      </c>
      <c r="AY487" s="255" t="s">
        <v>176</v>
      </c>
    </row>
    <row r="488" spans="1:65" s="2" customFormat="1" ht="16.5" customHeight="1">
      <c r="A488" s="39"/>
      <c r="B488" s="40"/>
      <c r="C488" s="227" t="s">
        <v>612</v>
      </c>
      <c r="D488" s="227" t="s">
        <v>178</v>
      </c>
      <c r="E488" s="228" t="s">
        <v>486</v>
      </c>
      <c r="F488" s="229" t="s">
        <v>487</v>
      </c>
      <c r="G488" s="230" t="s">
        <v>476</v>
      </c>
      <c r="H488" s="231">
        <v>1</v>
      </c>
      <c r="I488" s="232"/>
      <c r="J488" s="233">
        <f>ROUND(I488*H488,2)</f>
        <v>0</v>
      </c>
      <c r="K488" s="229" t="s">
        <v>182</v>
      </c>
      <c r="L488" s="45"/>
      <c r="M488" s="234" t="s">
        <v>1</v>
      </c>
      <c r="N488" s="235" t="s">
        <v>43</v>
      </c>
      <c r="O488" s="92"/>
      <c r="P488" s="236">
        <f>O488*H488</f>
        <v>0</v>
      </c>
      <c r="Q488" s="236">
        <v>0.12422</v>
      </c>
      <c r="R488" s="236">
        <f>Q488*H488</f>
        <v>0.12422</v>
      </c>
      <c r="S488" s="236">
        <v>0</v>
      </c>
      <c r="T488" s="237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8" t="s">
        <v>183</v>
      </c>
      <c r="AT488" s="238" t="s">
        <v>178</v>
      </c>
      <c r="AU488" s="238" t="s">
        <v>88</v>
      </c>
      <c r="AY488" s="18" t="s">
        <v>176</v>
      </c>
      <c r="BE488" s="239">
        <f>IF(N488="základní",J488,0)</f>
        <v>0</v>
      </c>
      <c r="BF488" s="239">
        <f>IF(N488="snížená",J488,0)</f>
        <v>0</v>
      </c>
      <c r="BG488" s="239">
        <f>IF(N488="zákl. přenesená",J488,0)</f>
        <v>0</v>
      </c>
      <c r="BH488" s="239">
        <f>IF(N488="sníž. přenesená",J488,0)</f>
        <v>0</v>
      </c>
      <c r="BI488" s="239">
        <f>IF(N488="nulová",J488,0)</f>
        <v>0</v>
      </c>
      <c r="BJ488" s="18" t="s">
        <v>86</v>
      </c>
      <c r="BK488" s="239">
        <f>ROUND(I488*H488,2)</f>
        <v>0</v>
      </c>
      <c r="BL488" s="18" t="s">
        <v>183</v>
      </c>
      <c r="BM488" s="238" t="s">
        <v>1239</v>
      </c>
    </row>
    <row r="489" spans="1:47" s="2" customFormat="1" ht="12">
      <c r="A489" s="39"/>
      <c r="B489" s="40"/>
      <c r="C489" s="41"/>
      <c r="D489" s="240" t="s">
        <v>185</v>
      </c>
      <c r="E489" s="41"/>
      <c r="F489" s="241" t="s">
        <v>489</v>
      </c>
      <c r="G489" s="41"/>
      <c r="H489" s="41"/>
      <c r="I489" s="242"/>
      <c r="J489" s="41"/>
      <c r="K489" s="41"/>
      <c r="L489" s="45"/>
      <c r="M489" s="243"/>
      <c r="N489" s="244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185</v>
      </c>
      <c r="AU489" s="18" t="s">
        <v>88</v>
      </c>
    </row>
    <row r="490" spans="1:51" s="13" customFormat="1" ht="12">
      <c r="A490" s="13"/>
      <c r="B490" s="245"/>
      <c r="C490" s="246"/>
      <c r="D490" s="240" t="s">
        <v>187</v>
      </c>
      <c r="E490" s="247" t="s">
        <v>1</v>
      </c>
      <c r="F490" s="248" t="s">
        <v>86</v>
      </c>
      <c r="G490" s="246"/>
      <c r="H490" s="249">
        <v>1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5" t="s">
        <v>187</v>
      </c>
      <c r="AU490" s="255" t="s">
        <v>88</v>
      </c>
      <c r="AV490" s="13" t="s">
        <v>88</v>
      </c>
      <c r="AW490" s="13" t="s">
        <v>34</v>
      </c>
      <c r="AX490" s="13" t="s">
        <v>86</v>
      </c>
      <c r="AY490" s="255" t="s">
        <v>176</v>
      </c>
    </row>
    <row r="491" spans="1:65" s="2" customFormat="1" ht="16.5" customHeight="1">
      <c r="A491" s="39"/>
      <c r="B491" s="40"/>
      <c r="C491" s="278" t="s">
        <v>616</v>
      </c>
      <c r="D491" s="278" t="s">
        <v>247</v>
      </c>
      <c r="E491" s="279" t="s">
        <v>491</v>
      </c>
      <c r="F491" s="280" t="s">
        <v>492</v>
      </c>
      <c r="G491" s="281" t="s">
        <v>476</v>
      </c>
      <c r="H491" s="282">
        <v>1</v>
      </c>
      <c r="I491" s="283"/>
      <c r="J491" s="284">
        <f>ROUND(I491*H491,2)</f>
        <v>0</v>
      </c>
      <c r="K491" s="280" t="s">
        <v>182</v>
      </c>
      <c r="L491" s="285"/>
      <c r="M491" s="286" t="s">
        <v>1</v>
      </c>
      <c r="N491" s="287" t="s">
        <v>43</v>
      </c>
      <c r="O491" s="92"/>
      <c r="P491" s="236">
        <f>O491*H491</f>
        <v>0</v>
      </c>
      <c r="Q491" s="236">
        <v>0.072</v>
      </c>
      <c r="R491" s="236">
        <f>Q491*H491</f>
        <v>0.072</v>
      </c>
      <c r="S491" s="236">
        <v>0</v>
      </c>
      <c r="T491" s="237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8" t="s">
        <v>227</v>
      </c>
      <c r="AT491" s="238" t="s">
        <v>247</v>
      </c>
      <c r="AU491" s="238" t="s">
        <v>88</v>
      </c>
      <c r="AY491" s="18" t="s">
        <v>176</v>
      </c>
      <c r="BE491" s="239">
        <f>IF(N491="základní",J491,0)</f>
        <v>0</v>
      </c>
      <c r="BF491" s="239">
        <f>IF(N491="snížená",J491,0)</f>
        <v>0</v>
      </c>
      <c r="BG491" s="239">
        <f>IF(N491="zákl. přenesená",J491,0)</f>
        <v>0</v>
      </c>
      <c r="BH491" s="239">
        <f>IF(N491="sníž. přenesená",J491,0)</f>
        <v>0</v>
      </c>
      <c r="BI491" s="239">
        <f>IF(N491="nulová",J491,0)</f>
        <v>0</v>
      </c>
      <c r="BJ491" s="18" t="s">
        <v>86</v>
      </c>
      <c r="BK491" s="239">
        <f>ROUND(I491*H491,2)</f>
        <v>0</v>
      </c>
      <c r="BL491" s="18" t="s">
        <v>183</v>
      </c>
      <c r="BM491" s="238" t="s">
        <v>1240</v>
      </c>
    </row>
    <row r="492" spans="1:47" s="2" customFormat="1" ht="12">
      <c r="A492" s="39"/>
      <c r="B492" s="40"/>
      <c r="C492" s="41"/>
      <c r="D492" s="240" t="s">
        <v>185</v>
      </c>
      <c r="E492" s="41"/>
      <c r="F492" s="241" t="s">
        <v>492</v>
      </c>
      <c r="G492" s="41"/>
      <c r="H492" s="41"/>
      <c r="I492" s="242"/>
      <c r="J492" s="41"/>
      <c r="K492" s="41"/>
      <c r="L492" s="45"/>
      <c r="M492" s="243"/>
      <c r="N492" s="244"/>
      <c r="O492" s="92"/>
      <c r="P492" s="92"/>
      <c r="Q492" s="92"/>
      <c r="R492" s="92"/>
      <c r="S492" s="92"/>
      <c r="T492" s="93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185</v>
      </c>
      <c r="AU492" s="18" t="s">
        <v>88</v>
      </c>
    </row>
    <row r="493" spans="1:51" s="13" customFormat="1" ht="12">
      <c r="A493" s="13"/>
      <c r="B493" s="245"/>
      <c r="C493" s="246"/>
      <c r="D493" s="240" t="s">
        <v>187</v>
      </c>
      <c r="E493" s="247" t="s">
        <v>1</v>
      </c>
      <c r="F493" s="248" t="s">
        <v>86</v>
      </c>
      <c r="G493" s="246"/>
      <c r="H493" s="249">
        <v>1</v>
      </c>
      <c r="I493" s="250"/>
      <c r="J493" s="246"/>
      <c r="K493" s="246"/>
      <c r="L493" s="251"/>
      <c r="M493" s="252"/>
      <c r="N493" s="253"/>
      <c r="O493" s="253"/>
      <c r="P493" s="253"/>
      <c r="Q493" s="253"/>
      <c r="R493" s="253"/>
      <c r="S493" s="253"/>
      <c r="T493" s="25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5" t="s">
        <v>187</v>
      </c>
      <c r="AU493" s="255" t="s">
        <v>88</v>
      </c>
      <c r="AV493" s="13" t="s">
        <v>88</v>
      </c>
      <c r="AW493" s="13" t="s">
        <v>34</v>
      </c>
      <c r="AX493" s="13" t="s">
        <v>86</v>
      </c>
      <c r="AY493" s="255" t="s">
        <v>176</v>
      </c>
    </row>
    <row r="494" spans="1:65" s="2" customFormat="1" ht="16.5" customHeight="1">
      <c r="A494" s="39"/>
      <c r="B494" s="40"/>
      <c r="C494" s="227" t="s">
        <v>620</v>
      </c>
      <c r="D494" s="227" t="s">
        <v>178</v>
      </c>
      <c r="E494" s="228" t="s">
        <v>495</v>
      </c>
      <c r="F494" s="229" t="s">
        <v>496</v>
      </c>
      <c r="G494" s="230" t="s">
        <v>476</v>
      </c>
      <c r="H494" s="231">
        <v>1</v>
      </c>
      <c r="I494" s="232"/>
      <c r="J494" s="233">
        <f>ROUND(I494*H494,2)</f>
        <v>0</v>
      </c>
      <c r="K494" s="229" t="s">
        <v>182</v>
      </c>
      <c r="L494" s="45"/>
      <c r="M494" s="234" t="s">
        <v>1</v>
      </c>
      <c r="N494" s="235" t="s">
        <v>43</v>
      </c>
      <c r="O494" s="92"/>
      <c r="P494" s="236">
        <f>O494*H494</f>
        <v>0</v>
      </c>
      <c r="Q494" s="236">
        <v>0.02972</v>
      </c>
      <c r="R494" s="236">
        <f>Q494*H494</f>
        <v>0.02972</v>
      </c>
      <c r="S494" s="236">
        <v>0</v>
      </c>
      <c r="T494" s="237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8" t="s">
        <v>183</v>
      </c>
      <c r="AT494" s="238" t="s">
        <v>178</v>
      </c>
      <c r="AU494" s="238" t="s">
        <v>88</v>
      </c>
      <c r="AY494" s="18" t="s">
        <v>176</v>
      </c>
      <c r="BE494" s="239">
        <f>IF(N494="základní",J494,0)</f>
        <v>0</v>
      </c>
      <c r="BF494" s="239">
        <f>IF(N494="snížená",J494,0)</f>
        <v>0</v>
      </c>
      <c r="BG494" s="239">
        <f>IF(N494="zákl. přenesená",J494,0)</f>
        <v>0</v>
      </c>
      <c r="BH494" s="239">
        <f>IF(N494="sníž. přenesená",J494,0)</f>
        <v>0</v>
      </c>
      <c r="BI494" s="239">
        <f>IF(N494="nulová",J494,0)</f>
        <v>0</v>
      </c>
      <c r="BJ494" s="18" t="s">
        <v>86</v>
      </c>
      <c r="BK494" s="239">
        <f>ROUND(I494*H494,2)</f>
        <v>0</v>
      </c>
      <c r="BL494" s="18" t="s">
        <v>183</v>
      </c>
      <c r="BM494" s="238" t="s">
        <v>1241</v>
      </c>
    </row>
    <row r="495" spans="1:47" s="2" customFormat="1" ht="12">
      <c r="A495" s="39"/>
      <c r="B495" s="40"/>
      <c r="C495" s="41"/>
      <c r="D495" s="240" t="s">
        <v>185</v>
      </c>
      <c r="E495" s="41"/>
      <c r="F495" s="241" t="s">
        <v>498</v>
      </c>
      <c r="G495" s="41"/>
      <c r="H495" s="41"/>
      <c r="I495" s="242"/>
      <c r="J495" s="41"/>
      <c r="K495" s="41"/>
      <c r="L495" s="45"/>
      <c r="M495" s="243"/>
      <c r="N495" s="244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185</v>
      </c>
      <c r="AU495" s="18" t="s">
        <v>88</v>
      </c>
    </row>
    <row r="496" spans="1:51" s="13" customFormat="1" ht="12">
      <c r="A496" s="13"/>
      <c r="B496" s="245"/>
      <c r="C496" s="246"/>
      <c r="D496" s="240" t="s">
        <v>187</v>
      </c>
      <c r="E496" s="247" t="s">
        <v>1</v>
      </c>
      <c r="F496" s="248" t="s">
        <v>86</v>
      </c>
      <c r="G496" s="246"/>
      <c r="H496" s="249">
        <v>1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5" t="s">
        <v>187</v>
      </c>
      <c r="AU496" s="255" t="s">
        <v>88</v>
      </c>
      <c r="AV496" s="13" t="s">
        <v>88</v>
      </c>
      <c r="AW496" s="13" t="s">
        <v>34</v>
      </c>
      <c r="AX496" s="13" t="s">
        <v>86</v>
      </c>
      <c r="AY496" s="255" t="s">
        <v>176</v>
      </c>
    </row>
    <row r="497" spans="1:65" s="2" customFormat="1" ht="16.5" customHeight="1">
      <c r="A497" s="39"/>
      <c r="B497" s="40"/>
      <c r="C497" s="278" t="s">
        <v>626</v>
      </c>
      <c r="D497" s="278" t="s">
        <v>247</v>
      </c>
      <c r="E497" s="279" t="s">
        <v>500</v>
      </c>
      <c r="F497" s="280" t="s">
        <v>501</v>
      </c>
      <c r="G497" s="281" t="s">
        <v>476</v>
      </c>
      <c r="H497" s="282">
        <v>1</v>
      </c>
      <c r="I497" s="283"/>
      <c r="J497" s="284">
        <f>ROUND(I497*H497,2)</f>
        <v>0</v>
      </c>
      <c r="K497" s="280" t="s">
        <v>182</v>
      </c>
      <c r="L497" s="285"/>
      <c r="M497" s="286" t="s">
        <v>1</v>
      </c>
      <c r="N497" s="287" t="s">
        <v>43</v>
      </c>
      <c r="O497" s="92"/>
      <c r="P497" s="236">
        <f>O497*H497</f>
        <v>0</v>
      </c>
      <c r="Q497" s="236">
        <v>0.04</v>
      </c>
      <c r="R497" s="236">
        <f>Q497*H497</f>
        <v>0.04</v>
      </c>
      <c r="S497" s="236">
        <v>0</v>
      </c>
      <c r="T497" s="237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8" t="s">
        <v>227</v>
      </c>
      <c r="AT497" s="238" t="s">
        <v>247</v>
      </c>
      <c r="AU497" s="238" t="s">
        <v>88</v>
      </c>
      <c r="AY497" s="18" t="s">
        <v>176</v>
      </c>
      <c r="BE497" s="239">
        <f>IF(N497="základní",J497,0)</f>
        <v>0</v>
      </c>
      <c r="BF497" s="239">
        <f>IF(N497="snížená",J497,0)</f>
        <v>0</v>
      </c>
      <c r="BG497" s="239">
        <f>IF(N497="zákl. přenesená",J497,0)</f>
        <v>0</v>
      </c>
      <c r="BH497" s="239">
        <f>IF(N497="sníž. přenesená",J497,0)</f>
        <v>0</v>
      </c>
      <c r="BI497" s="239">
        <f>IF(N497="nulová",J497,0)</f>
        <v>0</v>
      </c>
      <c r="BJ497" s="18" t="s">
        <v>86</v>
      </c>
      <c r="BK497" s="239">
        <f>ROUND(I497*H497,2)</f>
        <v>0</v>
      </c>
      <c r="BL497" s="18" t="s">
        <v>183</v>
      </c>
      <c r="BM497" s="238" t="s">
        <v>1242</v>
      </c>
    </row>
    <row r="498" spans="1:47" s="2" customFormat="1" ht="12">
      <c r="A498" s="39"/>
      <c r="B498" s="40"/>
      <c r="C498" s="41"/>
      <c r="D498" s="240" t="s">
        <v>185</v>
      </c>
      <c r="E498" s="41"/>
      <c r="F498" s="241" t="s">
        <v>501</v>
      </c>
      <c r="G498" s="41"/>
      <c r="H498" s="41"/>
      <c r="I498" s="242"/>
      <c r="J498" s="41"/>
      <c r="K498" s="41"/>
      <c r="L498" s="45"/>
      <c r="M498" s="243"/>
      <c r="N498" s="244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185</v>
      </c>
      <c r="AU498" s="18" t="s">
        <v>88</v>
      </c>
    </row>
    <row r="499" spans="1:51" s="13" customFormat="1" ht="12">
      <c r="A499" s="13"/>
      <c r="B499" s="245"/>
      <c r="C499" s="246"/>
      <c r="D499" s="240" t="s">
        <v>187</v>
      </c>
      <c r="E499" s="247" t="s">
        <v>1</v>
      </c>
      <c r="F499" s="248" t="s">
        <v>86</v>
      </c>
      <c r="G499" s="246"/>
      <c r="H499" s="249">
        <v>1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5" t="s">
        <v>187</v>
      </c>
      <c r="AU499" s="255" t="s">
        <v>88</v>
      </c>
      <c r="AV499" s="13" t="s">
        <v>88</v>
      </c>
      <c r="AW499" s="13" t="s">
        <v>34</v>
      </c>
      <c r="AX499" s="13" t="s">
        <v>86</v>
      </c>
      <c r="AY499" s="255" t="s">
        <v>176</v>
      </c>
    </row>
    <row r="500" spans="1:65" s="2" customFormat="1" ht="16.5" customHeight="1">
      <c r="A500" s="39"/>
      <c r="B500" s="40"/>
      <c r="C500" s="227" t="s">
        <v>632</v>
      </c>
      <c r="D500" s="227" t="s">
        <v>178</v>
      </c>
      <c r="E500" s="228" t="s">
        <v>1243</v>
      </c>
      <c r="F500" s="229" t="s">
        <v>1244</v>
      </c>
      <c r="G500" s="230" t="s">
        <v>476</v>
      </c>
      <c r="H500" s="231">
        <v>3</v>
      </c>
      <c r="I500" s="232"/>
      <c r="J500" s="233">
        <f>ROUND(I500*H500,2)</f>
        <v>0</v>
      </c>
      <c r="K500" s="229" t="s">
        <v>182</v>
      </c>
      <c r="L500" s="45"/>
      <c r="M500" s="234" t="s">
        <v>1</v>
      </c>
      <c r="N500" s="235" t="s">
        <v>43</v>
      </c>
      <c r="O500" s="92"/>
      <c r="P500" s="236">
        <f>O500*H500</f>
        <v>0</v>
      </c>
      <c r="Q500" s="236">
        <v>0.02972</v>
      </c>
      <c r="R500" s="236">
        <f>Q500*H500</f>
        <v>0.08916</v>
      </c>
      <c r="S500" s="236">
        <v>0</v>
      </c>
      <c r="T500" s="237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8" t="s">
        <v>183</v>
      </c>
      <c r="AT500" s="238" t="s">
        <v>178</v>
      </c>
      <c r="AU500" s="238" t="s">
        <v>88</v>
      </c>
      <c r="AY500" s="18" t="s">
        <v>176</v>
      </c>
      <c r="BE500" s="239">
        <f>IF(N500="základní",J500,0)</f>
        <v>0</v>
      </c>
      <c r="BF500" s="239">
        <f>IF(N500="snížená",J500,0)</f>
        <v>0</v>
      </c>
      <c r="BG500" s="239">
        <f>IF(N500="zákl. přenesená",J500,0)</f>
        <v>0</v>
      </c>
      <c r="BH500" s="239">
        <f>IF(N500="sníž. přenesená",J500,0)</f>
        <v>0</v>
      </c>
      <c r="BI500" s="239">
        <f>IF(N500="nulová",J500,0)</f>
        <v>0</v>
      </c>
      <c r="BJ500" s="18" t="s">
        <v>86</v>
      </c>
      <c r="BK500" s="239">
        <f>ROUND(I500*H500,2)</f>
        <v>0</v>
      </c>
      <c r="BL500" s="18" t="s">
        <v>183</v>
      </c>
      <c r="BM500" s="238" t="s">
        <v>1245</v>
      </c>
    </row>
    <row r="501" spans="1:47" s="2" customFormat="1" ht="12">
      <c r="A501" s="39"/>
      <c r="B501" s="40"/>
      <c r="C501" s="41"/>
      <c r="D501" s="240" t="s">
        <v>185</v>
      </c>
      <c r="E501" s="41"/>
      <c r="F501" s="241" t="s">
        <v>1246</v>
      </c>
      <c r="G501" s="41"/>
      <c r="H501" s="41"/>
      <c r="I501" s="242"/>
      <c r="J501" s="41"/>
      <c r="K501" s="41"/>
      <c r="L501" s="45"/>
      <c r="M501" s="243"/>
      <c r="N501" s="244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185</v>
      </c>
      <c r="AU501" s="18" t="s">
        <v>88</v>
      </c>
    </row>
    <row r="502" spans="1:51" s="13" customFormat="1" ht="12">
      <c r="A502" s="13"/>
      <c r="B502" s="245"/>
      <c r="C502" s="246"/>
      <c r="D502" s="240" t="s">
        <v>187</v>
      </c>
      <c r="E502" s="247" t="s">
        <v>1</v>
      </c>
      <c r="F502" s="248" t="s">
        <v>1247</v>
      </c>
      <c r="G502" s="246"/>
      <c r="H502" s="249">
        <v>3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5" t="s">
        <v>187</v>
      </c>
      <c r="AU502" s="255" t="s">
        <v>88</v>
      </c>
      <c r="AV502" s="13" t="s">
        <v>88</v>
      </c>
      <c r="AW502" s="13" t="s">
        <v>34</v>
      </c>
      <c r="AX502" s="13" t="s">
        <v>86</v>
      </c>
      <c r="AY502" s="255" t="s">
        <v>176</v>
      </c>
    </row>
    <row r="503" spans="1:65" s="2" customFormat="1" ht="16.5" customHeight="1">
      <c r="A503" s="39"/>
      <c r="B503" s="40"/>
      <c r="C503" s="278" t="s">
        <v>638</v>
      </c>
      <c r="D503" s="278" t="s">
        <v>247</v>
      </c>
      <c r="E503" s="279" t="s">
        <v>1248</v>
      </c>
      <c r="F503" s="280" t="s">
        <v>1249</v>
      </c>
      <c r="G503" s="281" t="s">
        <v>476</v>
      </c>
      <c r="H503" s="282">
        <v>3</v>
      </c>
      <c r="I503" s="283"/>
      <c r="J503" s="284">
        <f>ROUND(I503*H503,2)</f>
        <v>0</v>
      </c>
      <c r="K503" s="280" t="s">
        <v>182</v>
      </c>
      <c r="L503" s="285"/>
      <c r="M503" s="286" t="s">
        <v>1</v>
      </c>
      <c r="N503" s="287" t="s">
        <v>43</v>
      </c>
      <c r="O503" s="92"/>
      <c r="P503" s="236">
        <f>O503*H503</f>
        <v>0</v>
      </c>
      <c r="Q503" s="236">
        <v>0.058</v>
      </c>
      <c r="R503" s="236">
        <f>Q503*H503</f>
        <v>0.17400000000000002</v>
      </c>
      <c r="S503" s="236">
        <v>0</v>
      </c>
      <c r="T503" s="237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8" t="s">
        <v>227</v>
      </c>
      <c r="AT503" s="238" t="s">
        <v>247</v>
      </c>
      <c r="AU503" s="238" t="s">
        <v>88</v>
      </c>
      <c r="AY503" s="18" t="s">
        <v>176</v>
      </c>
      <c r="BE503" s="239">
        <f>IF(N503="základní",J503,0)</f>
        <v>0</v>
      </c>
      <c r="BF503" s="239">
        <f>IF(N503="snížená",J503,0)</f>
        <v>0</v>
      </c>
      <c r="BG503" s="239">
        <f>IF(N503="zákl. přenesená",J503,0)</f>
        <v>0</v>
      </c>
      <c r="BH503" s="239">
        <f>IF(N503="sníž. přenesená",J503,0)</f>
        <v>0</v>
      </c>
      <c r="BI503" s="239">
        <f>IF(N503="nulová",J503,0)</f>
        <v>0</v>
      </c>
      <c r="BJ503" s="18" t="s">
        <v>86</v>
      </c>
      <c r="BK503" s="239">
        <f>ROUND(I503*H503,2)</f>
        <v>0</v>
      </c>
      <c r="BL503" s="18" t="s">
        <v>183</v>
      </c>
      <c r="BM503" s="238" t="s">
        <v>1250</v>
      </c>
    </row>
    <row r="504" spans="1:47" s="2" customFormat="1" ht="12">
      <c r="A504" s="39"/>
      <c r="B504" s="40"/>
      <c r="C504" s="41"/>
      <c r="D504" s="240" t="s">
        <v>185</v>
      </c>
      <c r="E504" s="41"/>
      <c r="F504" s="241" t="s">
        <v>1249</v>
      </c>
      <c r="G504" s="41"/>
      <c r="H504" s="41"/>
      <c r="I504" s="242"/>
      <c r="J504" s="41"/>
      <c r="K504" s="41"/>
      <c r="L504" s="45"/>
      <c r="M504" s="243"/>
      <c r="N504" s="244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185</v>
      </c>
      <c r="AU504" s="18" t="s">
        <v>88</v>
      </c>
    </row>
    <row r="505" spans="1:51" s="13" customFormat="1" ht="12">
      <c r="A505" s="13"/>
      <c r="B505" s="245"/>
      <c r="C505" s="246"/>
      <c r="D505" s="240" t="s">
        <v>187</v>
      </c>
      <c r="E505" s="247" t="s">
        <v>1</v>
      </c>
      <c r="F505" s="248" t="s">
        <v>198</v>
      </c>
      <c r="G505" s="246"/>
      <c r="H505" s="249">
        <v>3</v>
      </c>
      <c r="I505" s="250"/>
      <c r="J505" s="246"/>
      <c r="K505" s="246"/>
      <c r="L505" s="251"/>
      <c r="M505" s="252"/>
      <c r="N505" s="253"/>
      <c r="O505" s="253"/>
      <c r="P505" s="253"/>
      <c r="Q505" s="253"/>
      <c r="R505" s="253"/>
      <c r="S505" s="253"/>
      <c r="T505" s="25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5" t="s">
        <v>187</v>
      </c>
      <c r="AU505" s="255" t="s">
        <v>88</v>
      </c>
      <c r="AV505" s="13" t="s">
        <v>88</v>
      </c>
      <c r="AW505" s="13" t="s">
        <v>34</v>
      </c>
      <c r="AX505" s="13" t="s">
        <v>86</v>
      </c>
      <c r="AY505" s="255" t="s">
        <v>176</v>
      </c>
    </row>
    <row r="506" spans="1:65" s="2" customFormat="1" ht="16.5" customHeight="1">
      <c r="A506" s="39"/>
      <c r="B506" s="40"/>
      <c r="C506" s="227" t="s">
        <v>643</v>
      </c>
      <c r="D506" s="227" t="s">
        <v>178</v>
      </c>
      <c r="E506" s="228" t="s">
        <v>504</v>
      </c>
      <c r="F506" s="229" t="s">
        <v>505</v>
      </c>
      <c r="G506" s="230" t="s">
        <v>476</v>
      </c>
      <c r="H506" s="231">
        <v>2</v>
      </c>
      <c r="I506" s="232"/>
      <c r="J506" s="233">
        <f>ROUND(I506*H506,2)</f>
        <v>0</v>
      </c>
      <c r="K506" s="229" t="s">
        <v>182</v>
      </c>
      <c r="L506" s="45"/>
      <c r="M506" s="234" t="s">
        <v>1</v>
      </c>
      <c r="N506" s="235" t="s">
        <v>43</v>
      </c>
      <c r="O506" s="92"/>
      <c r="P506" s="236">
        <f>O506*H506</f>
        <v>0</v>
      </c>
      <c r="Q506" s="236">
        <v>0.02972</v>
      </c>
      <c r="R506" s="236">
        <f>Q506*H506</f>
        <v>0.05944</v>
      </c>
      <c r="S506" s="236">
        <v>0</v>
      </c>
      <c r="T506" s="237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8" t="s">
        <v>183</v>
      </c>
      <c r="AT506" s="238" t="s">
        <v>178</v>
      </c>
      <c r="AU506" s="238" t="s">
        <v>88</v>
      </c>
      <c r="AY506" s="18" t="s">
        <v>176</v>
      </c>
      <c r="BE506" s="239">
        <f>IF(N506="základní",J506,0)</f>
        <v>0</v>
      </c>
      <c r="BF506" s="239">
        <f>IF(N506="snížená",J506,0)</f>
        <v>0</v>
      </c>
      <c r="BG506" s="239">
        <f>IF(N506="zákl. přenesená",J506,0)</f>
        <v>0</v>
      </c>
      <c r="BH506" s="239">
        <f>IF(N506="sníž. přenesená",J506,0)</f>
        <v>0</v>
      </c>
      <c r="BI506" s="239">
        <f>IF(N506="nulová",J506,0)</f>
        <v>0</v>
      </c>
      <c r="BJ506" s="18" t="s">
        <v>86</v>
      </c>
      <c r="BK506" s="239">
        <f>ROUND(I506*H506,2)</f>
        <v>0</v>
      </c>
      <c r="BL506" s="18" t="s">
        <v>183</v>
      </c>
      <c r="BM506" s="238" t="s">
        <v>506</v>
      </c>
    </row>
    <row r="507" spans="1:47" s="2" customFormat="1" ht="12">
      <c r="A507" s="39"/>
      <c r="B507" s="40"/>
      <c r="C507" s="41"/>
      <c r="D507" s="240" t="s">
        <v>185</v>
      </c>
      <c r="E507" s="41"/>
      <c r="F507" s="241" t="s">
        <v>507</v>
      </c>
      <c r="G507" s="41"/>
      <c r="H507" s="41"/>
      <c r="I507" s="242"/>
      <c r="J507" s="41"/>
      <c r="K507" s="41"/>
      <c r="L507" s="45"/>
      <c r="M507" s="243"/>
      <c r="N507" s="244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185</v>
      </c>
      <c r="AU507" s="18" t="s">
        <v>88</v>
      </c>
    </row>
    <row r="508" spans="1:47" s="2" customFormat="1" ht="12">
      <c r="A508" s="39"/>
      <c r="B508" s="40"/>
      <c r="C508" s="41"/>
      <c r="D508" s="240" t="s">
        <v>232</v>
      </c>
      <c r="E508" s="41"/>
      <c r="F508" s="277" t="s">
        <v>508</v>
      </c>
      <c r="G508" s="41"/>
      <c r="H508" s="41"/>
      <c r="I508" s="242"/>
      <c r="J508" s="41"/>
      <c r="K508" s="41"/>
      <c r="L508" s="45"/>
      <c r="M508" s="243"/>
      <c r="N508" s="244"/>
      <c r="O508" s="92"/>
      <c r="P508" s="92"/>
      <c r="Q508" s="92"/>
      <c r="R508" s="92"/>
      <c r="S508" s="92"/>
      <c r="T508" s="93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232</v>
      </c>
      <c r="AU508" s="18" t="s">
        <v>88</v>
      </c>
    </row>
    <row r="509" spans="1:51" s="13" customFormat="1" ht="12">
      <c r="A509" s="13"/>
      <c r="B509" s="245"/>
      <c r="C509" s="246"/>
      <c r="D509" s="240" t="s">
        <v>187</v>
      </c>
      <c r="E509" s="247" t="s">
        <v>1</v>
      </c>
      <c r="F509" s="248" t="s">
        <v>88</v>
      </c>
      <c r="G509" s="246"/>
      <c r="H509" s="249">
        <v>2</v>
      </c>
      <c r="I509" s="250"/>
      <c r="J509" s="246"/>
      <c r="K509" s="246"/>
      <c r="L509" s="251"/>
      <c r="M509" s="252"/>
      <c r="N509" s="253"/>
      <c r="O509" s="253"/>
      <c r="P509" s="253"/>
      <c r="Q509" s="253"/>
      <c r="R509" s="253"/>
      <c r="S509" s="253"/>
      <c r="T509" s="25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5" t="s">
        <v>187</v>
      </c>
      <c r="AU509" s="255" t="s">
        <v>88</v>
      </c>
      <c r="AV509" s="13" t="s">
        <v>88</v>
      </c>
      <c r="AW509" s="13" t="s">
        <v>34</v>
      </c>
      <c r="AX509" s="13" t="s">
        <v>86</v>
      </c>
      <c r="AY509" s="255" t="s">
        <v>176</v>
      </c>
    </row>
    <row r="510" spans="1:65" s="2" customFormat="1" ht="16.5" customHeight="1">
      <c r="A510" s="39"/>
      <c r="B510" s="40"/>
      <c r="C510" s="278" t="s">
        <v>651</v>
      </c>
      <c r="D510" s="278" t="s">
        <v>247</v>
      </c>
      <c r="E510" s="279" t="s">
        <v>510</v>
      </c>
      <c r="F510" s="280" t="s">
        <v>511</v>
      </c>
      <c r="G510" s="281" t="s">
        <v>476</v>
      </c>
      <c r="H510" s="282">
        <v>2</v>
      </c>
      <c r="I510" s="283"/>
      <c r="J510" s="284">
        <f>ROUND(I510*H510,2)</f>
        <v>0</v>
      </c>
      <c r="K510" s="280" t="s">
        <v>182</v>
      </c>
      <c r="L510" s="285"/>
      <c r="M510" s="286" t="s">
        <v>1</v>
      </c>
      <c r="N510" s="287" t="s">
        <v>43</v>
      </c>
      <c r="O510" s="92"/>
      <c r="P510" s="236">
        <f>O510*H510</f>
        <v>0</v>
      </c>
      <c r="Q510" s="236">
        <v>0.111</v>
      </c>
      <c r="R510" s="236">
        <f>Q510*H510</f>
        <v>0.222</v>
      </c>
      <c r="S510" s="236">
        <v>0</v>
      </c>
      <c r="T510" s="237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8" t="s">
        <v>227</v>
      </c>
      <c r="AT510" s="238" t="s">
        <v>247</v>
      </c>
      <c r="AU510" s="238" t="s">
        <v>88</v>
      </c>
      <c r="AY510" s="18" t="s">
        <v>176</v>
      </c>
      <c r="BE510" s="239">
        <f>IF(N510="základní",J510,0)</f>
        <v>0</v>
      </c>
      <c r="BF510" s="239">
        <f>IF(N510="snížená",J510,0)</f>
        <v>0</v>
      </c>
      <c r="BG510" s="239">
        <f>IF(N510="zákl. přenesená",J510,0)</f>
        <v>0</v>
      </c>
      <c r="BH510" s="239">
        <f>IF(N510="sníž. přenesená",J510,0)</f>
        <v>0</v>
      </c>
      <c r="BI510" s="239">
        <f>IF(N510="nulová",J510,0)</f>
        <v>0</v>
      </c>
      <c r="BJ510" s="18" t="s">
        <v>86</v>
      </c>
      <c r="BK510" s="239">
        <f>ROUND(I510*H510,2)</f>
        <v>0</v>
      </c>
      <c r="BL510" s="18" t="s">
        <v>183</v>
      </c>
      <c r="BM510" s="238" t="s">
        <v>512</v>
      </c>
    </row>
    <row r="511" spans="1:47" s="2" customFormat="1" ht="12">
      <c r="A511" s="39"/>
      <c r="B511" s="40"/>
      <c r="C511" s="41"/>
      <c r="D511" s="240" t="s">
        <v>185</v>
      </c>
      <c r="E511" s="41"/>
      <c r="F511" s="241" t="s">
        <v>511</v>
      </c>
      <c r="G511" s="41"/>
      <c r="H511" s="41"/>
      <c r="I511" s="242"/>
      <c r="J511" s="41"/>
      <c r="K511" s="41"/>
      <c r="L511" s="45"/>
      <c r="M511" s="243"/>
      <c r="N511" s="244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185</v>
      </c>
      <c r="AU511" s="18" t="s">
        <v>88</v>
      </c>
    </row>
    <row r="512" spans="1:51" s="13" customFormat="1" ht="12">
      <c r="A512" s="13"/>
      <c r="B512" s="245"/>
      <c r="C512" s="246"/>
      <c r="D512" s="240" t="s">
        <v>187</v>
      </c>
      <c r="E512" s="247" t="s">
        <v>1</v>
      </c>
      <c r="F512" s="248" t="s">
        <v>88</v>
      </c>
      <c r="G512" s="246"/>
      <c r="H512" s="249">
        <v>2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5" t="s">
        <v>187</v>
      </c>
      <c r="AU512" s="255" t="s">
        <v>88</v>
      </c>
      <c r="AV512" s="13" t="s">
        <v>88</v>
      </c>
      <c r="AW512" s="13" t="s">
        <v>34</v>
      </c>
      <c r="AX512" s="13" t="s">
        <v>86</v>
      </c>
      <c r="AY512" s="255" t="s">
        <v>176</v>
      </c>
    </row>
    <row r="513" spans="1:65" s="2" customFormat="1" ht="16.5" customHeight="1">
      <c r="A513" s="39"/>
      <c r="B513" s="40"/>
      <c r="C513" s="227" t="s">
        <v>656</v>
      </c>
      <c r="D513" s="227" t="s">
        <v>178</v>
      </c>
      <c r="E513" s="228" t="s">
        <v>514</v>
      </c>
      <c r="F513" s="229" t="s">
        <v>515</v>
      </c>
      <c r="G513" s="230" t="s">
        <v>476</v>
      </c>
      <c r="H513" s="231">
        <v>4</v>
      </c>
      <c r="I513" s="232"/>
      <c r="J513" s="233">
        <f>ROUND(I513*H513,2)</f>
        <v>0</v>
      </c>
      <c r="K513" s="229" t="s">
        <v>182</v>
      </c>
      <c r="L513" s="45"/>
      <c r="M513" s="234" t="s">
        <v>1</v>
      </c>
      <c r="N513" s="235" t="s">
        <v>43</v>
      </c>
      <c r="O513" s="92"/>
      <c r="P513" s="236">
        <f>O513*H513</f>
        <v>0</v>
      </c>
      <c r="Q513" s="236">
        <v>0.02972</v>
      </c>
      <c r="R513" s="236">
        <f>Q513*H513</f>
        <v>0.11888</v>
      </c>
      <c r="S513" s="236">
        <v>0</v>
      </c>
      <c r="T513" s="237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8" t="s">
        <v>183</v>
      </c>
      <c r="AT513" s="238" t="s">
        <v>178</v>
      </c>
      <c r="AU513" s="238" t="s">
        <v>88</v>
      </c>
      <c r="AY513" s="18" t="s">
        <v>176</v>
      </c>
      <c r="BE513" s="239">
        <f>IF(N513="základní",J513,0)</f>
        <v>0</v>
      </c>
      <c r="BF513" s="239">
        <f>IF(N513="snížená",J513,0)</f>
        <v>0</v>
      </c>
      <c r="BG513" s="239">
        <f>IF(N513="zákl. přenesená",J513,0)</f>
        <v>0</v>
      </c>
      <c r="BH513" s="239">
        <f>IF(N513="sníž. přenesená",J513,0)</f>
        <v>0</v>
      </c>
      <c r="BI513" s="239">
        <f>IF(N513="nulová",J513,0)</f>
        <v>0</v>
      </c>
      <c r="BJ513" s="18" t="s">
        <v>86</v>
      </c>
      <c r="BK513" s="239">
        <f>ROUND(I513*H513,2)</f>
        <v>0</v>
      </c>
      <c r="BL513" s="18" t="s">
        <v>183</v>
      </c>
      <c r="BM513" s="238" t="s">
        <v>1251</v>
      </c>
    </row>
    <row r="514" spans="1:47" s="2" customFormat="1" ht="12">
      <c r="A514" s="39"/>
      <c r="B514" s="40"/>
      <c r="C514" s="41"/>
      <c r="D514" s="240" t="s">
        <v>185</v>
      </c>
      <c r="E514" s="41"/>
      <c r="F514" s="241" t="s">
        <v>517</v>
      </c>
      <c r="G514" s="41"/>
      <c r="H514" s="41"/>
      <c r="I514" s="242"/>
      <c r="J514" s="41"/>
      <c r="K514" s="41"/>
      <c r="L514" s="45"/>
      <c r="M514" s="243"/>
      <c r="N514" s="244"/>
      <c r="O514" s="92"/>
      <c r="P514" s="92"/>
      <c r="Q514" s="92"/>
      <c r="R514" s="92"/>
      <c r="S514" s="92"/>
      <c r="T514" s="93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185</v>
      </c>
      <c r="AU514" s="18" t="s">
        <v>88</v>
      </c>
    </row>
    <row r="515" spans="1:51" s="13" customFormat="1" ht="12">
      <c r="A515" s="13"/>
      <c r="B515" s="245"/>
      <c r="C515" s="246"/>
      <c r="D515" s="240" t="s">
        <v>187</v>
      </c>
      <c r="E515" s="247" t="s">
        <v>1</v>
      </c>
      <c r="F515" s="248" t="s">
        <v>602</v>
      </c>
      <c r="G515" s="246"/>
      <c r="H515" s="249">
        <v>4</v>
      </c>
      <c r="I515" s="250"/>
      <c r="J515" s="246"/>
      <c r="K515" s="246"/>
      <c r="L515" s="251"/>
      <c r="M515" s="252"/>
      <c r="N515" s="253"/>
      <c r="O515" s="253"/>
      <c r="P515" s="253"/>
      <c r="Q515" s="253"/>
      <c r="R515" s="253"/>
      <c r="S515" s="253"/>
      <c r="T515" s="25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5" t="s">
        <v>187</v>
      </c>
      <c r="AU515" s="255" t="s">
        <v>88</v>
      </c>
      <c r="AV515" s="13" t="s">
        <v>88</v>
      </c>
      <c r="AW515" s="13" t="s">
        <v>34</v>
      </c>
      <c r="AX515" s="13" t="s">
        <v>86</v>
      </c>
      <c r="AY515" s="255" t="s">
        <v>176</v>
      </c>
    </row>
    <row r="516" spans="1:65" s="2" customFormat="1" ht="16.5" customHeight="1">
      <c r="A516" s="39"/>
      <c r="B516" s="40"/>
      <c r="C516" s="278" t="s">
        <v>661</v>
      </c>
      <c r="D516" s="278" t="s">
        <v>247</v>
      </c>
      <c r="E516" s="279" t="s">
        <v>519</v>
      </c>
      <c r="F516" s="280" t="s">
        <v>520</v>
      </c>
      <c r="G516" s="281" t="s">
        <v>476</v>
      </c>
      <c r="H516" s="282">
        <v>1</v>
      </c>
      <c r="I516" s="283"/>
      <c r="J516" s="284">
        <f>ROUND(I516*H516,2)</f>
        <v>0</v>
      </c>
      <c r="K516" s="280" t="s">
        <v>182</v>
      </c>
      <c r="L516" s="285"/>
      <c r="M516" s="286" t="s">
        <v>1</v>
      </c>
      <c r="N516" s="287" t="s">
        <v>43</v>
      </c>
      <c r="O516" s="92"/>
      <c r="P516" s="236">
        <f>O516*H516</f>
        <v>0</v>
      </c>
      <c r="Q516" s="236">
        <v>0.08</v>
      </c>
      <c r="R516" s="236">
        <f>Q516*H516</f>
        <v>0.08</v>
      </c>
      <c r="S516" s="236">
        <v>0</v>
      </c>
      <c r="T516" s="237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8" t="s">
        <v>227</v>
      </c>
      <c r="AT516" s="238" t="s">
        <v>247</v>
      </c>
      <c r="AU516" s="238" t="s">
        <v>88</v>
      </c>
      <c r="AY516" s="18" t="s">
        <v>176</v>
      </c>
      <c r="BE516" s="239">
        <f>IF(N516="základní",J516,0)</f>
        <v>0</v>
      </c>
      <c r="BF516" s="239">
        <f>IF(N516="snížená",J516,0)</f>
        <v>0</v>
      </c>
      <c r="BG516" s="239">
        <f>IF(N516="zákl. přenesená",J516,0)</f>
        <v>0</v>
      </c>
      <c r="BH516" s="239">
        <f>IF(N516="sníž. přenesená",J516,0)</f>
        <v>0</v>
      </c>
      <c r="BI516" s="239">
        <f>IF(N516="nulová",J516,0)</f>
        <v>0</v>
      </c>
      <c r="BJ516" s="18" t="s">
        <v>86</v>
      </c>
      <c r="BK516" s="239">
        <f>ROUND(I516*H516,2)</f>
        <v>0</v>
      </c>
      <c r="BL516" s="18" t="s">
        <v>183</v>
      </c>
      <c r="BM516" s="238" t="s">
        <v>1252</v>
      </c>
    </row>
    <row r="517" spans="1:47" s="2" customFormat="1" ht="12">
      <c r="A517" s="39"/>
      <c r="B517" s="40"/>
      <c r="C517" s="41"/>
      <c r="D517" s="240" t="s">
        <v>185</v>
      </c>
      <c r="E517" s="41"/>
      <c r="F517" s="241" t="s">
        <v>520</v>
      </c>
      <c r="G517" s="41"/>
      <c r="H517" s="41"/>
      <c r="I517" s="242"/>
      <c r="J517" s="41"/>
      <c r="K517" s="41"/>
      <c r="L517" s="45"/>
      <c r="M517" s="243"/>
      <c r="N517" s="244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185</v>
      </c>
      <c r="AU517" s="18" t="s">
        <v>88</v>
      </c>
    </row>
    <row r="518" spans="1:51" s="13" customFormat="1" ht="12">
      <c r="A518" s="13"/>
      <c r="B518" s="245"/>
      <c r="C518" s="246"/>
      <c r="D518" s="240" t="s">
        <v>187</v>
      </c>
      <c r="E518" s="247" t="s">
        <v>1</v>
      </c>
      <c r="F518" s="248" t="s">
        <v>86</v>
      </c>
      <c r="G518" s="246"/>
      <c r="H518" s="249">
        <v>1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5" t="s">
        <v>187</v>
      </c>
      <c r="AU518" s="255" t="s">
        <v>88</v>
      </c>
      <c r="AV518" s="13" t="s">
        <v>88</v>
      </c>
      <c r="AW518" s="13" t="s">
        <v>34</v>
      </c>
      <c r="AX518" s="13" t="s">
        <v>86</v>
      </c>
      <c r="AY518" s="255" t="s">
        <v>176</v>
      </c>
    </row>
    <row r="519" spans="1:65" s="2" customFormat="1" ht="16.5" customHeight="1">
      <c r="A519" s="39"/>
      <c r="B519" s="40"/>
      <c r="C519" s="278" t="s">
        <v>666</v>
      </c>
      <c r="D519" s="278" t="s">
        <v>247</v>
      </c>
      <c r="E519" s="279" t="s">
        <v>1253</v>
      </c>
      <c r="F519" s="280" t="s">
        <v>1254</v>
      </c>
      <c r="G519" s="281" t="s">
        <v>476</v>
      </c>
      <c r="H519" s="282">
        <v>3</v>
      </c>
      <c r="I519" s="283"/>
      <c r="J519" s="284">
        <f>ROUND(I519*H519,2)</f>
        <v>0</v>
      </c>
      <c r="K519" s="280" t="s">
        <v>182</v>
      </c>
      <c r="L519" s="285"/>
      <c r="M519" s="286" t="s">
        <v>1</v>
      </c>
      <c r="N519" s="287" t="s">
        <v>43</v>
      </c>
      <c r="O519" s="92"/>
      <c r="P519" s="236">
        <f>O519*H519</f>
        <v>0</v>
      </c>
      <c r="Q519" s="236">
        <v>0.09</v>
      </c>
      <c r="R519" s="236">
        <f>Q519*H519</f>
        <v>0.27</v>
      </c>
      <c r="S519" s="236">
        <v>0</v>
      </c>
      <c r="T519" s="237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8" t="s">
        <v>227</v>
      </c>
      <c r="AT519" s="238" t="s">
        <v>247</v>
      </c>
      <c r="AU519" s="238" t="s">
        <v>88</v>
      </c>
      <c r="AY519" s="18" t="s">
        <v>176</v>
      </c>
      <c r="BE519" s="239">
        <f>IF(N519="základní",J519,0)</f>
        <v>0</v>
      </c>
      <c r="BF519" s="239">
        <f>IF(N519="snížená",J519,0)</f>
        <v>0</v>
      </c>
      <c r="BG519" s="239">
        <f>IF(N519="zákl. přenesená",J519,0)</f>
        <v>0</v>
      </c>
      <c r="BH519" s="239">
        <f>IF(N519="sníž. přenesená",J519,0)</f>
        <v>0</v>
      </c>
      <c r="BI519" s="239">
        <f>IF(N519="nulová",J519,0)</f>
        <v>0</v>
      </c>
      <c r="BJ519" s="18" t="s">
        <v>86</v>
      </c>
      <c r="BK519" s="239">
        <f>ROUND(I519*H519,2)</f>
        <v>0</v>
      </c>
      <c r="BL519" s="18" t="s">
        <v>183</v>
      </c>
      <c r="BM519" s="238" t="s">
        <v>1255</v>
      </c>
    </row>
    <row r="520" spans="1:47" s="2" customFormat="1" ht="12">
      <c r="A520" s="39"/>
      <c r="B520" s="40"/>
      <c r="C520" s="41"/>
      <c r="D520" s="240" t="s">
        <v>185</v>
      </c>
      <c r="E520" s="41"/>
      <c r="F520" s="241" t="s">
        <v>1254</v>
      </c>
      <c r="G520" s="41"/>
      <c r="H520" s="41"/>
      <c r="I520" s="242"/>
      <c r="J520" s="41"/>
      <c r="K520" s="41"/>
      <c r="L520" s="45"/>
      <c r="M520" s="243"/>
      <c r="N520" s="244"/>
      <c r="O520" s="92"/>
      <c r="P520" s="92"/>
      <c r="Q520" s="92"/>
      <c r="R520" s="92"/>
      <c r="S520" s="92"/>
      <c r="T520" s="93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185</v>
      </c>
      <c r="AU520" s="18" t="s">
        <v>88</v>
      </c>
    </row>
    <row r="521" spans="1:51" s="13" customFormat="1" ht="12">
      <c r="A521" s="13"/>
      <c r="B521" s="245"/>
      <c r="C521" s="246"/>
      <c r="D521" s="240" t="s">
        <v>187</v>
      </c>
      <c r="E521" s="247" t="s">
        <v>1</v>
      </c>
      <c r="F521" s="248" t="s">
        <v>1247</v>
      </c>
      <c r="G521" s="246"/>
      <c r="H521" s="249">
        <v>3</v>
      </c>
      <c r="I521" s="250"/>
      <c r="J521" s="246"/>
      <c r="K521" s="246"/>
      <c r="L521" s="251"/>
      <c r="M521" s="252"/>
      <c r="N521" s="253"/>
      <c r="O521" s="253"/>
      <c r="P521" s="253"/>
      <c r="Q521" s="253"/>
      <c r="R521" s="253"/>
      <c r="S521" s="253"/>
      <c r="T521" s="25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5" t="s">
        <v>187</v>
      </c>
      <c r="AU521" s="255" t="s">
        <v>88</v>
      </c>
      <c r="AV521" s="13" t="s">
        <v>88</v>
      </c>
      <c r="AW521" s="13" t="s">
        <v>34</v>
      </c>
      <c r="AX521" s="13" t="s">
        <v>86</v>
      </c>
      <c r="AY521" s="255" t="s">
        <v>176</v>
      </c>
    </row>
    <row r="522" spans="1:65" s="2" customFormat="1" ht="16.5" customHeight="1">
      <c r="A522" s="39"/>
      <c r="B522" s="40"/>
      <c r="C522" s="227" t="s">
        <v>672</v>
      </c>
      <c r="D522" s="227" t="s">
        <v>178</v>
      </c>
      <c r="E522" s="228" t="s">
        <v>523</v>
      </c>
      <c r="F522" s="229" t="s">
        <v>524</v>
      </c>
      <c r="G522" s="230" t="s">
        <v>476</v>
      </c>
      <c r="H522" s="231">
        <v>6</v>
      </c>
      <c r="I522" s="232"/>
      <c r="J522" s="233">
        <f>ROUND(I522*H522,2)</f>
        <v>0</v>
      </c>
      <c r="K522" s="229" t="s">
        <v>182</v>
      </c>
      <c r="L522" s="45"/>
      <c r="M522" s="234" t="s">
        <v>1</v>
      </c>
      <c r="N522" s="235" t="s">
        <v>43</v>
      </c>
      <c r="O522" s="92"/>
      <c r="P522" s="236">
        <f>O522*H522</f>
        <v>0</v>
      </c>
      <c r="Q522" s="236">
        <v>0.62248</v>
      </c>
      <c r="R522" s="236">
        <f>Q522*H522</f>
        <v>3.7348800000000004</v>
      </c>
      <c r="S522" s="236">
        <v>0.62</v>
      </c>
      <c r="T522" s="237">
        <f>S522*H522</f>
        <v>3.7199999999999998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8" t="s">
        <v>183</v>
      </c>
      <c r="AT522" s="238" t="s">
        <v>178</v>
      </c>
      <c r="AU522" s="238" t="s">
        <v>88</v>
      </c>
      <c r="AY522" s="18" t="s">
        <v>176</v>
      </c>
      <c r="BE522" s="239">
        <f>IF(N522="základní",J522,0)</f>
        <v>0</v>
      </c>
      <c r="BF522" s="239">
        <f>IF(N522="snížená",J522,0)</f>
        <v>0</v>
      </c>
      <c r="BG522" s="239">
        <f>IF(N522="zákl. přenesená",J522,0)</f>
        <v>0</v>
      </c>
      <c r="BH522" s="239">
        <f>IF(N522="sníž. přenesená",J522,0)</f>
        <v>0</v>
      </c>
      <c r="BI522" s="239">
        <f>IF(N522="nulová",J522,0)</f>
        <v>0</v>
      </c>
      <c r="BJ522" s="18" t="s">
        <v>86</v>
      </c>
      <c r="BK522" s="239">
        <f>ROUND(I522*H522,2)</f>
        <v>0</v>
      </c>
      <c r="BL522" s="18" t="s">
        <v>183</v>
      </c>
      <c r="BM522" s="238" t="s">
        <v>525</v>
      </c>
    </row>
    <row r="523" spans="1:47" s="2" customFormat="1" ht="12">
      <c r="A523" s="39"/>
      <c r="B523" s="40"/>
      <c r="C523" s="41"/>
      <c r="D523" s="240" t="s">
        <v>185</v>
      </c>
      <c r="E523" s="41"/>
      <c r="F523" s="241" t="s">
        <v>526</v>
      </c>
      <c r="G523" s="41"/>
      <c r="H523" s="41"/>
      <c r="I523" s="242"/>
      <c r="J523" s="41"/>
      <c r="K523" s="41"/>
      <c r="L523" s="45"/>
      <c r="M523" s="243"/>
      <c r="N523" s="244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185</v>
      </c>
      <c r="AU523" s="18" t="s">
        <v>88</v>
      </c>
    </row>
    <row r="524" spans="1:47" s="2" customFormat="1" ht="12">
      <c r="A524" s="39"/>
      <c r="B524" s="40"/>
      <c r="C524" s="41"/>
      <c r="D524" s="240" t="s">
        <v>232</v>
      </c>
      <c r="E524" s="41"/>
      <c r="F524" s="277" t="s">
        <v>527</v>
      </c>
      <c r="G524" s="41"/>
      <c r="H524" s="41"/>
      <c r="I524" s="242"/>
      <c r="J524" s="41"/>
      <c r="K524" s="41"/>
      <c r="L524" s="45"/>
      <c r="M524" s="243"/>
      <c r="N524" s="244"/>
      <c r="O524" s="92"/>
      <c r="P524" s="92"/>
      <c r="Q524" s="92"/>
      <c r="R524" s="92"/>
      <c r="S524" s="92"/>
      <c r="T524" s="9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232</v>
      </c>
      <c r="AU524" s="18" t="s">
        <v>88</v>
      </c>
    </row>
    <row r="525" spans="1:51" s="13" customFormat="1" ht="12">
      <c r="A525" s="13"/>
      <c r="B525" s="245"/>
      <c r="C525" s="246"/>
      <c r="D525" s="240" t="s">
        <v>187</v>
      </c>
      <c r="E525" s="247" t="s">
        <v>1</v>
      </c>
      <c r="F525" s="248" t="s">
        <v>215</v>
      </c>
      <c r="G525" s="246"/>
      <c r="H525" s="249">
        <v>6</v>
      </c>
      <c r="I525" s="250"/>
      <c r="J525" s="246"/>
      <c r="K525" s="246"/>
      <c r="L525" s="251"/>
      <c r="M525" s="252"/>
      <c r="N525" s="253"/>
      <c r="O525" s="253"/>
      <c r="P525" s="253"/>
      <c r="Q525" s="253"/>
      <c r="R525" s="253"/>
      <c r="S525" s="253"/>
      <c r="T525" s="25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5" t="s">
        <v>187</v>
      </c>
      <c r="AU525" s="255" t="s">
        <v>88</v>
      </c>
      <c r="AV525" s="13" t="s">
        <v>88</v>
      </c>
      <c r="AW525" s="13" t="s">
        <v>34</v>
      </c>
      <c r="AX525" s="13" t="s">
        <v>78</v>
      </c>
      <c r="AY525" s="255" t="s">
        <v>176</v>
      </c>
    </row>
    <row r="526" spans="1:51" s="14" customFormat="1" ht="12">
      <c r="A526" s="14"/>
      <c r="B526" s="256"/>
      <c r="C526" s="257"/>
      <c r="D526" s="240" t="s">
        <v>187</v>
      </c>
      <c r="E526" s="258" t="s">
        <v>1</v>
      </c>
      <c r="F526" s="259" t="s">
        <v>189</v>
      </c>
      <c r="G526" s="257"/>
      <c r="H526" s="260">
        <v>6</v>
      </c>
      <c r="I526" s="261"/>
      <c r="J526" s="257"/>
      <c r="K526" s="257"/>
      <c r="L526" s="262"/>
      <c r="M526" s="263"/>
      <c r="N526" s="264"/>
      <c r="O526" s="264"/>
      <c r="P526" s="264"/>
      <c r="Q526" s="264"/>
      <c r="R526" s="264"/>
      <c r="S526" s="264"/>
      <c r="T526" s="26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6" t="s">
        <v>187</v>
      </c>
      <c r="AU526" s="266" t="s">
        <v>88</v>
      </c>
      <c r="AV526" s="14" t="s">
        <v>183</v>
      </c>
      <c r="AW526" s="14" t="s">
        <v>34</v>
      </c>
      <c r="AX526" s="14" t="s">
        <v>86</v>
      </c>
      <c r="AY526" s="266" t="s">
        <v>176</v>
      </c>
    </row>
    <row r="527" spans="1:65" s="2" customFormat="1" ht="16.5" customHeight="1">
      <c r="A527" s="39"/>
      <c r="B527" s="40"/>
      <c r="C527" s="227" t="s">
        <v>677</v>
      </c>
      <c r="D527" s="227" t="s">
        <v>178</v>
      </c>
      <c r="E527" s="228" t="s">
        <v>529</v>
      </c>
      <c r="F527" s="229" t="s">
        <v>530</v>
      </c>
      <c r="G527" s="230" t="s">
        <v>476</v>
      </c>
      <c r="H527" s="231">
        <v>5</v>
      </c>
      <c r="I527" s="232"/>
      <c r="J527" s="233">
        <f>ROUND(I527*H527,2)</f>
        <v>0</v>
      </c>
      <c r="K527" s="229" t="s">
        <v>182</v>
      </c>
      <c r="L527" s="45"/>
      <c r="M527" s="234" t="s">
        <v>1</v>
      </c>
      <c r="N527" s="235" t="s">
        <v>43</v>
      </c>
      <c r="O527" s="92"/>
      <c r="P527" s="236">
        <f>O527*H527</f>
        <v>0</v>
      </c>
      <c r="Q527" s="236">
        <v>0.15056</v>
      </c>
      <c r="R527" s="236">
        <f>Q527*H527</f>
        <v>0.7528</v>
      </c>
      <c r="S527" s="236">
        <v>0.15</v>
      </c>
      <c r="T527" s="237">
        <f>S527*H527</f>
        <v>0.75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8" t="s">
        <v>183</v>
      </c>
      <c r="AT527" s="238" t="s">
        <v>178</v>
      </c>
      <c r="AU527" s="238" t="s">
        <v>88</v>
      </c>
      <c r="AY527" s="18" t="s">
        <v>176</v>
      </c>
      <c r="BE527" s="239">
        <f>IF(N527="základní",J527,0)</f>
        <v>0</v>
      </c>
      <c r="BF527" s="239">
        <f>IF(N527="snížená",J527,0)</f>
        <v>0</v>
      </c>
      <c r="BG527" s="239">
        <f>IF(N527="zákl. přenesená",J527,0)</f>
        <v>0</v>
      </c>
      <c r="BH527" s="239">
        <f>IF(N527="sníž. přenesená",J527,0)</f>
        <v>0</v>
      </c>
      <c r="BI527" s="239">
        <f>IF(N527="nulová",J527,0)</f>
        <v>0</v>
      </c>
      <c r="BJ527" s="18" t="s">
        <v>86</v>
      </c>
      <c r="BK527" s="239">
        <f>ROUND(I527*H527,2)</f>
        <v>0</v>
      </c>
      <c r="BL527" s="18" t="s">
        <v>183</v>
      </c>
      <c r="BM527" s="238" t="s">
        <v>531</v>
      </c>
    </row>
    <row r="528" spans="1:47" s="2" customFormat="1" ht="12">
      <c r="A528" s="39"/>
      <c r="B528" s="40"/>
      <c r="C528" s="41"/>
      <c r="D528" s="240" t="s">
        <v>185</v>
      </c>
      <c r="E528" s="41"/>
      <c r="F528" s="241" t="s">
        <v>530</v>
      </c>
      <c r="G528" s="41"/>
      <c r="H528" s="41"/>
      <c r="I528" s="242"/>
      <c r="J528" s="41"/>
      <c r="K528" s="41"/>
      <c r="L528" s="45"/>
      <c r="M528" s="243"/>
      <c r="N528" s="244"/>
      <c r="O528" s="92"/>
      <c r="P528" s="92"/>
      <c r="Q528" s="92"/>
      <c r="R528" s="92"/>
      <c r="S528" s="92"/>
      <c r="T528" s="93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185</v>
      </c>
      <c r="AU528" s="18" t="s">
        <v>88</v>
      </c>
    </row>
    <row r="529" spans="1:47" s="2" customFormat="1" ht="12">
      <c r="A529" s="39"/>
      <c r="B529" s="40"/>
      <c r="C529" s="41"/>
      <c r="D529" s="240" t="s">
        <v>232</v>
      </c>
      <c r="E529" s="41"/>
      <c r="F529" s="277" t="s">
        <v>527</v>
      </c>
      <c r="G529" s="41"/>
      <c r="H529" s="41"/>
      <c r="I529" s="242"/>
      <c r="J529" s="41"/>
      <c r="K529" s="41"/>
      <c r="L529" s="45"/>
      <c r="M529" s="243"/>
      <c r="N529" s="244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232</v>
      </c>
      <c r="AU529" s="18" t="s">
        <v>88</v>
      </c>
    </row>
    <row r="530" spans="1:51" s="13" customFormat="1" ht="12">
      <c r="A530" s="13"/>
      <c r="B530" s="245"/>
      <c r="C530" s="246"/>
      <c r="D530" s="240" t="s">
        <v>187</v>
      </c>
      <c r="E530" s="247" t="s">
        <v>1</v>
      </c>
      <c r="F530" s="248" t="s">
        <v>209</v>
      </c>
      <c r="G530" s="246"/>
      <c r="H530" s="249">
        <v>5</v>
      </c>
      <c r="I530" s="250"/>
      <c r="J530" s="246"/>
      <c r="K530" s="246"/>
      <c r="L530" s="251"/>
      <c r="M530" s="252"/>
      <c r="N530" s="253"/>
      <c r="O530" s="253"/>
      <c r="P530" s="253"/>
      <c r="Q530" s="253"/>
      <c r="R530" s="253"/>
      <c r="S530" s="253"/>
      <c r="T530" s="25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5" t="s">
        <v>187</v>
      </c>
      <c r="AU530" s="255" t="s">
        <v>88</v>
      </c>
      <c r="AV530" s="13" t="s">
        <v>88</v>
      </c>
      <c r="AW530" s="13" t="s">
        <v>34</v>
      </c>
      <c r="AX530" s="13" t="s">
        <v>78</v>
      </c>
      <c r="AY530" s="255" t="s">
        <v>176</v>
      </c>
    </row>
    <row r="531" spans="1:51" s="14" customFormat="1" ht="12">
      <c r="A531" s="14"/>
      <c r="B531" s="256"/>
      <c r="C531" s="257"/>
      <c r="D531" s="240" t="s">
        <v>187</v>
      </c>
      <c r="E531" s="258" t="s">
        <v>1</v>
      </c>
      <c r="F531" s="259" t="s">
        <v>189</v>
      </c>
      <c r="G531" s="257"/>
      <c r="H531" s="260">
        <v>5</v>
      </c>
      <c r="I531" s="261"/>
      <c r="J531" s="257"/>
      <c r="K531" s="257"/>
      <c r="L531" s="262"/>
      <c r="M531" s="263"/>
      <c r="N531" s="264"/>
      <c r="O531" s="264"/>
      <c r="P531" s="264"/>
      <c r="Q531" s="264"/>
      <c r="R531" s="264"/>
      <c r="S531" s="264"/>
      <c r="T531" s="26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6" t="s">
        <v>187</v>
      </c>
      <c r="AU531" s="266" t="s">
        <v>88</v>
      </c>
      <c r="AV531" s="14" t="s">
        <v>183</v>
      </c>
      <c r="AW531" s="14" t="s">
        <v>34</v>
      </c>
      <c r="AX531" s="14" t="s">
        <v>86</v>
      </c>
      <c r="AY531" s="266" t="s">
        <v>176</v>
      </c>
    </row>
    <row r="532" spans="1:65" s="2" customFormat="1" ht="16.5" customHeight="1">
      <c r="A532" s="39"/>
      <c r="B532" s="40"/>
      <c r="C532" s="227" t="s">
        <v>683</v>
      </c>
      <c r="D532" s="227" t="s">
        <v>178</v>
      </c>
      <c r="E532" s="228" t="s">
        <v>539</v>
      </c>
      <c r="F532" s="229" t="s">
        <v>540</v>
      </c>
      <c r="G532" s="230" t="s">
        <v>476</v>
      </c>
      <c r="H532" s="231">
        <v>1</v>
      </c>
      <c r="I532" s="232"/>
      <c r="J532" s="233">
        <f>ROUND(I532*H532,2)</f>
        <v>0</v>
      </c>
      <c r="K532" s="229" t="s">
        <v>182</v>
      </c>
      <c r="L532" s="45"/>
      <c r="M532" s="234" t="s">
        <v>1</v>
      </c>
      <c r="N532" s="235" t="s">
        <v>43</v>
      </c>
      <c r="O532" s="92"/>
      <c r="P532" s="236">
        <f>O532*H532</f>
        <v>0</v>
      </c>
      <c r="Q532" s="236">
        <v>0.21734</v>
      </c>
      <c r="R532" s="236">
        <f>Q532*H532</f>
        <v>0.21734</v>
      </c>
      <c r="S532" s="236">
        <v>0</v>
      </c>
      <c r="T532" s="237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8" t="s">
        <v>183</v>
      </c>
      <c r="AT532" s="238" t="s">
        <v>178</v>
      </c>
      <c r="AU532" s="238" t="s">
        <v>88</v>
      </c>
      <c r="AY532" s="18" t="s">
        <v>176</v>
      </c>
      <c r="BE532" s="239">
        <f>IF(N532="základní",J532,0)</f>
        <v>0</v>
      </c>
      <c r="BF532" s="239">
        <f>IF(N532="snížená",J532,0)</f>
        <v>0</v>
      </c>
      <c r="BG532" s="239">
        <f>IF(N532="zákl. přenesená",J532,0)</f>
        <v>0</v>
      </c>
      <c r="BH532" s="239">
        <f>IF(N532="sníž. přenesená",J532,0)</f>
        <v>0</v>
      </c>
      <c r="BI532" s="239">
        <f>IF(N532="nulová",J532,0)</f>
        <v>0</v>
      </c>
      <c r="BJ532" s="18" t="s">
        <v>86</v>
      </c>
      <c r="BK532" s="239">
        <f>ROUND(I532*H532,2)</f>
        <v>0</v>
      </c>
      <c r="BL532" s="18" t="s">
        <v>183</v>
      </c>
      <c r="BM532" s="238" t="s">
        <v>541</v>
      </c>
    </row>
    <row r="533" spans="1:47" s="2" customFormat="1" ht="12">
      <c r="A533" s="39"/>
      <c r="B533" s="40"/>
      <c r="C533" s="41"/>
      <c r="D533" s="240" t="s">
        <v>185</v>
      </c>
      <c r="E533" s="41"/>
      <c r="F533" s="241" t="s">
        <v>540</v>
      </c>
      <c r="G533" s="41"/>
      <c r="H533" s="41"/>
      <c r="I533" s="242"/>
      <c r="J533" s="41"/>
      <c r="K533" s="41"/>
      <c r="L533" s="45"/>
      <c r="M533" s="243"/>
      <c r="N533" s="244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185</v>
      </c>
      <c r="AU533" s="18" t="s">
        <v>88</v>
      </c>
    </row>
    <row r="534" spans="1:51" s="13" customFormat="1" ht="12">
      <c r="A534" s="13"/>
      <c r="B534" s="245"/>
      <c r="C534" s="246"/>
      <c r="D534" s="240" t="s">
        <v>187</v>
      </c>
      <c r="E534" s="247" t="s">
        <v>1</v>
      </c>
      <c r="F534" s="248" t="s">
        <v>86</v>
      </c>
      <c r="G534" s="246"/>
      <c r="H534" s="249">
        <v>1</v>
      </c>
      <c r="I534" s="250"/>
      <c r="J534" s="246"/>
      <c r="K534" s="246"/>
      <c r="L534" s="251"/>
      <c r="M534" s="252"/>
      <c r="N534" s="253"/>
      <c r="O534" s="253"/>
      <c r="P534" s="253"/>
      <c r="Q534" s="253"/>
      <c r="R534" s="253"/>
      <c r="S534" s="253"/>
      <c r="T534" s="25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5" t="s">
        <v>187</v>
      </c>
      <c r="AU534" s="255" t="s">
        <v>88</v>
      </c>
      <c r="AV534" s="13" t="s">
        <v>88</v>
      </c>
      <c r="AW534" s="13" t="s">
        <v>34</v>
      </c>
      <c r="AX534" s="13" t="s">
        <v>86</v>
      </c>
      <c r="AY534" s="255" t="s">
        <v>176</v>
      </c>
    </row>
    <row r="535" spans="1:65" s="2" customFormat="1" ht="16.5" customHeight="1">
      <c r="A535" s="39"/>
      <c r="B535" s="40"/>
      <c r="C535" s="278" t="s">
        <v>689</v>
      </c>
      <c r="D535" s="278" t="s">
        <v>247</v>
      </c>
      <c r="E535" s="279" t="s">
        <v>544</v>
      </c>
      <c r="F535" s="280" t="s">
        <v>545</v>
      </c>
      <c r="G535" s="281" t="s">
        <v>476</v>
      </c>
      <c r="H535" s="282">
        <v>1</v>
      </c>
      <c r="I535" s="283"/>
      <c r="J535" s="284">
        <f>ROUND(I535*H535,2)</f>
        <v>0</v>
      </c>
      <c r="K535" s="280" t="s">
        <v>1</v>
      </c>
      <c r="L535" s="285"/>
      <c r="M535" s="286" t="s">
        <v>1</v>
      </c>
      <c r="N535" s="287" t="s">
        <v>43</v>
      </c>
      <c r="O535" s="92"/>
      <c r="P535" s="236">
        <f>O535*H535</f>
        <v>0</v>
      </c>
      <c r="Q535" s="236">
        <v>0.157</v>
      </c>
      <c r="R535" s="236">
        <f>Q535*H535</f>
        <v>0.157</v>
      </c>
      <c r="S535" s="236">
        <v>0</v>
      </c>
      <c r="T535" s="237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8" t="s">
        <v>227</v>
      </c>
      <c r="AT535" s="238" t="s">
        <v>247</v>
      </c>
      <c r="AU535" s="238" t="s">
        <v>88</v>
      </c>
      <c r="AY535" s="18" t="s">
        <v>176</v>
      </c>
      <c r="BE535" s="239">
        <f>IF(N535="základní",J535,0)</f>
        <v>0</v>
      </c>
      <c r="BF535" s="239">
        <f>IF(N535="snížená",J535,0)</f>
        <v>0</v>
      </c>
      <c r="BG535" s="239">
        <f>IF(N535="zákl. přenesená",J535,0)</f>
        <v>0</v>
      </c>
      <c r="BH535" s="239">
        <f>IF(N535="sníž. přenesená",J535,0)</f>
        <v>0</v>
      </c>
      <c r="BI535" s="239">
        <f>IF(N535="nulová",J535,0)</f>
        <v>0</v>
      </c>
      <c r="BJ535" s="18" t="s">
        <v>86</v>
      </c>
      <c r="BK535" s="239">
        <f>ROUND(I535*H535,2)</f>
        <v>0</v>
      </c>
      <c r="BL535" s="18" t="s">
        <v>183</v>
      </c>
      <c r="BM535" s="238" t="s">
        <v>546</v>
      </c>
    </row>
    <row r="536" spans="1:47" s="2" customFormat="1" ht="12">
      <c r="A536" s="39"/>
      <c r="B536" s="40"/>
      <c r="C536" s="41"/>
      <c r="D536" s="240" t="s">
        <v>185</v>
      </c>
      <c r="E536" s="41"/>
      <c r="F536" s="241" t="s">
        <v>545</v>
      </c>
      <c r="G536" s="41"/>
      <c r="H536" s="41"/>
      <c r="I536" s="242"/>
      <c r="J536" s="41"/>
      <c r="K536" s="41"/>
      <c r="L536" s="45"/>
      <c r="M536" s="243"/>
      <c r="N536" s="244"/>
      <c r="O536" s="92"/>
      <c r="P536" s="92"/>
      <c r="Q536" s="92"/>
      <c r="R536" s="92"/>
      <c r="S536" s="92"/>
      <c r="T536" s="93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185</v>
      </c>
      <c r="AU536" s="18" t="s">
        <v>88</v>
      </c>
    </row>
    <row r="537" spans="1:47" s="2" customFormat="1" ht="12">
      <c r="A537" s="39"/>
      <c r="B537" s="40"/>
      <c r="C537" s="41"/>
      <c r="D537" s="240" t="s">
        <v>232</v>
      </c>
      <c r="E537" s="41"/>
      <c r="F537" s="277" t="s">
        <v>547</v>
      </c>
      <c r="G537" s="41"/>
      <c r="H537" s="41"/>
      <c r="I537" s="242"/>
      <c r="J537" s="41"/>
      <c r="K537" s="41"/>
      <c r="L537" s="45"/>
      <c r="M537" s="243"/>
      <c r="N537" s="244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232</v>
      </c>
      <c r="AU537" s="18" t="s">
        <v>88</v>
      </c>
    </row>
    <row r="538" spans="1:51" s="13" customFormat="1" ht="12">
      <c r="A538" s="13"/>
      <c r="B538" s="245"/>
      <c r="C538" s="246"/>
      <c r="D538" s="240" t="s">
        <v>187</v>
      </c>
      <c r="E538" s="247" t="s">
        <v>1</v>
      </c>
      <c r="F538" s="248" t="s">
        <v>86</v>
      </c>
      <c r="G538" s="246"/>
      <c r="H538" s="249">
        <v>1</v>
      </c>
      <c r="I538" s="250"/>
      <c r="J538" s="246"/>
      <c r="K538" s="246"/>
      <c r="L538" s="251"/>
      <c r="M538" s="252"/>
      <c r="N538" s="253"/>
      <c r="O538" s="253"/>
      <c r="P538" s="253"/>
      <c r="Q538" s="253"/>
      <c r="R538" s="253"/>
      <c r="S538" s="253"/>
      <c r="T538" s="25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5" t="s">
        <v>187</v>
      </c>
      <c r="AU538" s="255" t="s">
        <v>88</v>
      </c>
      <c r="AV538" s="13" t="s">
        <v>88</v>
      </c>
      <c r="AW538" s="13" t="s">
        <v>34</v>
      </c>
      <c r="AX538" s="13" t="s">
        <v>86</v>
      </c>
      <c r="AY538" s="255" t="s">
        <v>176</v>
      </c>
    </row>
    <row r="539" spans="1:65" s="2" customFormat="1" ht="16.5" customHeight="1">
      <c r="A539" s="39"/>
      <c r="B539" s="40"/>
      <c r="C539" s="227" t="s">
        <v>695</v>
      </c>
      <c r="D539" s="227" t="s">
        <v>178</v>
      </c>
      <c r="E539" s="228" t="s">
        <v>549</v>
      </c>
      <c r="F539" s="229" t="s">
        <v>550</v>
      </c>
      <c r="G539" s="230" t="s">
        <v>476</v>
      </c>
      <c r="H539" s="231">
        <v>2</v>
      </c>
      <c r="I539" s="232"/>
      <c r="J539" s="233">
        <f>ROUND(I539*H539,2)</f>
        <v>0</v>
      </c>
      <c r="K539" s="229" t="s">
        <v>469</v>
      </c>
      <c r="L539" s="45"/>
      <c r="M539" s="234" t="s">
        <v>1</v>
      </c>
      <c r="N539" s="235" t="s">
        <v>43</v>
      </c>
      <c r="O539" s="92"/>
      <c r="P539" s="236">
        <f>O539*H539</f>
        <v>0</v>
      </c>
      <c r="Q539" s="236">
        <v>0</v>
      </c>
      <c r="R539" s="236">
        <f>Q539*H539</f>
        <v>0</v>
      </c>
      <c r="S539" s="236">
        <v>0.15</v>
      </c>
      <c r="T539" s="237">
        <f>S539*H539</f>
        <v>0.3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8" t="s">
        <v>183</v>
      </c>
      <c r="AT539" s="238" t="s">
        <v>178</v>
      </c>
      <c r="AU539" s="238" t="s">
        <v>88</v>
      </c>
      <c r="AY539" s="18" t="s">
        <v>176</v>
      </c>
      <c r="BE539" s="239">
        <f>IF(N539="základní",J539,0)</f>
        <v>0</v>
      </c>
      <c r="BF539" s="239">
        <f>IF(N539="snížená",J539,0)</f>
        <v>0</v>
      </c>
      <c r="BG539" s="239">
        <f>IF(N539="zákl. přenesená",J539,0)</f>
        <v>0</v>
      </c>
      <c r="BH539" s="239">
        <f>IF(N539="sníž. přenesená",J539,0)</f>
        <v>0</v>
      </c>
      <c r="BI539" s="239">
        <f>IF(N539="nulová",J539,0)</f>
        <v>0</v>
      </c>
      <c r="BJ539" s="18" t="s">
        <v>86</v>
      </c>
      <c r="BK539" s="239">
        <f>ROUND(I539*H539,2)</f>
        <v>0</v>
      </c>
      <c r="BL539" s="18" t="s">
        <v>183</v>
      </c>
      <c r="BM539" s="238" t="s">
        <v>551</v>
      </c>
    </row>
    <row r="540" spans="1:47" s="2" customFormat="1" ht="12">
      <c r="A540" s="39"/>
      <c r="B540" s="40"/>
      <c r="C540" s="41"/>
      <c r="D540" s="240" t="s">
        <v>185</v>
      </c>
      <c r="E540" s="41"/>
      <c r="F540" s="241" t="s">
        <v>552</v>
      </c>
      <c r="G540" s="41"/>
      <c r="H540" s="41"/>
      <c r="I540" s="242"/>
      <c r="J540" s="41"/>
      <c r="K540" s="41"/>
      <c r="L540" s="45"/>
      <c r="M540" s="243"/>
      <c r="N540" s="244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185</v>
      </c>
      <c r="AU540" s="18" t="s">
        <v>88</v>
      </c>
    </row>
    <row r="541" spans="1:51" s="13" customFormat="1" ht="12">
      <c r="A541" s="13"/>
      <c r="B541" s="245"/>
      <c r="C541" s="246"/>
      <c r="D541" s="240" t="s">
        <v>187</v>
      </c>
      <c r="E541" s="247" t="s">
        <v>1</v>
      </c>
      <c r="F541" s="248" t="s">
        <v>88</v>
      </c>
      <c r="G541" s="246"/>
      <c r="H541" s="249">
        <v>2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5" t="s">
        <v>187</v>
      </c>
      <c r="AU541" s="255" t="s">
        <v>88</v>
      </c>
      <c r="AV541" s="13" t="s">
        <v>88</v>
      </c>
      <c r="AW541" s="13" t="s">
        <v>34</v>
      </c>
      <c r="AX541" s="13" t="s">
        <v>78</v>
      </c>
      <c r="AY541" s="255" t="s">
        <v>176</v>
      </c>
    </row>
    <row r="542" spans="1:51" s="14" customFormat="1" ht="12">
      <c r="A542" s="14"/>
      <c r="B542" s="256"/>
      <c r="C542" s="257"/>
      <c r="D542" s="240" t="s">
        <v>187</v>
      </c>
      <c r="E542" s="258" t="s">
        <v>1</v>
      </c>
      <c r="F542" s="259" t="s">
        <v>189</v>
      </c>
      <c r="G542" s="257"/>
      <c r="H542" s="260">
        <v>2</v>
      </c>
      <c r="I542" s="261"/>
      <c r="J542" s="257"/>
      <c r="K542" s="257"/>
      <c r="L542" s="262"/>
      <c r="M542" s="263"/>
      <c r="N542" s="264"/>
      <c r="O542" s="264"/>
      <c r="P542" s="264"/>
      <c r="Q542" s="264"/>
      <c r="R542" s="264"/>
      <c r="S542" s="264"/>
      <c r="T542" s="26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6" t="s">
        <v>187</v>
      </c>
      <c r="AU542" s="266" t="s">
        <v>88</v>
      </c>
      <c r="AV542" s="14" t="s">
        <v>183</v>
      </c>
      <c r="AW542" s="14" t="s">
        <v>34</v>
      </c>
      <c r="AX542" s="14" t="s">
        <v>86</v>
      </c>
      <c r="AY542" s="266" t="s">
        <v>176</v>
      </c>
    </row>
    <row r="543" spans="1:65" s="2" customFormat="1" ht="16.5" customHeight="1">
      <c r="A543" s="39"/>
      <c r="B543" s="40"/>
      <c r="C543" s="227" t="s">
        <v>703</v>
      </c>
      <c r="D543" s="227" t="s">
        <v>178</v>
      </c>
      <c r="E543" s="228" t="s">
        <v>555</v>
      </c>
      <c r="F543" s="229" t="s">
        <v>556</v>
      </c>
      <c r="G543" s="230" t="s">
        <v>476</v>
      </c>
      <c r="H543" s="231">
        <v>4</v>
      </c>
      <c r="I543" s="232"/>
      <c r="J543" s="233">
        <f>ROUND(I543*H543,2)</f>
        <v>0</v>
      </c>
      <c r="K543" s="229" t="s">
        <v>182</v>
      </c>
      <c r="L543" s="45"/>
      <c r="M543" s="234" t="s">
        <v>1</v>
      </c>
      <c r="N543" s="235" t="s">
        <v>43</v>
      </c>
      <c r="O543" s="92"/>
      <c r="P543" s="236">
        <f>O543*H543</f>
        <v>0</v>
      </c>
      <c r="Q543" s="236">
        <v>0.21734</v>
      </c>
      <c r="R543" s="236">
        <f>Q543*H543</f>
        <v>0.86936</v>
      </c>
      <c r="S543" s="236">
        <v>0</v>
      </c>
      <c r="T543" s="237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8" t="s">
        <v>183</v>
      </c>
      <c r="AT543" s="238" t="s">
        <v>178</v>
      </c>
      <c r="AU543" s="238" t="s">
        <v>88</v>
      </c>
      <c r="AY543" s="18" t="s">
        <v>176</v>
      </c>
      <c r="BE543" s="239">
        <f>IF(N543="základní",J543,0)</f>
        <v>0</v>
      </c>
      <c r="BF543" s="239">
        <f>IF(N543="snížená",J543,0)</f>
        <v>0</v>
      </c>
      <c r="BG543" s="239">
        <f>IF(N543="zákl. přenesená",J543,0)</f>
        <v>0</v>
      </c>
      <c r="BH543" s="239">
        <f>IF(N543="sníž. přenesená",J543,0)</f>
        <v>0</v>
      </c>
      <c r="BI543" s="239">
        <f>IF(N543="nulová",J543,0)</f>
        <v>0</v>
      </c>
      <c r="BJ543" s="18" t="s">
        <v>86</v>
      </c>
      <c r="BK543" s="239">
        <f>ROUND(I543*H543,2)</f>
        <v>0</v>
      </c>
      <c r="BL543" s="18" t="s">
        <v>183</v>
      </c>
      <c r="BM543" s="238" t="s">
        <v>557</v>
      </c>
    </row>
    <row r="544" spans="1:47" s="2" customFormat="1" ht="12">
      <c r="A544" s="39"/>
      <c r="B544" s="40"/>
      <c r="C544" s="41"/>
      <c r="D544" s="240" t="s">
        <v>185</v>
      </c>
      <c r="E544" s="41"/>
      <c r="F544" s="241" t="s">
        <v>556</v>
      </c>
      <c r="G544" s="41"/>
      <c r="H544" s="41"/>
      <c r="I544" s="242"/>
      <c r="J544" s="41"/>
      <c r="K544" s="41"/>
      <c r="L544" s="45"/>
      <c r="M544" s="243"/>
      <c r="N544" s="244"/>
      <c r="O544" s="92"/>
      <c r="P544" s="92"/>
      <c r="Q544" s="92"/>
      <c r="R544" s="92"/>
      <c r="S544" s="92"/>
      <c r="T544" s="93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185</v>
      </c>
      <c r="AU544" s="18" t="s">
        <v>88</v>
      </c>
    </row>
    <row r="545" spans="1:51" s="13" customFormat="1" ht="12">
      <c r="A545" s="13"/>
      <c r="B545" s="245"/>
      <c r="C545" s="246"/>
      <c r="D545" s="240" t="s">
        <v>187</v>
      </c>
      <c r="E545" s="247" t="s">
        <v>1</v>
      </c>
      <c r="F545" s="248" t="s">
        <v>1233</v>
      </c>
      <c r="G545" s="246"/>
      <c r="H545" s="249">
        <v>4</v>
      </c>
      <c r="I545" s="250"/>
      <c r="J545" s="246"/>
      <c r="K545" s="246"/>
      <c r="L545" s="251"/>
      <c r="M545" s="252"/>
      <c r="N545" s="253"/>
      <c r="O545" s="253"/>
      <c r="P545" s="253"/>
      <c r="Q545" s="253"/>
      <c r="R545" s="253"/>
      <c r="S545" s="253"/>
      <c r="T545" s="25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5" t="s">
        <v>187</v>
      </c>
      <c r="AU545" s="255" t="s">
        <v>88</v>
      </c>
      <c r="AV545" s="13" t="s">
        <v>88</v>
      </c>
      <c r="AW545" s="13" t="s">
        <v>34</v>
      </c>
      <c r="AX545" s="13" t="s">
        <v>86</v>
      </c>
      <c r="AY545" s="255" t="s">
        <v>176</v>
      </c>
    </row>
    <row r="546" spans="1:65" s="2" customFormat="1" ht="16.5" customHeight="1">
      <c r="A546" s="39"/>
      <c r="B546" s="40"/>
      <c r="C546" s="278" t="s">
        <v>708</v>
      </c>
      <c r="D546" s="278" t="s">
        <v>247</v>
      </c>
      <c r="E546" s="279" t="s">
        <v>560</v>
      </c>
      <c r="F546" s="280" t="s">
        <v>561</v>
      </c>
      <c r="G546" s="281" t="s">
        <v>476</v>
      </c>
      <c r="H546" s="282">
        <v>5</v>
      </c>
      <c r="I546" s="283"/>
      <c r="J546" s="284">
        <f>ROUND(I546*H546,2)</f>
        <v>0</v>
      </c>
      <c r="K546" s="280" t="s">
        <v>182</v>
      </c>
      <c r="L546" s="285"/>
      <c r="M546" s="286" t="s">
        <v>1</v>
      </c>
      <c r="N546" s="287" t="s">
        <v>43</v>
      </c>
      <c r="O546" s="92"/>
      <c r="P546" s="236">
        <f>O546*H546</f>
        <v>0</v>
      </c>
      <c r="Q546" s="236">
        <v>0.027</v>
      </c>
      <c r="R546" s="236">
        <f>Q546*H546</f>
        <v>0.135</v>
      </c>
      <c r="S546" s="236">
        <v>0</v>
      </c>
      <c r="T546" s="23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8" t="s">
        <v>227</v>
      </c>
      <c r="AT546" s="238" t="s">
        <v>247</v>
      </c>
      <c r="AU546" s="238" t="s">
        <v>88</v>
      </c>
      <c r="AY546" s="18" t="s">
        <v>176</v>
      </c>
      <c r="BE546" s="239">
        <f>IF(N546="základní",J546,0)</f>
        <v>0</v>
      </c>
      <c r="BF546" s="239">
        <f>IF(N546="snížená",J546,0)</f>
        <v>0</v>
      </c>
      <c r="BG546" s="239">
        <f>IF(N546="zákl. přenesená",J546,0)</f>
        <v>0</v>
      </c>
      <c r="BH546" s="239">
        <f>IF(N546="sníž. přenesená",J546,0)</f>
        <v>0</v>
      </c>
      <c r="BI546" s="239">
        <f>IF(N546="nulová",J546,0)</f>
        <v>0</v>
      </c>
      <c r="BJ546" s="18" t="s">
        <v>86</v>
      </c>
      <c r="BK546" s="239">
        <f>ROUND(I546*H546,2)</f>
        <v>0</v>
      </c>
      <c r="BL546" s="18" t="s">
        <v>183</v>
      </c>
      <c r="BM546" s="238" t="s">
        <v>562</v>
      </c>
    </row>
    <row r="547" spans="1:47" s="2" customFormat="1" ht="12">
      <c r="A547" s="39"/>
      <c r="B547" s="40"/>
      <c r="C547" s="41"/>
      <c r="D547" s="240" t="s">
        <v>185</v>
      </c>
      <c r="E547" s="41"/>
      <c r="F547" s="241" t="s">
        <v>561</v>
      </c>
      <c r="G547" s="41"/>
      <c r="H547" s="41"/>
      <c r="I547" s="242"/>
      <c r="J547" s="41"/>
      <c r="K547" s="41"/>
      <c r="L547" s="45"/>
      <c r="M547" s="243"/>
      <c r="N547" s="244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185</v>
      </c>
      <c r="AU547" s="18" t="s">
        <v>88</v>
      </c>
    </row>
    <row r="548" spans="1:51" s="13" customFormat="1" ht="12">
      <c r="A548" s="13"/>
      <c r="B548" s="245"/>
      <c r="C548" s="246"/>
      <c r="D548" s="240" t="s">
        <v>187</v>
      </c>
      <c r="E548" s="247" t="s">
        <v>1</v>
      </c>
      <c r="F548" s="248" t="s">
        <v>1256</v>
      </c>
      <c r="G548" s="246"/>
      <c r="H548" s="249">
        <v>5</v>
      </c>
      <c r="I548" s="250"/>
      <c r="J548" s="246"/>
      <c r="K548" s="246"/>
      <c r="L548" s="251"/>
      <c r="M548" s="252"/>
      <c r="N548" s="253"/>
      <c r="O548" s="253"/>
      <c r="P548" s="253"/>
      <c r="Q548" s="253"/>
      <c r="R548" s="253"/>
      <c r="S548" s="253"/>
      <c r="T548" s="25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5" t="s">
        <v>187</v>
      </c>
      <c r="AU548" s="255" t="s">
        <v>88</v>
      </c>
      <c r="AV548" s="13" t="s">
        <v>88</v>
      </c>
      <c r="AW548" s="13" t="s">
        <v>34</v>
      </c>
      <c r="AX548" s="13" t="s">
        <v>86</v>
      </c>
      <c r="AY548" s="255" t="s">
        <v>176</v>
      </c>
    </row>
    <row r="549" spans="1:65" s="2" customFormat="1" ht="16.5" customHeight="1">
      <c r="A549" s="39"/>
      <c r="B549" s="40"/>
      <c r="C549" s="278" t="s">
        <v>713</v>
      </c>
      <c r="D549" s="278" t="s">
        <v>247</v>
      </c>
      <c r="E549" s="279" t="s">
        <v>565</v>
      </c>
      <c r="F549" s="280" t="s">
        <v>566</v>
      </c>
      <c r="G549" s="281" t="s">
        <v>476</v>
      </c>
      <c r="H549" s="282">
        <v>4</v>
      </c>
      <c r="I549" s="283"/>
      <c r="J549" s="284">
        <f>ROUND(I549*H549,2)</f>
        <v>0</v>
      </c>
      <c r="K549" s="280" t="s">
        <v>182</v>
      </c>
      <c r="L549" s="285"/>
      <c r="M549" s="286" t="s">
        <v>1</v>
      </c>
      <c r="N549" s="287" t="s">
        <v>43</v>
      </c>
      <c r="O549" s="92"/>
      <c r="P549" s="236">
        <f>O549*H549</f>
        <v>0</v>
      </c>
      <c r="Q549" s="236">
        <v>0.0506</v>
      </c>
      <c r="R549" s="236">
        <f>Q549*H549</f>
        <v>0.2024</v>
      </c>
      <c r="S549" s="236">
        <v>0</v>
      </c>
      <c r="T549" s="23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8" t="s">
        <v>227</v>
      </c>
      <c r="AT549" s="238" t="s">
        <v>247</v>
      </c>
      <c r="AU549" s="238" t="s">
        <v>88</v>
      </c>
      <c r="AY549" s="18" t="s">
        <v>176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8" t="s">
        <v>86</v>
      </c>
      <c r="BK549" s="239">
        <f>ROUND(I549*H549,2)</f>
        <v>0</v>
      </c>
      <c r="BL549" s="18" t="s">
        <v>183</v>
      </c>
      <c r="BM549" s="238" t="s">
        <v>567</v>
      </c>
    </row>
    <row r="550" spans="1:47" s="2" customFormat="1" ht="12">
      <c r="A550" s="39"/>
      <c r="B550" s="40"/>
      <c r="C550" s="41"/>
      <c r="D550" s="240" t="s">
        <v>185</v>
      </c>
      <c r="E550" s="41"/>
      <c r="F550" s="241" t="s">
        <v>566</v>
      </c>
      <c r="G550" s="41"/>
      <c r="H550" s="41"/>
      <c r="I550" s="242"/>
      <c r="J550" s="41"/>
      <c r="K550" s="41"/>
      <c r="L550" s="45"/>
      <c r="M550" s="243"/>
      <c r="N550" s="244"/>
      <c r="O550" s="92"/>
      <c r="P550" s="92"/>
      <c r="Q550" s="92"/>
      <c r="R550" s="92"/>
      <c r="S550" s="92"/>
      <c r="T550" s="93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185</v>
      </c>
      <c r="AU550" s="18" t="s">
        <v>88</v>
      </c>
    </row>
    <row r="551" spans="1:47" s="2" customFormat="1" ht="12">
      <c r="A551" s="39"/>
      <c r="B551" s="40"/>
      <c r="C551" s="41"/>
      <c r="D551" s="240" t="s">
        <v>232</v>
      </c>
      <c r="E551" s="41"/>
      <c r="F551" s="277" t="s">
        <v>568</v>
      </c>
      <c r="G551" s="41"/>
      <c r="H551" s="41"/>
      <c r="I551" s="242"/>
      <c r="J551" s="41"/>
      <c r="K551" s="41"/>
      <c r="L551" s="45"/>
      <c r="M551" s="243"/>
      <c r="N551" s="244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232</v>
      </c>
      <c r="AU551" s="18" t="s">
        <v>88</v>
      </c>
    </row>
    <row r="552" spans="1:51" s="13" customFormat="1" ht="12">
      <c r="A552" s="13"/>
      <c r="B552" s="245"/>
      <c r="C552" s="246"/>
      <c r="D552" s="240" t="s">
        <v>187</v>
      </c>
      <c r="E552" s="247" t="s">
        <v>1</v>
      </c>
      <c r="F552" s="248" t="s">
        <v>1233</v>
      </c>
      <c r="G552" s="246"/>
      <c r="H552" s="249">
        <v>4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5" t="s">
        <v>187</v>
      </c>
      <c r="AU552" s="255" t="s">
        <v>88</v>
      </c>
      <c r="AV552" s="13" t="s">
        <v>88</v>
      </c>
      <c r="AW552" s="13" t="s">
        <v>34</v>
      </c>
      <c r="AX552" s="13" t="s">
        <v>78</v>
      </c>
      <c r="AY552" s="255" t="s">
        <v>176</v>
      </c>
    </row>
    <row r="553" spans="1:51" s="14" customFormat="1" ht="12">
      <c r="A553" s="14"/>
      <c r="B553" s="256"/>
      <c r="C553" s="257"/>
      <c r="D553" s="240" t="s">
        <v>187</v>
      </c>
      <c r="E553" s="258" t="s">
        <v>1</v>
      </c>
      <c r="F553" s="259" t="s">
        <v>189</v>
      </c>
      <c r="G553" s="257"/>
      <c r="H553" s="260">
        <v>4</v>
      </c>
      <c r="I553" s="261"/>
      <c r="J553" s="257"/>
      <c r="K553" s="257"/>
      <c r="L553" s="262"/>
      <c r="M553" s="263"/>
      <c r="N553" s="264"/>
      <c r="O553" s="264"/>
      <c r="P553" s="264"/>
      <c r="Q553" s="264"/>
      <c r="R553" s="264"/>
      <c r="S553" s="264"/>
      <c r="T553" s="26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6" t="s">
        <v>187</v>
      </c>
      <c r="AU553" s="266" t="s">
        <v>88</v>
      </c>
      <c r="AV553" s="14" t="s">
        <v>183</v>
      </c>
      <c r="AW553" s="14" t="s">
        <v>34</v>
      </c>
      <c r="AX553" s="14" t="s">
        <v>86</v>
      </c>
      <c r="AY553" s="266" t="s">
        <v>176</v>
      </c>
    </row>
    <row r="554" spans="1:65" s="2" customFormat="1" ht="16.5" customHeight="1">
      <c r="A554" s="39"/>
      <c r="B554" s="40"/>
      <c r="C554" s="278" t="s">
        <v>718</v>
      </c>
      <c r="D554" s="278" t="s">
        <v>247</v>
      </c>
      <c r="E554" s="279" t="s">
        <v>571</v>
      </c>
      <c r="F554" s="280" t="s">
        <v>572</v>
      </c>
      <c r="G554" s="281" t="s">
        <v>476</v>
      </c>
      <c r="H554" s="282">
        <v>5</v>
      </c>
      <c r="I554" s="283"/>
      <c r="J554" s="284">
        <f>ROUND(I554*H554,2)</f>
        <v>0</v>
      </c>
      <c r="K554" s="280" t="s">
        <v>182</v>
      </c>
      <c r="L554" s="285"/>
      <c r="M554" s="286" t="s">
        <v>1</v>
      </c>
      <c r="N554" s="287" t="s">
        <v>43</v>
      </c>
      <c r="O554" s="92"/>
      <c r="P554" s="236">
        <f>O554*H554</f>
        <v>0</v>
      </c>
      <c r="Q554" s="236">
        <v>0.003</v>
      </c>
      <c r="R554" s="236">
        <f>Q554*H554</f>
        <v>0.015</v>
      </c>
      <c r="S554" s="236">
        <v>0</v>
      </c>
      <c r="T554" s="237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8" t="s">
        <v>227</v>
      </c>
      <c r="AT554" s="238" t="s">
        <v>247</v>
      </c>
      <c r="AU554" s="238" t="s">
        <v>88</v>
      </c>
      <c r="AY554" s="18" t="s">
        <v>176</v>
      </c>
      <c r="BE554" s="239">
        <f>IF(N554="základní",J554,0)</f>
        <v>0</v>
      </c>
      <c r="BF554" s="239">
        <f>IF(N554="snížená",J554,0)</f>
        <v>0</v>
      </c>
      <c r="BG554" s="239">
        <f>IF(N554="zákl. přenesená",J554,0)</f>
        <v>0</v>
      </c>
      <c r="BH554" s="239">
        <f>IF(N554="sníž. přenesená",J554,0)</f>
        <v>0</v>
      </c>
      <c r="BI554" s="239">
        <f>IF(N554="nulová",J554,0)</f>
        <v>0</v>
      </c>
      <c r="BJ554" s="18" t="s">
        <v>86</v>
      </c>
      <c r="BK554" s="239">
        <f>ROUND(I554*H554,2)</f>
        <v>0</v>
      </c>
      <c r="BL554" s="18" t="s">
        <v>183</v>
      </c>
      <c r="BM554" s="238" t="s">
        <v>573</v>
      </c>
    </row>
    <row r="555" spans="1:47" s="2" customFormat="1" ht="12">
      <c r="A555" s="39"/>
      <c r="B555" s="40"/>
      <c r="C555" s="41"/>
      <c r="D555" s="240" t="s">
        <v>185</v>
      </c>
      <c r="E555" s="41"/>
      <c r="F555" s="241" t="s">
        <v>572</v>
      </c>
      <c r="G555" s="41"/>
      <c r="H555" s="41"/>
      <c r="I555" s="242"/>
      <c r="J555" s="41"/>
      <c r="K555" s="41"/>
      <c r="L555" s="45"/>
      <c r="M555" s="243"/>
      <c r="N555" s="244"/>
      <c r="O555" s="92"/>
      <c r="P555" s="92"/>
      <c r="Q555" s="92"/>
      <c r="R555" s="92"/>
      <c r="S555" s="92"/>
      <c r="T555" s="93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185</v>
      </c>
      <c r="AU555" s="18" t="s">
        <v>88</v>
      </c>
    </row>
    <row r="556" spans="1:51" s="13" customFormat="1" ht="12">
      <c r="A556" s="13"/>
      <c r="B556" s="245"/>
      <c r="C556" s="246"/>
      <c r="D556" s="240" t="s">
        <v>187</v>
      </c>
      <c r="E556" s="247" t="s">
        <v>1</v>
      </c>
      <c r="F556" s="248" t="s">
        <v>1256</v>
      </c>
      <c r="G556" s="246"/>
      <c r="H556" s="249">
        <v>5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5" t="s">
        <v>187</v>
      </c>
      <c r="AU556" s="255" t="s">
        <v>88</v>
      </c>
      <c r="AV556" s="13" t="s">
        <v>88</v>
      </c>
      <c r="AW556" s="13" t="s">
        <v>34</v>
      </c>
      <c r="AX556" s="13" t="s">
        <v>86</v>
      </c>
      <c r="AY556" s="255" t="s">
        <v>176</v>
      </c>
    </row>
    <row r="557" spans="1:65" s="2" customFormat="1" ht="16.5" customHeight="1">
      <c r="A557" s="39"/>
      <c r="B557" s="40"/>
      <c r="C557" s="227" t="s">
        <v>724</v>
      </c>
      <c r="D557" s="227" t="s">
        <v>178</v>
      </c>
      <c r="E557" s="228" t="s">
        <v>576</v>
      </c>
      <c r="F557" s="229" t="s">
        <v>577</v>
      </c>
      <c r="G557" s="230" t="s">
        <v>462</v>
      </c>
      <c r="H557" s="231">
        <v>24.63</v>
      </c>
      <c r="I557" s="232"/>
      <c r="J557" s="233">
        <f>ROUND(I557*H557,2)</f>
        <v>0</v>
      </c>
      <c r="K557" s="229" t="s">
        <v>182</v>
      </c>
      <c r="L557" s="45"/>
      <c r="M557" s="234" t="s">
        <v>1</v>
      </c>
      <c r="N557" s="235" t="s">
        <v>43</v>
      </c>
      <c r="O557" s="92"/>
      <c r="P557" s="236">
        <f>O557*H557</f>
        <v>0</v>
      </c>
      <c r="Q557" s="236">
        <v>9E-05</v>
      </c>
      <c r="R557" s="236">
        <f>Q557*H557</f>
        <v>0.0022167</v>
      </c>
      <c r="S557" s="236">
        <v>0</v>
      </c>
      <c r="T557" s="23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8" t="s">
        <v>183</v>
      </c>
      <c r="AT557" s="238" t="s">
        <v>178</v>
      </c>
      <c r="AU557" s="238" t="s">
        <v>88</v>
      </c>
      <c r="AY557" s="18" t="s">
        <v>176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8" t="s">
        <v>86</v>
      </c>
      <c r="BK557" s="239">
        <f>ROUND(I557*H557,2)</f>
        <v>0</v>
      </c>
      <c r="BL557" s="18" t="s">
        <v>183</v>
      </c>
      <c r="BM557" s="238" t="s">
        <v>578</v>
      </c>
    </row>
    <row r="558" spans="1:47" s="2" customFormat="1" ht="12">
      <c r="A558" s="39"/>
      <c r="B558" s="40"/>
      <c r="C558" s="41"/>
      <c r="D558" s="240" t="s">
        <v>185</v>
      </c>
      <c r="E558" s="41"/>
      <c r="F558" s="241" t="s">
        <v>579</v>
      </c>
      <c r="G558" s="41"/>
      <c r="H558" s="41"/>
      <c r="I558" s="242"/>
      <c r="J558" s="41"/>
      <c r="K558" s="41"/>
      <c r="L558" s="45"/>
      <c r="M558" s="243"/>
      <c r="N558" s="244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185</v>
      </c>
      <c r="AU558" s="18" t="s">
        <v>88</v>
      </c>
    </row>
    <row r="559" spans="1:51" s="13" customFormat="1" ht="12">
      <c r="A559" s="13"/>
      <c r="B559" s="245"/>
      <c r="C559" s="246"/>
      <c r="D559" s="240" t="s">
        <v>187</v>
      </c>
      <c r="E559" s="247" t="s">
        <v>1</v>
      </c>
      <c r="F559" s="248" t="s">
        <v>1215</v>
      </c>
      <c r="G559" s="246"/>
      <c r="H559" s="249">
        <v>24.63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5" t="s">
        <v>187</v>
      </c>
      <c r="AU559" s="255" t="s">
        <v>88</v>
      </c>
      <c r="AV559" s="13" t="s">
        <v>88</v>
      </c>
      <c r="AW559" s="13" t="s">
        <v>34</v>
      </c>
      <c r="AX559" s="13" t="s">
        <v>78</v>
      </c>
      <c r="AY559" s="255" t="s">
        <v>176</v>
      </c>
    </row>
    <row r="560" spans="1:51" s="14" customFormat="1" ht="12">
      <c r="A560" s="14"/>
      <c r="B560" s="256"/>
      <c r="C560" s="257"/>
      <c r="D560" s="240" t="s">
        <v>187</v>
      </c>
      <c r="E560" s="258" t="s">
        <v>1</v>
      </c>
      <c r="F560" s="259" t="s">
        <v>189</v>
      </c>
      <c r="G560" s="257"/>
      <c r="H560" s="260">
        <v>24.63</v>
      </c>
      <c r="I560" s="261"/>
      <c r="J560" s="257"/>
      <c r="K560" s="257"/>
      <c r="L560" s="262"/>
      <c r="M560" s="263"/>
      <c r="N560" s="264"/>
      <c r="O560" s="264"/>
      <c r="P560" s="264"/>
      <c r="Q560" s="264"/>
      <c r="R560" s="264"/>
      <c r="S560" s="264"/>
      <c r="T560" s="26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6" t="s">
        <v>187</v>
      </c>
      <c r="AU560" s="266" t="s">
        <v>88</v>
      </c>
      <c r="AV560" s="14" t="s">
        <v>183</v>
      </c>
      <c r="AW560" s="14" t="s">
        <v>34</v>
      </c>
      <c r="AX560" s="14" t="s">
        <v>86</v>
      </c>
      <c r="AY560" s="266" t="s">
        <v>176</v>
      </c>
    </row>
    <row r="561" spans="1:65" s="2" customFormat="1" ht="16.5" customHeight="1">
      <c r="A561" s="39"/>
      <c r="B561" s="40"/>
      <c r="C561" s="227" t="s">
        <v>729</v>
      </c>
      <c r="D561" s="227" t="s">
        <v>178</v>
      </c>
      <c r="E561" s="228" t="s">
        <v>582</v>
      </c>
      <c r="F561" s="229" t="s">
        <v>583</v>
      </c>
      <c r="G561" s="230" t="s">
        <v>476</v>
      </c>
      <c r="H561" s="231">
        <v>2</v>
      </c>
      <c r="I561" s="232"/>
      <c r="J561" s="233">
        <f>ROUND(I561*H561,2)</f>
        <v>0</v>
      </c>
      <c r="K561" s="229" t="s">
        <v>1</v>
      </c>
      <c r="L561" s="45"/>
      <c r="M561" s="234" t="s">
        <v>1</v>
      </c>
      <c r="N561" s="235" t="s">
        <v>43</v>
      </c>
      <c r="O561" s="92"/>
      <c r="P561" s="236">
        <f>O561*H561</f>
        <v>0</v>
      </c>
      <c r="Q561" s="236">
        <v>0</v>
      </c>
      <c r="R561" s="236">
        <f>Q561*H561</f>
        <v>0</v>
      </c>
      <c r="S561" s="236">
        <v>0</v>
      </c>
      <c r="T561" s="23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8" t="s">
        <v>183</v>
      </c>
      <c r="AT561" s="238" t="s">
        <v>178</v>
      </c>
      <c r="AU561" s="238" t="s">
        <v>88</v>
      </c>
      <c r="AY561" s="18" t="s">
        <v>176</v>
      </c>
      <c r="BE561" s="239">
        <f>IF(N561="základní",J561,0)</f>
        <v>0</v>
      </c>
      <c r="BF561" s="239">
        <f>IF(N561="snížená",J561,0)</f>
        <v>0</v>
      </c>
      <c r="BG561" s="239">
        <f>IF(N561="zákl. přenesená",J561,0)</f>
        <v>0</v>
      </c>
      <c r="BH561" s="239">
        <f>IF(N561="sníž. přenesená",J561,0)</f>
        <v>0</v>
      </c>
      <c r="BI561" s="239">
        <f>IF(N561="nulová",J561,0)</f>
        <v>0</v>
      </c>
      <c r="BJ561" s="18" t="s">
        <v>86</v>
      </c>
      <c r="BK561" s="239">
        <f>ROUND(I561*H561,2)</f>
        <v>0</v>
      </c>
      <c r="BL561" s="18" t="s">
        <v>183</v>
      </c>
      <c r="BM561" s="238" t="s">
        <v>584</v>
      </c>
    </row>
    <row r="562" spans="1:47" s="2" customFormat="1" ht="12">
      <c r="A562" s="39"/>
      <c r="B562" s="40"/>
      <c r="C562" s="41"/>
      <c r="D562" s="240" t="s">
        <v>185</v>
      </c>
      <c r="E562" s="41"/>
      <c r="F562" s="241" t="s">
        <v>583</v>
      </c>
      <c r="G562" s="41"/>
      <c r="H562" s="41"/>
      <c r="I562" s="242"/>
      <c r="J562" s="41"/>
      <c r="K562" s="41"/>
      <c r="L562" s="45"/>
      <c r="M562" s="243"/>
      <c r="N562" s="244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185</v>
      </c>
      <c r="AU562" s="18" t="s">
        <v>88</v>
      </c>
    </row>
    <row r="563" spans="1:51" s="13" customFormat="1" ht="12">
      <c r="A563" s="13"/>
      <c r="B563" s="245"/>
      <c r="C563" s="246"/>
      <c r="D563" s="240" t="s">
        <v>187</v>
      </c>
      <c r="E563" s="247" t="s">
        <v>1</v>
      </c>
      <c r="F563" s="248" t="s">
        <v>1257</v>
      </c>
      <c r="G563" s="246"/>
      <c r="H563" s="249">
        <v>2</v>
      </c>
      <c r="I563" s="250"/>
      <c r="J563" s="246"/>
      <c r="K563" s="246"/>
      <c r="L563" s="251"/>
      <c r="M563" s="252"/>
      <c r="N563" s="253"/>
      <c r="O563" s="253"/>
      <c r="P563" s="253"/>
      <c r="Q563" s="253"/>
      <c r="R563" s="253"/>
      <c r="S563" s="253"/>
      <c r="T563" s="25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5" t="s">
        <v>187</v>
      </c>
      <c r="AU563" s="255" t="s">
        <v>88</v>
      </c>
      <c r="AV563" s="13" t="s">
        <v>88</v>
      </c>
      <c r="AW563" s="13" t="s">
        <v>34</v>
      </c>
      <c r="AX563" s="13" t="s">
        <v>78</v>
      </c>
      <c r="AY563" s="255" t="s">
        <v>176</v>
      </c>
    </row>
    <row r="564" spans="1:51" s="14" customFormat="1" ht="12">
      <c r="A564" s="14"/>
      <c r="B564" s="256"/>
      <c r="C564" s="257"/>
      <c r="D564" s="240" t="s">
        <v>187</v>
      </c>
      <c r="E564" s="258" t="s">
        <v>1</v>
      </c>
      <c r="F564" s="259" t="s">
        <v>189</v>
      </c>
      <c r="G564" s="257"/>
      <c r="H564" s="260">
        <v>2</v>
      </c>
      <c r="I564" s="261"/>
      <c r="J564" s="257"/>
      <c r="K564" s="257"/>
      <c r="L564" s="262"/>
      <c r="M564" s="263"/>
      <c r="N564" s="264"/>
      <c r="O564" s="264"/>
      <c r="P564" s="264"/>
      <c r="Q564" s="264"/>
      <c r="R564" s="264"/>
      <c r="S564" s="264"/>
      <c r="T564" s="26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6" t="s">
        <v>187</v>
      </c>
      <c r="AU564" s="266" t="s">
        <v>88</v>
      </c>
      <c r="AV564" s="14" t="s">
        <v>183</v>
      </c>
      <c r="AW564" s="14" t="s">
        <v>34</v>
      </c>
      <c r="AX564" s="14" t="s">
        <v>86</v>
      </c>
      <c r="AY564" s="266" t="s">
        <v>176</v>
      </c>
    </row>
    <row r="565" spans="1:65" s="2" customFormat="1" ht="16.5" customHeight="1">
      <c r="A565" s="39"/>
      <c r="B565" s="40"/>
      <c r="C565" s="227" t="s">
        <v>734</v>
      </c>
      <c r="D565" s="227" t="s">
        <v>178</v>
      </c>
      <c r="E565" s="228" t="s">
        <v>587</v>
      </c>
      <c r="F565" s="229" t="s">
        <v>588</v>
      </c>
      <c r="G565" s="230" t="s">
        <v>476</v>
      </c>
      <c r="H565" s="231">
        <v>2</v>
      </c>
      <c r="I565" s="232"/>
      <c r="J565" s="233">
        <f>ROUND(I565*H565,2)</f>
        <v>0</v>
      </c>
      <c r="K565" s="229" t="s">
        <v>1</v>
      </c>
      <c r="L565" s="45"/>
      <c r="M565" s="234" t="s">
        <v>1</v>
      </c>
      <c r="N565" s="235" t="s">
        <v>43</v>
      </c>
      <c r="O565" s="92"/>
      <c r="P565" s="236">
        <f>O565*H565</f>
        <v>0</v>
      </c>
      <c r="Q565" s="236">
        <v>0</v>
      </c>
      <c r="R565" s="236">
        <f>Q565*H565</f>
        <v>0</v>
      </c>
      <c r="S565" s="236">
        <v>0</v>
      </c>
      <c r="T565" s="237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8" t="s">
        <v>183</v>
      </c>
      <c r="AT565" s="238" t="s">
        <v>178</v>
      </c>
      <c r="AU565" s="238" t="s">
        <v>88</v>
      </c>
      <c r="AY565" s="18" t="s">
        <v>176</v>
      </c>
      <c r="BE565" s="239">
        <f>IF(N565="základní",J565,0)</f>
        <v>0</v>
      </c>
      <c r="BF565" s="239">
        <f>IF(N565="snížená",J565,0)</f>
        <v>0</v>
      </c>
      <c r="BG565" s="239">
        <f>IF(N565="zákl. přenesená",J565,0)</f>
        <v>0</v>
      </c>
      <c r="BH565" s="239">
        <f>IF(N565="sníž. přenesená",J565,0)</f>
        <v>0</v>
      </c>
      <c r="BI565" s="239">
        <f>IF(N565="nulová",J565,0)</f>
        <v>0</v>
      </c>
      <c r="BJ565" s="18" t="s">
        <v>86</v>
      </c>
      <c r="BK565" s="239">
        <f>ROUND(I565*H565,2)</f>
        <v>0</v>
      </c>
      <c r="BL565" s="18" t="s">
        <v>183</v>
      </c>
      <c r="BM565" s="238" t="s">
        <v>589</v>
      </c>
    </row>
    <row r="566" spans="1:47" s="2" customFormat="1" ht="12">
      <c r="A566" s="39"/>
      <c r="B566" s="40"/>
      <c r="C566" s="41"/>
      <c r="D566" s="240" t="s">
        <v>185</v>
      </c>
      <c r="E566" s="41"/>
      <c r="F566" s="241" t="s">
        <v>590</v>
      </c>
      <c r="G566" s="41"/>
      <c r="H566" s="41"/>
      <c r="I566" s="242"/>
      <c r="J566" s="41"/>
      <c r="K566" s="41"/>
      <c r="L566" s="45"/>
      <c r="M566" s="243"/>
      <c r="N566" s="244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185</v>
      </c>
      <c r="AU566" s="18" t="s">
        <v>88</v>
      </c>
    </row>
    <row r="567" spans="1:51" s="13" customFormat="1" ht="12">
      <c r="A567" s="13"/>
      <c r="B567" s="245"/>
      <c r="C567" s="246"/>
      <c r="D567" s="240" t="s">
        <v>187</v>
      </c>
      <c r="E567" s="247" t="s">
        <v>1</v>
      </c>
      <c r="F567" s="248" t="s">
        <v>88</v>
      </c>
      <c r="G567" s="246"/>
      <c r="H567" s="249">
        <v>2</v>
      </c>
      <c r="I567" s="250"/>
      <c r="J567" s="246"/>
      <c r="K567" s="246"/>
      <c r="L567" s="251"/>
      <c r="M567" s="252"/>
      <c r="N567" s="253"/>
      <c r="O567" s="253"/>
      <c r="P567" s="253"/>
      <c r="Q567" s="253"/>
      <c r="R567" s="253"/>
      <c r="S567" s="253"/>
      <c r="T567" s="25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5" t="s">
        <v>187</v>
      </c>
      <c r="AU567" s="255" t="s">
        <v>88</v>
      </c>
      <c r="AV567" s="13" t="s">
        <v>88</v>
      </c>
      <c r="AW567" s="13" t="s">
        <v>34</v>
      </c>
      <c r="AX567" s="13" t="s">
        <v>78</v>
      </c>
      <c r="AY567" s="255" t="s">
        <v>176</v>
      </c>
    </row>
    <row r="568" spans="1:65" s="2" customFormat="1" ht="16.5" customHeight="1">
      <c r="A568" s="39"/>
      <c r="B568" s="40"/>
      <c r="C568" s="227" t="s">
        <v>739</v>
      </c>
      <c r="D568" s="227" t="s">
        <v>178</v>
      </c>
      <c r="E568" s="228" t="s">
        <v>592</v>
      </c>
      <c r="F568" s="229" t="s">
        <v>593</v>
      </c>
      <c r="G568" s="230" t="s">
        <v>476</v>
      </c>
      <c r="H568" s="231">
        <v>1</v>
      </c>
      <c r="I568" s="232"/>
      <c r="J568" s="233">
        <f>ROUND(I568*H568,2)</f>
        <v>0</v>
      </c>
      <c r="K568" s="229" t="s">
        <v>1</v>
      </c>
      <c r="L568" s="45"/>
      <c r="M568" s="234" t="s">
        <v>1</v>
      </c>
      <c r="N568" s="235" t="s">
        <v>43</v>
      </c>
      <c r="O568" s="92"/>
      <c r="P568" s="236">
        <f>O568*H568</f>
        <v>0</v>
      </c>
      <c r="Q568" s="236">
        <v>0</v>
      </c>
      <c r="R568" s="236">
        <f>Q568*H568</f>
        <v>0</v>
      </c>
      <c r="S568" s="236">
        <v>0</v>
      </c>
      <c r="T568" s="237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8" t="s">
        <v>183</v>
      </c>
      <c r="AT568" s="238" t="s">
        <v>178</v>
      </c>
      <c r="AU568" s="238" t="s">
        <v>88</v>
      </c>
      <c r="AY568" s="18" t="s">
        <v>176</v>
      </c>
      <c r="BE568" s="239">
        <f>IF(N568="základní",J568,0)</f>
        <v>0</v>
      </c>
      <c r="BF568" s="239">
        <f>IF(N568="snížená",J568,0)</f>
        <v>0</v>
      </c>
      <c r="BG568" s="239">
        <f>IF(N568="zákl. přenesená",J568,0)</f>
        <v>0</v>
      </c>
      <c r="BH568" s="239">
        <f>IF(N568="sníž. přenesená",J568,0)</f>
        <v>0</v>
      </c>
      <c r="BI568" s="239">
        <f>IF(N568="nulová",J568,0)</f>
        <v>0</v>
      </c>
      <c r="BJ568" s="18" t="s">
        <v>86</v>
      </c>
      <c r="BK568" s="239">
        <f>ROUND(I568*H568,2)</f>
        <v>0</v>
      </c>
      <c r="BL568" s="18" t="s">
        <v>183</v>
      </c>
      <c r="BM568" s="238" t="s">
        <v>594</v>
      </c>
    </row>
    <row r="569" spans="1:47" s="2" customFormat="1" ht="12">
      <c r="A569" s="39"/>
      <c r="B569" s="40"/>
      <c r="C569" s="41"/>
      <c r="D569" s="240" t="s">
        <v>185</v>
      </c>
      <c r="E569" s="41"/>
      <c r="F569" s="241" t="s">
        <v>595</v>
      </c>
      <c r="G569" s="41"/>
      <c r="H569" s="41"/>
      <c r="I569" s="242"/>
      <c r="J569" s="41"/>
      <c r="K569" s="41"/>
      <c r="L569" s="45"/>
      <c r="M569" s="243"/>
      <c r="N569" s="244"/>
      <c r="O569" s="92"/>
      <c r="P569" s="92"/>
      <c r="Q569" s="92"/>
      <c r="R569" s="92"/>
      <c r="S569" s="92"/>
      <c r="T569" s="9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185</v>
      </c>
      <c r="AU569" s="18" t="s">
        <v>88</v>
      </c>
    </row>
    <row r="570" spans="1:51" s="13" customFormat="1" ht="12">
      <c r="A570" s="13"/>
      <c r="B570" s="245"/>
      <c r="C570" s="246"/>
      <c r="D570" s="240" t="s">
        <v>187</v>
      </c>
      <c r="E570" s="247" t="s">
        <v>1</v>
      </c>
      <c r="F570" s="248" t="s">
        <v>86</v>
      </c>
      <c r="G570" s="246"/>
      <c r="H570" s="249">
        <v>1</v>
      </c>
      <c r="I570" s="250"/>
      <c r="J570" s="246"/>
      <c r="K570" s="246"/>
      <c r="L570" s="251"/>
      <c r="M570" s="252"/>
      <c r="N570" s="253"/>
      <c r="O570" s="253"/>
      <c r="P570" s="253"/>
      <c r="Q570" s="253"/>
      <c r="R570" s="253"/>
      <c r="S570" s="253"/>
      <c r="T570" s="25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5" t="s">
        <v>187</v>
      </c>
      <c r="AU570" s="255" t="s">
        <v>88</v>
      </c>
      <c r="AV570" s="13" t="s">
        <v>88</v>
      </c>
      <c r="AW570" s="13" t="s">
        <v>34</v>
      </c>
      <c r="AX570" s="13" t="s">
        <v>78</v>
      </c>
      <c r="AY570" s="255" t="s">
        <v>176</v>
      </c>
    </row>
    <row r="571" spans="1:65" s="2" customFormat="1" ht="16.5" customHeight="1">
      <c r="A571" s="39"/>
      <c r="B571" s="40"/>
      <c r="C571" s="227" t="s">
        <v>746</v>
      </c>
      <c r="D571" s="227" t="s">
        <v>178</v>
      </c>
      <c r="E571" s="228" t="s">
        <v>604</v>
      </c>
      <c r="F571" s="229" t="s">
        <v>605</v>
      </c>
      <c r="G571" s="230" t="s">
        <v>476</v>
      </c>
      <c r="H571" s="231">
        <v>2</v>
      </c>
      <c r="I571" s="232"/>
      <c r="J571" s="233">
        <f>ROUND(I571*H571,2)</f>
        <v>0</v>
      </c>
      <c r="K571" s="229" t="s">
        <v>1</v>
      </c>
      <c r="L571" s="45"/>
      <c r="M571" s="234" t="s">
        <v>1</v>
      </c>
      <c r="N571" s="235" t="s">
        <v>43</v>
      </c>
      <c r="O571" s="92"/>
      <c r="P571" s="236">
        <f>O571*H571</f>
        <v>0</v>
      </c>
      <c r="Q571" s="236">
        <v>0</v>
      </c>
      <c r="R571" s="236">
        <f>Q571*H571</f>
        <v>0</v>
      </c>
      <c r="S571" s="236">
        <v>0</v>
      </c>
      <c r="T571" s="237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8" t="s">
        <v>183</v>
      </c>
      <c r="AT571" s="238" t="s">
        <v>178</v>
      </c>
      <c r="AU571" s="238" t="s">
        <v>88</v>
      </c>
      <c r="AY571" s="18" t="s">
        <v>176</v>
      </c>
      <c r="BE571" s="239">
        <f>IF(N571="základní",J571,0)</f>
        <v>0</v>
      </c>
      <c r="BF571" s="239">
        <f>IF(N571="snížená",J571,0)</f>
        <v>0</v>
      </c>
      <c r="BG571" s="239">
        <f>IF(N571="zákl. přenesená",J571,0)</f>
        <v>0</v>
      </c>
      <c r="BH571" s="239">
        <f>IF(N571="sníž. přenesená",J571,0)</f>
        <v>0</v>
      </c>
      <c r="BI571" s="239">
        <f>IF(N571="nulová",J571,0)</f>
        <v>0</v>
      </c>
      <c r="BJ571" s="18" t="s">
        <v>86</v>
      </c>
      <c r="BK571" s="239">
        <f>ROUND(I571*H571,2)</f>
        <v>0</v>
      </c>
      <c r="BL571" s="18" t="s">
        <v>183</v>
      </c>
      <c r="BM571" s="238" t="s">
        <v>606</v>
      </c>
    </row>
    <row r="572" spans="1:47" s="2" customFormat="1" ht="12">
      <c r="A572" s="39"/>
      <c r="B572" s="40"/>
      <c r="C572" s="41"/>
      <c r="D572" s="240" t="s">
        <v>185</v>
      </c>
      <c r="E572" s="41"/>
      <c r="F572" s="241" t="s">
        <v>607</v>
      </c>
      <c r="G572" s="41"/>
      <c r="H572" s="41"/>
      <c r="I572" s="242"/>
      <c r="J572" s="41"/>
      <c r="K572" s="41"/>
      <c r="L572" s="45"/>
      <c r="M572" s="243"/>
      <c r="N572" s="244"/>
      <c r="O572" s="92"/>
      <c r="P572" s="92"/>
      <c r="Q572" s="92"/>
      <c r="R572" s="92"/>
      <c r="S572" s="92"/>
      <c r="T572" s="9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185</v>
      </c>
      <c r="AU572" s="18" t="s">
        <v>88</v>
      </c>
    </row>
    <row r="573" spans="1:51" s="13" customFormat="1" ht="12">
      <c r="A573" s="13"/>
      <c r="B573" s="245"/>
      <c r="C573" s="246"/>
      <c r="D573" s="240" t="s">
        <v>187</v>
      </c>
      <c r="E573" s="247" t="s">
        <v>1</v>
      </c>
      <c r="F573" s="248" t="s">
        <v>88</v>
      </c>
      <c r="G573" s="246"/>
      <c r="H573" s="249">
        <v>2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5" t="s">
        <v>187</v>
      </c>
      <c r="AU573" s="255" t="s">
        <v>88</v>
      </c>
      <c r="AV573" s="13" t="s">
        <v>88</v>
      </c>
      <c r="AW573" s="13" t="s">
        <v>34</v>
      </c>
      <c r="AX573" s="13" t="s">
        <v>78</v>
      </c>
      <c r="AY573" s="255" t="s">
        <v>176</v>
      </c>
    </row>
    <row r="574" spans="1:63" s="12" customFormat="1" ht="22.8" customHeight="1">
      <c r="A574" s="12"/>
      <c r="B574" s="211"/>
      <c r="C574" s="212"/>
      <c r="D574" s="213" t="s">
        <v>77</v>
      </c>
      <c r="E574" s="225" t="s">
        <v>235</v>
      </c>
      <c r="F574" s="225" t="s">
        <v>625</v>
      </c>
      <c r="G574" s="212"/>
      <c r="H574" s="212"/>
      <c r="I574" s="215"/>
      <c r="J574" s="226">
        <f>BK574</f>
        <v>0</v>
      </c>
      <c r="K574" s="212"/>
      <c r="L574" s="217"/>
      <c r="M574" s="218"/>
      <c r="N574" s="219"/>
      <c r="O574" s="219"/>
      <c r="P574" s="220">
        <f>P575+SUM(P576:P741)</f>
        <v>0</v>
      </c>
      <c r="Q574" s="219"/>
      <c r="R574" s="220">
        <f>R575+SUM(R576:R741)</f>
        <v>279.1242902999999</v>
      </c>
      <c r="S574" s="219"/>
      <c r="T574" s="221">
        <f>T575+SUM(T576:T741)</f>
        <v>1174.8722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22" t="s">
        <v>86</v>
      </c>
      <c r="AT574" s="223" t="s">
        <v>77</v>
      </c>
      <c r="AU574" s="223" t="s">
        <v>86</v>
      </c>
      <c r="AY574" s="222" t="s">
        <v>176</v>
      </c>
      <c r="BK574" s="224">
        <f>BK575+SUM(BK576:BK741)</f>
        <v>0</v>
      </c>
    </row>
    <row r="575" spans="1:65" s="2" customFormat="1" ht="16.5" customHeight="1">
      <c r="A575" s="39"/>
      <c r="B575" s="40"/>
      <c r="C575" s="227" t="s">
        <v>750</v>
      </c>
      <c r="D575" s="227" t="s">
        <v>178</v>
      </c>
      <c r="E575" s="228" t="s">
        <v>627</v>
      </c>
      <c r="F575" s="229" t="s">
        <v>628</v>
      </c>
      <c r="G575" s="230" t="s">
        <v>476</v>
      </c>
      <c r="H575" s="231">
        <v>21</v>
      </c>
      <c r="I575" s="232"/>
      <c r="J575" s="233">
        <f>ROUND(I575*H575,2)</f>
        <v>0</v>
      </c>
      <c r="K575" s="229" t="s">
        <v>182</v>
      </c>
      <c r="L575" s="45"/>
      <c r="M575" s="234" t="s">
        <v>1</v>
      </c>
      <c r="N575" s="235" t="s">
        <v>43</v>
      </c>
      <c r="O575" s="92"/>
      <c r="P575" s="236">
        <f>O575*H575</f>
        <v>0</v>
      </c>
      <c r="Q575" s="236">
        <v>0.0007</v>
      </c>
      <c r="R575" s="236">
        <f>Q575*H575</f>
        <v>0.0147</v>
      </c>
      <c r="S575" s="236">
        <v>0</v>
      </c>
      <c r="T575" s="237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8" t="s">
        <v>183</v>
      </c>
      <c r="AT575" s="238" t="s">
        <v>178</v>
      </c>
      <c r="AU575" s="238" t="s">
        <v>88</v>
      </c>
      <c r="AY575" s="18" t="s">
        <v>176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8" t="s">
        <v>86</v>
      </c>
      <c r="BK575" s="239">
        <f>ROUND(I575*H575,2)</f>
        <v>0</v>
      </c>
      <c r="BL575" s="18" t="s">
        <v>183</v>
      </c>
      <c r="BM575" s="238" t="s">
        <v>629</v>
      </c>
    </row>
    <row r="576" spans="1:47" s="2" customFormat="1" ht="12">
      <c r="A576" s="39"/>
      <c r="B576" s="40"/>
      <c r="C576" s="41"/>
      <c r="D576" s="240" t="s">
        <v>185</v>
      </c>
      <c r="E576" s="41"/>
      <c r="F576" s="241" t="s">
        <v>630</v>
      </c>
      <c r="G576" s="41"/>
      <c r="H576" s="41"/>
      <c r="I576" s="242"/>
      <c r="J576" s="41"/>
      <c r="K576" s="41"/>
      <c r="L576" s="45"/>
      <c r="M576" s="243"/>
      <c r="N576" s="244"/>
      <c r="O576" s="92"/>
      <c r="P576" s="92"/>
      <c r="Q576" s="92"/>
      <c r="R576" s="92"/>
      <c r="S576" s="92"/>
      <c r="T576" s="9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185</v>
      </c>
      <c r="AU576" s="18" t="s">
        <v>88</v>
      </c>
    </row>
    <row r="577" spans="1:51" s="13" customFormat="1" ht="12">
      <c r="A577" s="13"/>
      <c r="B577" s="245"/>
      <c r="C577" s="246"/>
      <c r="D577" s="240" t="s">
        <v>187</v>
      </c>
      <c r="E577" s="247" t="s">
        <v>1</v>
      </c>
      <c r="F577" s="248" t="s">
        <v>1258</v>
      </c>
      <c r="G577" s="246"/>
      <c r="H577" s="249">
        <v>21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5" t="s">
        <v>187</v>
      </c>
      <c r="AU577" s="255" t="s">
        <v>88</v>
      </c>
      <c r="AV577" s="13" t="s">
        <v>88</v>
      </c>
      <c r="AW577" s="13" t="s">
        <v>34</v>
      </c>
      <c r="AX577" s="13" t="s">
        <v>78</v>
      </c>
      <c r="AY577" s="255" t="s">
        <v>176</v>
      </c>
    </row>
    <row r="578" spans="1:51" s="14" customFormat="1" ht="12">
      <c r="A578" s="14"/>
      <c r="B578" s="256"/>
      <c r="C578" s="257"/>
      <c r="D578" s="240" t="s">
        <v>187</v>
      </c>
      <c r="E578" s="258" t="s">
        <v>1</v>
      </c>
      <c r="F578" s="259" t="s">
        <v>189</v>
      </c>
      <c r="G578" s="257"/>
      <c r="H578" s="260">
        <v>21</v>
      </c>
      <c r="I578" s="261"/>
      <c r="J578" s="257"/>
      <c r="K578" s="257"/>
      <c r="L578" s="262"/>
      <c r="M578" s="263"/>
      <c r="N578" s="264"/>
      <c r="O578" s="264"/>
      <c r="P578" s="264"/>
      <c r="Q578" s="264"/>
      <c r="R578" s="264"/>
      <c r="S578" s="264"/>
      <c r="T578" s="26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6" t="s">
        <v>187</v>
      </c>
      <c r="AU578" s="266" t="s">
        <v>88</v>
      </c>
      <c r="AV578" s="14" t="s">
        <v>183</v>
      </c>
      <c r="AW578" s="14" t="s">
        <v>34</v>
      </c>
      <c r="AX578" s="14" t="s">
        <v>86</v>
      </c>
      <c r="AY578" s="266" t="s">
        <v>176</v>
      </c>
    </row>
    <row r="579" spans="1:65" s="2" customFormat="1" ht="16.5" customHeight="1">
      <c r="A579" s="39"/>
      <c r="B579" s="40"/>
      <c r="C579" s="278" t="s">
        <v>758</v>
      </c>
      <c r="D579" s="278" t="s">
        <v>247</v>
      </c>
      <c r="E579" s="279" t="s">
        <v>633</v>
      </c>
      <c r="F579" s="280" t="s">
        <v>634</v>
      </c>
      <c r="G579" s="281" t="s">
        <v>476</v>
      </c>
      <c r="H579" s="282">
        <v>3</v>
      </c>
      <c r="I579" s="283"/>
      <c r="J579" s="284">
        <f>ROUND(I579*H579,2)</f>
        <v>0</v>
      </c>
      <c r="K579" s="280" t="s">
        <v>182</v>
      </c>
      <c r="L579" s="285"/>
      <c r="M579" s="286" t="s">
        <v>1</v>
      </c>
      <c r="N579" s="287" t="s">
        <v>43</v>
      </c>
      <c r="O579" s="92"/>
      <c r="P579" s="236">
        <f>O579*H579</f>
        <v>0</v>
      </c>
      <c r="Q579" s="236">
        <v>0.0026</v>
      </c>
      <c r="R579" s="236">
        <f>Q579*H579</f>
        <v>0.0078</v>
      </c>
      <c r="S579" s="236">
        <v>0</v>
      </c>
      <c r="T579" s="237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8" t="s">
        <v>227</v>
      </c>
      <c r="AT579" s="238" t="s">
        <v>247</v>
      </c>
      <c r="AU579" s="238" t="s">
        <v>88</v>
      </c>
      <c r="AY579" s="18" t="s">
        <v>176</v>
      </c>
      <c r="BE579" s="239">
        <f>IF(N579="základní",J579,0)</f>
        <v>0</v>
      </c>
      <c r="BF579" s="239">
        <f>IF(N579="snížená",J579,0)</f>
        <v>0</v>
      </c>
      <c r="BG579" s="239">
        <f>IF(N579="zákl. přenesená",J579,0)</f>
        <v>0</v>
      </c>
      <c r="BH579" s="239">
        <f>IF(N579="sníž. přenesená",J579,0)</f>
        <v>0</v>
      </c>
      <c r="BI579" s="239">
        <f>IF(N579="nulová",J579,0)</f>
        <v>0</v>
      </c>
      <c r="BJ579" s="18" t="s">
        <v>86</v>
      </c>
      <c r="BK579" s="239">
        <f>ROUND(I579*H579,2)</f>
        <v>0</v>
      </c>
      <c r="BL579" s="18" t="s">
        <v>183</v>
      </c>
      <c r="BM579" s="238" t="s">
        <v>635</v>
      </c>
    </row>
    <row r="580" spans="1:47" s="2" customFormat="1" ht="12">
      <c r="A580" s="39"/>
      <c r="B580" s="40"/>
      <c r="C580" s="41"/>
      <c r="D580" s="240" t="s">
        <v>185</v>
      </c>
      <c r="E580" s="41"/>
      <c r="F580" s="241" t="s">
        <v>634</v>
      </c>
      <c r="G580" s="41"/>
      <c r="H580" s="41"/>
      <c r="I580" s="242"/>
      <c r="J580" s="41"/>
      <c r="K580" s="41"/>
      <c r="L580" s="45"/>
      <c r="M580" s="243"/>
      <c r="N580" s="244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185</v>
      </c>
      <c r="AU580" s="18" t="s">
        <v>88</v>
      </c>
    </row>
    <row r="581" spans="1:51" s="13" customFormat="1" ht="12">
      <c r="A581" s="13"/>
      <c r="B581" s="245"/>
      <c r="C581" s="246"/>
      <c r="D581" s="240" t="s">
        <v>187</v>
      </c>
      <c r="E581" s="247" t="s">
        <v>1</v>
      </c>
      <c r="F581" s="248" t="s">
        <v>636</v>
      </c>
      <c r="G581" s="246"/>
      <c r="H581" s="249">
        <v>2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5" t="s">
        <v>187</v>
      </c>
      <c r="AU581" s="255" t="s">
        <v>88</v>
      </c>
      <c r="AV581" s="13" t="s">
        <v>88</v>
      </c>
      <c r="AW581" s="13" t="s">
        <v>34</v>
      </c>
      <c r="AX581" s="13" t="s">
        <v>78</v>
      </c>
      <c r="AY581" s="255" t="s">
        <v>176</v>
      </c>
    </row>
    <row r="582" spans="1:51" s="13" customFormat="1" ht="12">
      <c r="A582" s="13"/>
      <c r="B582" s="245"/>
      <c r="C582" s="246"/>
      <c r="D582" s="240" t="s">
        <v>187</v>
      </c>
      <c r="E582" s="247" t="s">
        <v>1</v>
      </c>
      <c r="F582" s="248" t="s">
        <v>1259</v>
      </c>
      <c r="G582" s="246"/>
      <c r="H582" s="249">
        <v>1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5" t="s">
        <v>187</v>
      </c>
      <c r="AU582" s="255" t="s">
        <v>88</v>
      </c>
      <c r="AV582" s="13" t="s">
        <v>88</v>
      </c>
      <c r="AW582" s="13" t="s">
        <v>34</v>
      </c>
      <c r="AX582" s="13" t="s">
        <v>78</v>
      </c>
      <c r="AY582" s="255" t="s">
        <v>176</v>
      </c>
    </row>
    <row r="583" spans="1:51" s="14" customFormat="1" ht="12">
      <c r="A583" s="14"/>
      <c r="B583" s="256"/>
      <c r="C583" s="257"/>
      <c r="D583" s="240" t="s">
        <v>187</v>
      </c>
      <c r="E583" s="258" t="s">
        <v>1</v>
      </c>
      <c r="F583" s="259" t="s">
        <v>189</v>
      </c>
      <c r="G583" s="257"/>
      <c r="H583" s="260">
        <v>3</v>
      </c>
      <c r="I583" s="261"/>
      <c r="J583" s="257"/>
      <c r="K583" s="257"/>
      <c r="L583" s="262"/>
      <c r="M583" s="263"/>
      <c r="N583" s="264"/>
      <c r="O583" s="264"/>
      <c r="P583" s="264"/>
      <c r="Q583" s="264"/>
      <c r="R583" s="264"/>
      <c r="S583" s="264"/>
      <c r="T583" s="265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6" t="s">
        <v>187</v>
      </c>
      <c r="AU583" s="266" t="s">
        <v>88</v>
      </c>
      <c r="AV583" s="14" t="s">
        <v>183</v>
      </c>
      <c r="AW583" s="14" t="s">
        <v>34</v>
      </c>
      <c r="AX583" s="14" t="s">
        <v>86</v>
      </c>
      <c r="AY583" s="266" t="s">
        <v>176</v>
      </c>
    </row>
    <row r="584" spans="1:65" s="2" customFormat="1" ht="16.5" customHeight="1">
      <c r="A584" s="39"/>
      <c r="B584" s="40"/>
      <c r="C584" s="278" t="s">
        <v>763</v>
      </c>
      <c r="D584" s="278" t="s">
        <v>247</v>
      </c>
      <c r="E584" s="279" t="s">
        <v>644</v>
      </c>
      <c r="F584" s="280" t="s">
        <v>645</v>
      </c>
      <c r="G584" s="281" t="s">
        <v>476</v>
      </c>
      <c r="H584" s="282">
        <v>10</v>
      </c>
      <c r="I584" s="283"/>
      <c r="J584" s="284">
        <f>ROUND(I584*H584,2)</f>
        <v>0</v>
      </c>
      <c r="K584" s="280" t="s">
        <v>182</v>
      </c>
      <c r="L584" s="285"/>
      <c r="M584" s="286" t="s">
        <v>1</v>
      </c>
      <c r="N584" s="287" t="s">
        <v>43</v>
      </c>
      <c r="O584" s="92"/>
      <c r="P584" s="236">
        <f>O584*H584</f>
        <v>0</v>
      </c>
      <c r="Q584" s="236">
        <v>0.0025</v>
      </c>
      <c r="R584" s="236">
        <f>Q584*H584</f>
        <v>0.025</v>
      </c>
      <c r="S584" s="236">
        <v>0</v>
      </c>
      <c r="T584" s="237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8" t="s">
        <v>227</v>
      </c>
      <c r="AT584" s="238" t="s">
        <v>247</v>
      </c>
      <c r="AU584" s="238" t="s">
        <v>88</v>
      </c>
      <c r="AY584" s="18" t="s">
        <v>176</v>
      </c>
      <c r="BE584" s="239">
        <f>IF(N584="základní",J584,0)</f>
        <v>0</v>
      </c>
      <c r="BF584" s="239">
        <f>IF(N584="snížená",J584,0)</f>
        <v>0</v>
      </c>
      <c r="BG584" s="239">
        <f>IF(N584="zákl. přenesená",J584,0)</f>
        <v>0</v>
      </c>
      <c r="BH584" s="239">
        <f>IF(N584="sníž. přenesená",J584,0)</f>
        <v>0</v>
      </c>
      <c r="BI584" s="239">
        <f>IF(N584="nulová",J584,0)</f>
        <v>0</v>
      </c>
      <c r="BJ584" s="18" t="s">
        <v>86</v>
      </c>
      <c r="BK584" s="239">
        <f>ROUND(I584*H584,2)</f>
        <v>0</v>
      </c>
      <c r="BL584" s="18" t="s">
        <v>183</v>
      </c>
      <c r="BM584" s="238" t="s">
        <v>646</v>
      </c>
    </row>
    <row r="585" spans="1:47" s="2" customFormat="1" ht="12">
      <c r="A585" s="39"/>
      <c r="B585" s="40"/>
      <c r="C585" s="41"/>
      <c r="D585" s="240" t="s">
        <v>185</v>
      </c>
      <c r="E585" s="41"/>
      <c r="F585" s="241" t="s">
        <v>645</v>
      </c>
      <c r="G585" s="41"/>
      <c r="H585" s="41"/>
      <c r="I585" s="242"/>
      <c r="J585" s="41"/>
      <c r="K585" s="41"/>
      <c r="L585" s="45"/>
      <c r="M585" s="243"/>
      <c r="N585" s="244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185</v>
      </c>
      <c r="AU585" s="18" t="s">
        <v>88</v>
      </c>
    </row>
    <row r="586" spans="1:51" s="13" customFormat="1" ht="12">
      <c r="A586" s="13"/>
      <c r="B586" s="245"/>
      <c r="C586" s="246"/>
      <c r="D586" s="240" t="s">
        <v>187</v>
      </c>
      <c r="E586" s="247" t="s">
        <v>1</v>
      </c>
      <c r="F586" s="248" t="s">
        <v>1260</v>
      </c>
      <c r="G586" s="246"/>
      <c r="H586" s="249">
        <v>2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5" t="s">
        <v>187</v>
      </c>
      <c r="AU586" s="255" t="s">
        <v>88</v>
      </c>
      <c r="AV586" s="13" t="s">
        <v>88</v>
      </c>
      <c r="AW586" s="13" t="s">
        <v>34</v>
      </c>
      <c r="AX586" s="13" t="s">
        <v>78</v>
      </c>
      <c r="AY586" s="255" t="s">
        <v>176</v>
      </c>
    </row>
    <row r="587" spans="1:51" s="13" customFormat="1" ht="12">
      <c r="A587" s="13"/>
      <c r="B587" s="245"/>
      <c r="C587" s="246"/>
      <c r="D587" s="240" t="s">
        <v>187</v>
      </c>
      <c r="E587" s="247" t="s">
        <v>1</v>
      </c>
      <c r="F587" s="248" t="s">
        <v>1261</v>
      </c>
      <c r="G587" s="246"/>
      <c r="H587" s="249">
        <v>1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5" t="s">
        <v>187</v>
      </c>
      <c r="AU587" s="255" t="s">
        <v>88</v>
      </c>
      <c r="AV587" s="13" t="s">
        <v>88</v>
      </c>
      <c r="AW587" s="13" t="s">
        <v>34</v>
      </c>
      <c r="AX587" s="13" t="s">
        <v>78</v>
      </c>
      <c r="AY587" s="255" t="s">
        <v>176</v>
      </c>
    </row>
    <row r="588" spans="1:51" s="13" customFormat="1" ht="12">
      <c r="A588" s="13"/>
      <c r="B588" s="245"/>
      <c r="C588" s="246"/>
      <c r="D588" s="240" t="s">
        <v>187</v>
      </c>
      <c r="E588" s="247" t="s">
        <v>1</v>
      </c>
      <c r="F588" s="248" t="s">
        <v>1262</v>
      </c>
      <c r="G588" s="246"/>
      <c r="H588" s="249">
        <v>4</v>
      </c>
      <c r="I588" s="250"/>
      <c r="J588" s="246"/>
      <c r="K588" s="246"/>
      <c r="L588" s="251"/>
      <c r="M588" s="252"/>
      <c r="N588" s="253"/>
      <c r="O588" s="253"/>
      <c r="P588" s="253"/>
      <c r="Q588" s="253"/>
      <c r="R588" s="253"/>
      <c r="S588" s="253"/>
      <c r="T588" s="25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5" t="s">
        <v>187</v>
      </c>
      <c r="AU588" s="255" t="s">
        <v>88</v>
      </c>
      <c r="AV588" s="13" t="s">
        <v>88</v>
      </c>
      <c r="AW588" s="13" t="s">
        <v>34</v>
      </c>
      <c r="AX588" s="13" t="s">
        <v>78</v>
      </c>
      <c r="AY588" s="255" t="s">
        <v>176</v>
      </c>
    </row>
    <row r="589" spans="1:51" s="13" customFormat="1" ht="12">
      <c r="A589" s="13"/>
      <c r="B589" s="245"/>
      <c r="C589" s="246"/>
      <c r="D589" s="240" t="s">
        <v>187</v>
      </c>
      <c r="E589" s="247" t="s">
        <v>1</v>
      </c>
      <c r="F589" s="248" t="s">
        <v>1263</v>
      </c>
      <c r="G589" s="246"/>
      <c r="H589" s="249">
        <v>3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5" t="s">
        <v>187</v>
      </c>
      <c r="AU589" s="255" t="s">
        <v>88</v>
      </c>
      <c r="AV589" s="13" t="s">
        <v>88</v>
      </c>
      <c r="AW589" s="13" t="s">
        <v>34</v>
      </c>
      <c r="AX589" s="13" t="s">
        <v>78</v>
      </c>
      <c r="AY589" s="255" t="s">
        <v>176</v>
      </c>
    </row>
    <row r="590" spans="1:51" s="14" customFormat="1" ht="12">
      <c r="A590" s="14"/>
      <c r="B590" s="256"/>
      <c r="C590" s="257"/>
      <c r="D590" s="240" t="s">
        <v>187</v>
      </c>
      <c r="E590" s="258" t="s">
        <v>1</v>
      </c>
      <c r="F590" s="259" t="s">
        <v>189</v>
      </c>
      <c r="G590" s="257"/>
      <c r="H590" s="260">
        <v>10</v>
      </c>
      <c r="I590" s="261"/>
      <c r="J590" s="257"/>
      <c r="K590" s="257"/>
      <c r="L590" s="262"/>
      <c r="M590" s="263"/>
      <c r="N590" s="264"/>
      <c r="O590" s="264"/>
      <c r="P590" s="264"/>
      <c r="Q590" s="264"/>
      <c r="R590" s="264"/>
      <c r="S590" s="264"/>
      <c r="T590" s="26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6" t="s">
        <v>187</v>
      </c>
      <c r="AU590" s="266" t="s">
        <v>88</v>
      </c>
      <c r="AV590" s="14" t="s">
        <v>183</v>
      </c>
      <c r="AW590" s="14" t="s">
        <v>34</v>
      </c>
      <c r="AX590" s="14" t="s">
        <v>86</v>
      </c>
      <c r="AY590" s="266" t="s">
        <v>176</v>
      </c>
    </row>
    <row r="591" spans="1:65" s="2" customFormat="1" ht="16.5" customHeight="1">
      <c r="A591" s="39"/>
      <c r="B591" s="40"/>
      <c r="C591" s="278" t="s">
        <v>769</v>
      </c>
      <c r="D591" s="278" t="s">
        <v>247</v>
      </c>
      <c r="E591" s="279" t="s">
        <v>1264</v>
      </c>
      <c r="F591" s="280" t="s">
        <v>1265</v>
      </c>
      <c r="G591" s="281" t="s">
        <v>476</v>
      </c>
      <c r="H591" s="282">
        <v>2</v>
      </c>
      <c r="I591" s="283"/>
      <c r="J591" s="284">
        <f>ROUND(I591*H591,2)</f>
        <v>0</v>
      </c>
      <c r="K591" s="280" t="s">
        <v>182</v>
      </c>
      <c r="L591" s="285"/>
      <c r="M591" s="286" t="s">
        <v>1</v>
      </c>
      <c r="N591" s="287" t="s">
        <v>43</v>
      </c>
      <c r="O591" s="92"/>
      <c r="P591" s="236">
        <f>O591*H591</f>
        <v>0</v>
      </c>
      <c r="Q591" s="236">
        <v>0.011</v>
      </c>
      <c r="R591" s="236">
        <f>Q591*H591</f>
        <v>0.022</v>
      </c>
      <c r="S591" s="236">
        <v>0</v>
      </c>
      <c r="T591" s="237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8" t="s">
        <v>227</v>
      </c>
      <c r="AT591" s="238" t="s">
        <v>247</v>
      </c>
      <c r="AU591" s="238" t="s">
        <v>88</v>
      </c>
      <c r="AY591" s="18" t="s">
        <v>176</v>
      </c>
      <c r="BE591" s="239">
        <f>IF(N591="základní",J591,0)</f>
        <v>0</v>
      </c>
      <c r="BF591" s="239">
        <f>IF(N591="snížená",J591,0)</f>
        <v>0</v>
      </c>
      <c r="BG591" s="239">
        <f>IF(N591="zákl. přenesená",J591,0)</f>
        <v>0</v>
      </c>
      <c r="BH591" s="239">
        <f>IF(N591="sníž. přenesená",J591,0)</f>
        <v>0</v>
      </c>
      <c r="BI591" s="239">
        <f>IF(N591="nulová",J591,0)</f>
        <v>0</v>
      </c>
      <c r="BJ591" s="18" t="s">
        <v>86</v>
      </c>
      <c r="BK591" s="239">
        <f>ROUND(I591*H591,2)</f>
        <v>0</v>
      </c>
      <c r="BL591" s="18" t="s">
        <v>183</v>
      </c>
      <c r="BM591" s="238" t="s">
        <v>1266</v>
      </c>
    </row>
    <row r="592" spans="1:47" s="2" customFormat="1" ht="12">
      <c r="A592" s="39"/>
      <c r="B592" s="40"/>
      <c r="C592" s="41"/>
      <c r="D592" s="240" t="s">
        <v>185</v>
      </c>
      <c r="E592" s="41"/>
      <c r="F592" s="241" t="s">
        <v>1265</v>
      </c>
      <c r="G592" s="41"/>
      <c r="H592" s="41"/>
      <c r="I592" s="242"/>
      <c r="J592" s="41"/>
      <c r="K592" s="41"/>
      <c r="L592" s="45"/>
      <c r="M592" s="243"/>
      <c r="N592" s="244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185</v>
      </c>
      <c r="AU592" s="18" t="s">
        <v>88</v>
      </c>
    </row>
    <row r="593" spans="1:51" s="13" customFormat="1" ht="12">
      <c r="A593" s="13"/>
      <c r="B593" s="245"/>
      <c r="C593" s="246"/>
      <c r="D593" s="240" t="s">
        <v>187</v>
      </c>
      <c r="E593" s="247" t="s">
        <v>1</v>
      </c>
      <c r="F593" s="248" t="s">
        <v>1267</v>
      </c>
      <c r="G593" s="246"/>
      <c r="H593" s="249">
        <v>2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5" t="s">
        <v>187</v>
      </c>
      <c r="AU593" s="255" t="s">
        <v>88</v>
      </c>
      <c r="AV593" s="13" t="s">
        <v>88</v>
      </c>
      <c r="AW593" s="13" t="s">
        <v>34</v>
      </c>
      <c r="AX593" s="13" t="s">
        <v>78</v>
      </c>
      <c r="AY593" s="255" t="s">
        <v>176</v>
      </c>
    </row>
    <row r="594" spans="1:51" s="14" customFormat="1" ht="12">
      <c r="A594" s="14"/>
      <c r="B594" s="256"/>
      <c r="C594" s="257"/>
      <c r="D594" s="240" t="s">
        <v>187</v>
      </c>
      <c r="E594" s="258" t="s">
        <v>1</v>
      </c>
      <c r="F594" s="259" t="s">
        <v>189</v>
      </c>
      <c r="G594" s="257"/>
      <c r="H594" s="260">
        <v>2</v>
      </c>
      <c r="I594" s="261"/>
      <c r="J594" s="257"/>
      <c r="K594" s="257"/>
      <c r="L594" s="262"/>
      <c r="M594" s="263"/>
      <c r="N594" s="264"/>
      <c r="O594" s="264"/>
      <c r="P594" s="264"/>
      <c r="Q594" s="264"/>
      <c r="R594" s="264"/>
      <c r="S594" s="264"/>
      <c r="T594" s="26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6" t="s">
        <v>187</v>
      </c>
      <c r="AU594" s="266" t="s">
        <v>88</v>
      </c>
      <c r="AV594" s="14" t="s">
        <v>183</v>
      </c>
      <c r="AW594" s="14" t="s">
        <v>34</v>
      </c>
      <c r="AX594" s="14" t="s">
        <v>86</v>
      </c>
      <c r="AY594" s="266" t="s">
        <v>176</v>
      </c>
    </row>
    <row r="595" spans="1:65" s="2" customFormat="1" ht="16.5" customHeight="1">
      <c r="A595" s="39"/>
      <c r="B595" s="40"/>
      <c r="C595" s="278" t="s">
        <v>776</v>
      </c>
      <c r="D595" s="278" t="s">
        <v>247</v>
      </c>
      <c r="E595" s="279" t="s">
        <v>1268</v>
      </c>
      <c r="F595" s="280" t="s">
        <v>1269</v>
      </c>
      <c r="G595" s="281" t="s">
        <v>476</v>
      </c>
      <c r="H595" s="282">
        <v>1</v>
      </c>
      <c r="I595" s="283"/>
      <c r="J595" s="284">
        <f>ROUND(I595*H595,2)</f>
        <v>0</v>
      </c>
      <c r="K595" s="280" t="s">
        <v>182</v>
      </c>
      <c r="L595" s="285"/>
      <c r="M595" s="286" t="s">
        <v>1</v>
      </c>
      <c r="N595" s="287" t="s">
        <v>43</v>
      </c>
      <c r="O595" s="92"/>
      <c r="P595" s="236">
        <f>O595*H595</f>
        <v>0</v>
      </c>
      <c r="Q595" s="236">
        <v>0.0077</v>
      </c>
      <c r="R595" s="236">
        <f>Q595*H595</f>
        <v>0.0077</v>
      </c>
      <c r="S595" s="236">
        <v>0</v>
      </c>
      <c r="T595" s="237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8" t="s">
        <v>227</v>
      </c>
      <c r="AT595" s="238" t="s">
        <v>247</v>
      </c>
      <c r="AU595" s="238" t="s">
        <v>88</v>
      </c>
      <c r="AY595" s="18" t="s">
        <v>176</v>
      </c>
      <c r="BE595" s="239">
        <f>IF(N595="základní",J595,0)</f>
        <v>0</v>
      </c>
      <c r="BF595" s="239">
        <f>IF(N595="snížená",J595,0)</f>
        <v>0</v>
      </c>
      <c r="BG595" s="239">
        <f>IF(N595="zákl. přenesená",J595,0)</f>
        <v>0</v>
      </c>
      <c r="BH595" s="239">
        <f>IF(N595="sníž. přenesená",J595,0)</f>
        <v>0</v>
      </c>
      <c r="BI595" s="239">
        <f>IF(N595="nulová",J595,0)</f>
        <v>0</v>
      </c>
      <c r="BJ595" s="18" t="s">
        <v>86</v>
      </c>
      <c r="BK595" s="239">
        <f>ROUND(I595*H595,2)</f>
        <v>0</v>
      </c>
      <c r="BL595" s="18" t="s">
        <v>183</v>
      </c>
      <c r="BM595" s="238" t="s">
        <v>1270</v>
      </c>
    </row>
    <row r="596" spans="1:47" s="2" customFormat="1" ht="12">
      <c r="A596" s="39"/>
      <c r="B596" s="40"/>
      <c r="C596" s="41"/>
      <c r="D596" s="240" t="s">
        <v>185</v>
      </c>
      <c r="E596" s="41"/>
      <c r="F596" s="241" t="s">
        <v>1269</v>
      </c>
      <c r="G596" s="41"/>
      <c r="H596" s="41"/>
      <c r="I596" s="242"/>
      <c r="J596" s="41"/>
      <c r="K596" s="41"/>
      <c r="L596" s="45"/>
      <c r="M596" s="243"/>
      <c r="N596" s="244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185</v>
      </c>
      <c r="AU596" s="18" t="s">
        <v>88</v>
      </c>
    </row>
    <row r="597" spans="1:51" s="13" customFormat="1" ht="12">
      <c r="A597" s="13"/>
      <c r="B597" s="245"/>
      <c r="C597" s="246"/>
      <c r="D597" s="240" t="s">
        <v>187</v>
      </c>
      <c r="E597" s="247" t="s">
        <v>1</v>
      </c>
      <c r="F597" s="248" t="s">
        <v>1271</v>
      </c>
      <c r="G597" s="246"/>
      <c r="H597" s="249">
        <v>1</v>
      </c>
      <c r="I597" s="250"/>
      <c r="J597" s="246"/>
      <c r="K597" s="246"/>
      <c r="L597" s="251"/>
      <c r="M597" s="252"/>
      <c r="N597" s="253"/>
      <c r="O597" s="253"/>
      <c r="P597" s="253"/>
      <c r="Q597" s="253"/>
      <c r="R597" s="253"/>
      <c r="S597" s="253"/>
      <c r="T597" s="25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5" t="s">
        <v>187</v>
      </c>
      <c r="AU597" s="255" t="s">
        <v>88</v>
      </c>
      <c r="AV597" s="13" t="s">
        <v>88</v>
      </c>
      <c r="AW597" s="13" t="s">
        <v>34</v>
      </c>
      <c r="AX597" s="13" t="s">
        <v>78</v>
      </c>
      <c r="AY597" s="255" t="s">
        <v>176</v>
      </c>
    </row>
    <row r="598" spans="1:51" s="14" customFormat="1" ht="12">
      <c r="A598" s="14"/>
      <c r="B598" s="256"/>
      <c r="C598" s="257"/>
      <c r="D598" s="240" t="s">
        <v>187</v>
      </c>
      <c r="E598" s="258" t="s">
        <v>1</v>
      </c>
      <c r="F598" s="259" t="s">
        <v>189</v>
      </c>
      <c r="G598" s="257"/>
      <c r="H598" s="260">
        <v>1</v>
      </c>
      <c r="I598" s="261"/>
      <c r="J598" s="257"/>
      <c r="K598" s="257"/>
      <c r="L598" s="262"/>
      <c r="M598" s="263"/>
      <c r="N598" s="264"/>
      <c r="O598" s="264"/>
      <c r="P598" s="264"/>
      <c r="Q598" s="264"/>
      <c r="R598" s="264"/>
      <c r="S598" s="264"/>
      <c r="T598" s="26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6" t="s">
        <v>187</v>
      </c>
      <c r="AU598" s="266" t="s">
        <v>88</v>
      </c>
      <c r="AV598" s="14" t="s">
        <v>183</v>
      </c>
      <c r="AW598" s="14" t="s">
        <v>34</v>
      </c>
      <c r="AX598" s="14" t="s">
        <v>86</v>
      </c>
      <c r="AY598" s="266" t="s">
        <v>176</v>
      </c>
    </row>
    <row r="599" spans="1:65" s="2" customFormat="1" ht="16.5" customHeight="1">
      <c r="A599" s="39"/>
      <c r="B599" s="40"/>
      <c r="C599" s="278" t="s">
        <v>784</v>
      </c>
      <c r="D599" s="278" t="s">
        <v>247</v>
      </c>
      <c r="E599" s="279" t="s">
        <v>1272</v>
      </c>
      <c r="F599" s="280" t="s">
        <v>1273</v>
      </c>
      <c r="G599" s="281" t="s">
        <v>476</v>
      </c>
      <c r="H599" s="282">
        <v>2</v>
      </c>
      <c r="I599" s="283"/>
      <c r="J599" s="284">
        <f>ROUND(I599*H599,2)</f>
        <v>0</v>
      </c>
      <c r="K599" s="280" t="s">
        <v>182</v>
      </c>
      <c r="L599" s="285"/>
      <c r="M599" s="286" t="s">
        <v>1</v>
      </c>
      <c r="N599" s="287" t="s">
        <v>43</v>
      </c>
      <c r="O599" s="92"/>
      <c r="P599" s="236">
        <f>O599*H599</f>
        <v>0</v>
      </c>
      <c r="Q599" s="236">
        <v>0.0035</v>
      </c>
      <c r="R599" s="236">
        <f>Q599*H599</f>
        <v>0.007</v>
      </c>
      <c r="S599" s="236">
        <v>0</v>
      </c>
      <c r="T599" s="237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8" t="s">
        <v>227</v>
      </c>
      <c r="AT599" s="238" t="s">
        <v>247</v>
      </c>
      <c r="AU599" s="238" t="s">
        <v>88</v>
      </c>
      <c r="AY599" s="18" t="s">
        <v>176</v>
      </c>
      <c r="BE599" s="239">
        <f>IF(N599="základní",J599,0)</f>
        <v>0</v>
      </c>
      <c r="BF599" s="239">
        <f>IF(N599="snížená",J599,0)</f>
        <v>0</v>
      </c>
      <c r="BG599" s="239">
        <f>IF(N599="zákl. přenesená",J599,0)</f>
        <v>0</v>
      </c>
      <c r="BH599" s="239">
        <f>IF(N599="sníž. přenesená",J599,0)</f>
        <v>0</v>
      </c>
      <c r="BI599" s="239">
        <f>IF(N599="nulová",J599,0)</f>
        <v>0</v>
      </c>
      <c r="BJ599" s="18" t="s">
        <v>86</v>
      </c>
      <c r="BK599" s="239">
        <f>ROUND(I599*H599,2)</f>
        <v>0</v>
      </c>
      <c r="BL599" s="18" t="s">
        <v>183</v>
      </c>
      <c r="BM599" s="238" t="s">
        <v>1274</v>
      </c>
    </row>
    <row r="600" spans="1:47" s="2" customFormat="1" ht="12">
      <c r="A600" s="39"/>
      <c r="B600" s="40"/>
      <c r="C600" s="41"/>
      <c r="D600" s="240" t="s">
        <v>185</v>
      </c>
      <c r="E600" s="41"/>
      <c r="F600" s="241" t="s">
        <v>1273</v>
      </c>
      <c r="G600" s="41"/>
      <c r="H600" s="41"/>
      <c r="I600" s="242"/>
      <c r="J600" s="41"/>
      <c r="K600" s="41"/>
      <c r="L600" s="45"/>
      <c r="M600" s="243"/>
      <c r="N600" s="244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185</v>
      </c>
      <c r="AU600" s="18" t="s">
        <v>88</v>
      </c>
    </row>
    <row r="601" spans="1:51" s="13" customFormat="1" ht="12">
      <c r="A601" s="13"/>
      <c r="B601" s="245"/>
      <c r="C601" s="246"/>
      <c r="D601" s="240" t="s">
        <v>187</v>
      </c>
      <c r="E601" s="247" t="s">
        <v>1</v>
      </c>
      <c r="F601" s="248" t="s">
        <v>1275</v>
      </c>
      <c r="G601" s="246"/>
      <c r="H601" s="249">
        <v>2</v>
      </c>
      <c r="I601" s="250"/>
      <c r="J601" s="246"/>
      <c r="K601" s="246"/>
      <c r="L601" s="251"/>
      <c r="M601" s="252"/>
      <c r="N601" s="253"/>
      <c r="O601" s="253"/>
      <c r="P601" s="253"/>
      <c r="Q601" s="253"/>
      <c r="R601" s="253"/>
      <c r="S601" s="253"/>
      <c r="T601" s="25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5" t="s">
        <v>187</v>
      </c>
      <c r="AU601" s="255" t="s">
        <v>88</v>
      </c>
      <c r="AV601" s="13" t="s">
        <v>88</v>
      </c>
      <c r="AW601" s="13" t="s">
        <v>34</v>
      </c>
      <c r="AX601" s="13" t="s">
        <v>78</v>
      </c>
      <c r="AY601" s="255" t="s">
        <v>176</v>
      </c>
    </row>
    <row r="602" spans="1:51" s="14" customFormat="1" ht="12">
      <c r="A602" s="14"/>
      <c r="B602" s="256"/>
      <c r="C602" s="257"/>
      <c r="D602" s="240" t="s">
        <v>187</v>
      </c>
      <c r="E602" s="258" t="s">
        <v>1</v>
      </c>
      <c r="F602" s="259" t="s">
        <v>189</v>
      </c>
      <c r="G602" s="257"/>
      <c r="H602" s="260">
        <v>2</v>
      </c>
      <c r="I602" s="261"/>
      <c r="J602" s="257"/>
      <c r="K602" s="257"/>
      <c r="L602" s="262"/>
      <c r="M602" s="263"/>
      <c r="N602" s="264"/>
      <c r="O602" s="264"/>
      <c r="P602" s="264"/>
      <c r="Q602" s="264"/>
      <c r="R602" s="264"/>
      <c r="S602" s="264"/>
      <c r="T602" s="26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6" t="s">
        <v>187</v>
      </c>
      <c r="AU602" s="266" t="s">
        <v>88</v>
      </c>
      <c r="AV602" s="14" t="s">
        <v>183</v>
      </c>
      <c r="AW602" s="14" t="s">
        <v>34</v>
      </c>
      <c r="AX602" s="14" t="s">
        <v>86</v>
      </c>
      <c r="AY602" s="266" t="s">
        <v>176</v>
      </c>
    </row>
    <row r="603" spans="1:65" s="2" customFormat="1" ht="16.5" customHeight="1">
      <c r="A603" s="39"/>
      <c r="B603" s="40"/>
      <c r="C603" s="278" t="s">
        <v>791</v>
      </c>
      <c r="D603" s="278" t="s">
        <v>247</v>
      </c>
      <c r="E603" s="279" t="s">
        <v>662</v>
      </c>
      <c r="F603" s="280" t="s">
        <v>663</v>
      </c>
      <c r="G603" s="281" t="s">
        <v>476</v>
      </c>
      <c r="H603" s="282">
        <v>2</v>
      </c>
      <c r="I603" s="283"/>
      <c r="J603" s="284">
        <f>ROUND(I603*H603,2)</f>
        <v>0</v>
      </c>
      <c r="K603" s="280" t="s">
        <v>182</v>
      </c>
      <c r="L603" s="285"/>
      <c r="M603" s="286" t="s">
        <v>1</v>
      </c>
      <c r="N603" s="287" t="s">
        <v>43</v>
      </c>
      <c r="O603" s="92"/>
      <c r="P603" s="236">
        <f>O603*H603</f>
        <v>0</v>
      </c>
      <c r="Q603" s="236">
        <v>0.0017</v>
      </c>
      <c r="R603" s="236">
        <f>Q603*H603</f>
        <v>0.0034</v>
      </c>
      <c r="S603" s="236">
        <v>0</v>
      </c>
      <c r="T603" s="237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8" t="s">
        <v>227</v>
      </c>
      <c r="AT603" s="238" t="s">
        <v>247</v>
      </c>
      <c r="AU603" s="238" t="s">
        <v>88</v>
      </c>
      <c r="AY603" s="18" t="s">
        <v>176</v>
      </c>
      <c r="BE603" s="239">
        <f>IF(N603="základní",J603,0)</f>
        <v>0</v>
      </c>
      <c r="BF603" s="239">
        <f>IF(N603="snížená",J603,0)</f>
        <v>0</v>
      </c>
      <c r="BG603" s="239">
        <f>IF(N603="zákl. přenesená",J603,0)</f>
        <v>0</v>
      </c>
      <c r="BH603" s="239">
        <f>IF(N603="sníž. přenesená",J603,0)</f>
        <v>0</v>
      </c>
      <c r="BI603" s="239">
        <f>IF(N603="nulová",J603,0)</f>
        <v>0</v>
      </c>
      <c r="BJ603" s="18" t="s">
        <v>86</v>
      </c>
      <c r="BK603" s="239">
        <f>ROUND(I603*H603,2)</f>
        <v>0</v>
      </c>
      <c r="BL603" s="18" t="s">
        <v>183</v>
      </c>
      <c r="BM603" s="238" t="s">
        <v>664</v>
      </c>
    </row>
    <row r="604" spans="1:47" s="2" customFormat="1" ht="12">
      <c r="A604" s="39"/>
      <c r="B604" s="40"/>
      <c r="C604" s="41"/>
      <c r="D604" s="240" t="s">
        <v>185</v>
      </c>
      <c r="E604" s="41"/>
      <c r="F604" s="241" t="s">
        <v>663</v>
      </c>
      <c r="G604" s="41"/>
      <c r="H604" s="41"/>
      <c r="I604" s="242"/>
      <c r="J604" s="41"/>
      <c r="K604" s="41"/>
      <c r="L604" s="45"/>
      <c r="M604" s="243"/>
      <c r="N604" s="244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185</v>
      </c>
      <c r="AU604" s="18" t="s">
        <v>88</v>
      </c>
    </row>
    <row r="605" spans="1:51" s="13" customFormat="1" ht="12">
      <c r="A605" s="13"/>
      <c r="B605" s="245"/>
      <c r="C605" s="246"/>
      <c r="D605" s="240" t="s">
        <v>187</v>
      </c>
      <c r="E605" s="247" t="s">
        <v>1</v>
      </c>
      <c r="F605" s="248" t="s">
        <v>1276</v>
      </c>
      <c r="G605" s="246"/>
      <c r="H605" s="249">
        <v>2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5" t="s">
        <v>187</v>
      </c>
      <c r="AU605" s="255" t="s">
        <v>88</v>
      </c>
      <c r="AV605" s="13" t="s">
        <v>88</v>
      </c>
      <c r="AW605" s="13" t="s">
        <v>34</v>
      </c>
      <c r="AX605" s="13" t="s">
        <v>78</v>
      </c>
      <c r="AY605" s="255" t="s">
        <v>176</v>
      </c>
    </row>
    <row r="606" spans="1:51" s="14" customFormat="1" ht="12">
      <c r="A606" s="14"/>
      <c r="B606" s="256"/>
      <c r="C606" s="257"/>
      <c r="D606" s="240" t="s">
        <v>187</v>
      </c>
      <c r="E606" s="258" t="s">
        <v>1</v>
      </c>
      <c r="F606" s="259" t="s">
        <v>189</v>
      </c>
      <c r="G606" s="257"/>
      <c r="H606" s="260">
        <v>2</v>
      </c>
      <c r="I606" s="261"/>
      <c r="J606" s="257"/>
      <c r="K606" s="257"/>
      <c r="L606" s="262"/>
      <c r="M606" s="263"/>
      <c r="N606" s="264"/>
      <c r="O606" s="264"/>
      <c r="P606" s="264"/>
      <c r="Q606" s="264"/>
      <c r="R606" s="264"/>
      <c r="S606" s="264"/>
      <c r="T606" s="26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6" t="s">
        <v>187</v>
      </c>
      <c r="AU606" s="266" t="s">
        <v>88</v>
      </c>
      <c r="AV606" s="14" t="s">
        <v>183</v>
      </c>
      <c r="AW606" s="14" t="s">
        <v>34</v>
      </c>
      <c r="AX606" s="14" t="s">
        <v>86</v>
      </c>
      <c r="AY606" s="266" t="s">
        <v>176</v>
      </c>
    </row>
    <row r="607" spans="1:65" s="2" customFormat="1" ht="16.5" customHeight="1">
      <c r="A607" s="39"/>
      <c r="B607" s="40"/>
      <c r="C607" s="278" t="s">
        <v>796</v>
      </c>
      <c r="D607" s="278" t="s">
        <v>247</v>
      </c>
      <c r="E607" s="279" t="s">
        <v>1277</v>
      </c>
      <c r="F607" s="280" t="s">
        <v>1278</v>
      </c>
      <c r="G607" s="281" t="s">
        <v>476</v>
      </c>
      <c r="H607" s="282">
        <v>1</v>
      </c>
      <c r="I607" s="283"/>
      <c r="J607" s="284">
        <f>ROUND(I607*H607,2)</f>
        <v>0</v>
      </c>
      <c r="K607" s="280" t="s">
        <v>182</v>
      </c>
      <c r="L607" s="285"/>
      <c r="M607" s="286" t="s">
        <v>1</v>
      </c>
      <c r="N607" s="287" t="s">
        <v>43</v>
      </c>
      <c r="O607" s="92"/>
      <c r="P607" s="236">
        <f>O607*H607</f>
        <v>0</v>
      </c>
      <c r="Q607" s="236">
        <v>0.0025</v>
      </c>
      <c r="R607" s="236">
        <f>Q607*H607</f>
        <v>0.0025</v>
      </c>
      <c r="S607" s="236">
        <v>0</v>
      </c>
      <c r="T607" s="237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8" t="s">
        <v>227</v>
      </c>
      <c r="AT607" s="238" t="s">
        <v>247</v>
      </c>
      <c r="AU607" s="238" t="s">
        <v>88</v>
      </c>
      <c r="AY607" s="18" t="s">
        <v>176</v>
      </c>
      <c r="BE607" s="239">
        <f>IF(N607="základní",J607,0)</f>
        <v>0</v>
      </c>
      <c r="BF607" s="239">
        <f>IF(N607="snížená",J607,0)</f>
        <v>0</v>
      </c>
      <c r="BG607" s="239">
        <f>IF(N607="zákl. přenesená",J607,0)</f>
        <v>0</v>
      </c>
      <c r="BH607" s="239">
        <f>IF(N607="sníž. přenesená",J607,0)</f>
        <v>0</v>
      </c>
      <c r="BI607" s="239">
        <f>IF(N607="nulová",J607,0)</f>
        <v>0</v>
      </c>
      <c r="BJ607" s="18" t="s">
        <v>86</v>
      </c>
      <c r="BK607" s="239">
        <f>ROUND(I607*H607,2)</f>
        <v>0</v>
      </c>
      <c r="BL607" s="18" t="s">
        <v>183</v>
      </c>
      <c r="BM607" s="238" t="s">
        <v>1279</v>
      </c>
    </row>
    <row r="608" spans="1:47" s="2" customFormat="1" ht="12">
      <c r="A608" s="39"/>
      <c r="B608" s="40"/>
      <c r="C608" s="41"/>
      <c r="D608" s="240" t="s">
        <v>185</v>
      </c>
      <c r="E608" s="41"/>
      <c r="F608" s="241" t="s">
        <v>1278</v>
      </c>
      <c r="G608" s="41"/>
      <c r="H608" s="41"/>
      <c r="I608" s="242"/>
      <c r="J608" s="41"/>
      <c r="K608" s="41"/>
      <c r="L608" s="45"/>
      <c r="M608" s="243"/>
      <c r="N608" s="244"/>
      <c r="O608" s="92"/>
      <c r="P608" s="92"/>
      <c r="Q608" s="92"/>
      <c r="R608" s="92"/>
      <c r="S608" s="92"/>
      <c r="T608" s="93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185</v>
      </c>
      <c r="AU608" s="18" t="s">
        <v>88</v>
      </c>
    </row>
    <row r="609" spans="1:51" s="13" customFormat="1" ht="12">
      <c r="A609" s="13"/>
      <c r="B609" s="245"/>
      <c r="C609" s="246"/>
      <c r="D609" s="240" t="s">
        <v>187</v>
      </c>
      <c r="E609" s="247" t="s">
        <v>1</v>
      </c>
      <c r="F609" s="248" t="s">
        <v>1280</v>
      </c>
      <c r="G609" s="246"/>
      <c r="H609" s="249">
        <v>1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5" t="s">
        <v>187</v>
      </c>
      <c r="AU609" s="255" t="s">
        <v>88</v>
      </c>
      <c r="AV609" s="13" t="s">
        <v>88</v>
      </c>
      <c r="AW609" s="13" t="s">
        <v>34</v>
      </c>
      <c r="AX609" s="13" t="s">
        <v>78</v>
      </c>
      <c r="AY609" s="255" t="s">
        <v>176</v>
      </c>
    </row>
    <row r="610" spans="1:51" s="14" customFormat="1" ht="12">
      <c r="A610" s="14"/>
      <c r="B610" s="256"/>
      <c r="C610" s="257"/>
      <c r="D610" s="240" t="s">
        <v>187</v>
      </c>
      <c r="E610" s="258" t="s">
        <v>1</v>
      </c>
      <c r="F610" s="259" t="s">
        <v>189</v>
      </c>
      <c r="G610" s="257"/>
      <c r="H610" s="260">
        <v>1</v>
      </c>
      <c r="I610" s="261"/>
      <c r="J610" s="257"/>
      <c r="K610" s="257"/>
      <c r="L610" s="262"/>
      <c r="M610" s="263"/>
      <c r="N610" s="264"/>
      <c r="O610" s="264"/>
      <c r="P610" s="264"/>
      <c r="Q610" s="264"/>
      <c r="R610" s="264"/>
      <c r="S610" s="264"/>
      <c r="T610" s="26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6" t="s">
        <v>187</v>
      </c>
      <c r="AU610" s="266" t="s">
        <v>88</v>
      </c>
      <c r="AV610" s="14" t="s">
        <v>183</v>
      </c>
      <c r="AW610" s="14" t="s">
        <v>34</v>
      </c>
      <c r="AX610" s="14" t="s">
        <v>86</v>
      </c>
      <c r="AY610" s="266" t="s">
        <v>176</v>
      </c>
    </row>
    <row r="611" spans="1:65" s="2" customFormat="1" ht="16.5" customHeight="1">
      <c r="A611" s="39"/>
      <c r="B611" s="40"/>
      <c r="C611" s="227" t="s">
        <v>805</v>
      </c>
      <c r="D611" s="227" t="s">
        <v>178</v>
      </c>
      <c r="E611" s="228" t="s">
        <v>667</v>
      </c>
      <c r="F611" s="229" t="s">
        <v>668</v>
      </c>
      <c r="G611" s="230" t="s">
        <v>476</v>
      </c>
      <c r="H611" s="231">
        <v>16</v>
      </c>
      <c r="I611" s="232"/>
      <c r="J611" s="233">
        <f>ROUND(I611*H611,2)</f>
        <v>0</v>
      </c>
      <c r="K611" s="229" t="s">
        <v>182</v>
      </c>
      <c r="L611" s="45"/>
      <c r="M611" s="234" t="s">
        <v>1</v>
      </c>
      <c r="N611" s="235" t="s">
        <v>43</v>
      </c>
      <c r="O611" s="92"/>
      <c r="P611" s="236">
        <f>O611*H611</f>
        <v>0</v>
      </c>
      <c r="Q611" s="236">
        <v>0.11241</v>
      </c>
      <c r="R611" s="236">
        <f>Q611*H611</f>
        <v>1.79856</v>
      </c>
      <c r="S611" s="236">
        <v>0</v>
      </c>
      <c r="T611" s="237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8" t="s">
        <v>183</v>
      </c>
      <c r="AT611" s="238" t="s">
        <v>178</v>
      </c>
      <c r="AU611" s="238" t="s">
        <v>88</v>
      </c>
      <c r="AY611" s="18" t="s">
        <v>176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8" t="s">
        <v>86</v>
      </c>
      <c r="BK611" s="239">
        <f>ROUND(I611*H611,2)</f>
        <v>0</v>
      </c>
      <c r="BL611" s="18" t="s">
        <v>183</v>
      </c>
      <c r="BM611" s="238" t="s">
        <v>669</v>
      </c>
    </row>
    <row r="612" spans="1:47" s="2" customFormat="1" ht="12">
      <c r="A612" s="39"/>
      <c r="B612" s="40"/>
      <c r="C612" s="41"/>
      <c r="D612" s="240" t="s">
        <v>185</v>
      </c>
      <c r="E612" s="41"/>
      <c r="F612" s="241" t="s">
        <v>670</v>
      </c>
      <c r="G612" s="41"/>
      <c r="H612" s="41"/>
      <c r="I612" s="242"/>
      <c r="J612" s="41"/>
      <c r="K612" s="41"/>
      <c r="L612" s="45"/>
      <c r="M612" s="243"/>
      <c r="N612" s="244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185</v>
      </c>
      <c r="AU612" s="18" t="s">
        <v>88</v>
      </c>
    </row>
    <row r="613" spans="1:51" s="13" customFormat="1" ht="12">
      <c r="A613" s="13"/>
      <c r="B613" s="245"/>
      <c r="C613" s="246"/>
      <c r="D613" s="240" t="s">
        <v>187</v>
      </c>
      <c r="E613" s="247" t="s">
        <v>1</v>
      </c>
      <c r="F613" s="248" t="s">
        <v>1281</v>
      </c>
      <c r="G613" s="246"/>
      <c r="H613" s="249">
        <v>16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5" t="s">
        <v>187</v>
      </c>
      <c r="AU613" s="255" t="s">
        <v>88</v>
      </c>
      <c r="AV613" s="13" t="s">
        <v>88</v>
      </c>
      <c r="AW613" s="13" t="s">
        <v>34</v>
      </c>
      <c r="AX613" s="13" t="s">
        <v>78</v>
      </c>
      <c r="AY613" s="255" t="s">
        <v>176</v>
      </c>
    </row>
    <row r="614" spans="1:51" s="14" customFormat="1" ht="12">
      <c r="A614" s="14"/>
      <c r="B614" s="256"/>
      <c r="C614" s="257"/>
      <c r="D614" s="240" t="s">
        <v>187</v>
      </c>
      <c r="E614" s="258" t="s">
        <v>1</v>
      </c>
      <c r="F614" s="259" t="s">
        <v>189</v>
      </c>
      <c r="G614" s="257"/>
      <c r="H614" s="260">
        <v>16</v>
      </c>
      <c r="I614" s="261"/>
      <c r="J614" s="257"/>
      <c r="K614" s="257"/>
      <c r="L614" s="262"/>
      <c r="M614" s="263"/>
      <c r="N614" s="264"/>
      <c r="O614" s="264"/>
      <c r="P614" s="264"/>
      <c r="Q614" s="264"/>
      <c r="R614" s="264"/>
      <c r="S614" s="264"/>
      <c r="T614" s="26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6" t="s">
        <v>187</v>
      </c>
      <c r="AU614" s="266" t="s">
        <v>88</v>
      </c>
      <c r="AV614" s="14" t="s">
        <v>183</v>
      </c>
      <c r="AW614" s="14" t="s">
        <v>34</v>
      </c>
      <c r="AX614" s="14" t="s">
        <v>86</v>
      </c>
      <c r="AY614" s="266" t="s">
        <v>176</v>
      </c>
    </row>
    <row r="615" spans="1:65" s="2" customFormat="1" ht="16.5" customHeight="1">
      <c r="A615" s="39"/>
      <c r="B615" s="40"/>
      <c r="C615" s="278" t="s">
        <v>811</v>
      </c>
      <c r="D615" s="278" t="s">
        <v>247</v>
      </c>
      <c r="E615" s="279" t="s">
        <v>673</v>
      </c>
      <c r="F615" s="280" t="s">
        <v>674</v>
      </c>
      <c r="G615" s="281" t="s">
        <v>476</v>
      </c>
      <c r="H615" s="282">
        <v>16</v>
      </c>
      <c r="I615" s="283"/>
      <c r="J615" s="284">
        <f>ROUND(I615*H615,2)</f>
        <v>0</v>
      </c>
      <c r="K615" s="280" t="s">
        <v>182</v>
      </c>
      <c r="L615" s="285"/>
      <c r="M615" s="286" t="s">
        <v>1</v>
      </c>
      <c r="N615" s="287" t="s">
        <v>43</v>
      </c>
      <c r="O615" s="92"/>
      <c r="P615" s="236">
        <f>O615*H615</f>
        <v>0</v>
      </c>
      <c r="Q615" s="236">
        <v>0.0061</v>
      </c>
      <c r="R615" s="236">
        <f>Q615*H615</f>
        <v>0.0976</v>
      </c>
      <c r="S615" s="236">
        <v>0</v>
      </c>
      <c r="T615" s="237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8" t="s">
        <v>227</v>
      </c>
      <c r="AT615" s="238" t="s">
        <v>247</v>
      </c>
      <c r="AU615" s="238" t="s">
        <v>88</v>
      </c>
      <c r="AY615" s="18" t="s">
        <v>176</v>
      </c>
      <c r="BE615" s="239">
        <f>IF(N615="základní",J615,0)</f>
        <v>0</v>
      </c>
      <c r="BF615" s="239">
        <f>IF(N615="snížená",J615,0)</f>
        <v>0</v>
      </c>
      <c r="BG615" s="239">
        <f>IF(N615="zákl. přenesená",J615,0)</f>
        <v>0</v>
      </c>
      <c r="BH615" s="239">
        <f>IF(N615="sníž. přenesená",J615,0)</f>
        <v>0</v>
      </c>
      <c r="BI615" s="239">
        <f>IF(N615="nulová",J615,0)</f>
        <v>0</v>
      </c>
      <c r="BJ615" s="18" t="s">
        <v>86</v>
      </c>
      <c r="BK615" s="239">
        <f>ROUND(I615*H615,2)</f>
        <v>0</v>
      </c>
      <c r="BL615" s="18" t="s">
        <v>183</v>
      </c>
      <c r="BM615" s="238" t="s">
        <v>675</v>
      </c>
    </row>
    <row r="616" spans="1:47" s="2" customFormat="1" ht="12">
      <c r="A616" s="39"/>
      <c r="B616" s="40"/>
      <c r="C616" s="41"/>
      <c r="D616" s="240" t="s">
        <v>185</v>
      </c>
      <c r="E616" s="41"/>
      <c r="F616" s="241" t="s">
        <v>674</v>
      </c>
      <c r="G616" s="41"/>
      <c r="H616" s="41"/>
      <c r="I616" s="242"/>
      <c r="J616" s="41"/>
      <c r="K616" s="41"/>
      <c r="L616" s="45"/>
      <c r="M616" s="243"/>
      <c r="N616" s="244"/>
      <c r="O616" s="92"/>
      <c r="P616" s="92"/>
      <c r="Q616" s="92"/>
      <c r="R616" s="92"/>
      <c r="S616" s="92"/>
      <c r="T616" s="93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185</v>
      </c>
      <c r="AU616" s="18" t="s">
        <v>88</v>
      </c>
    </row>
    <row r="617" spans="1:51" s="13" customFormat="1" ht="12">
      <c r="A617" s="13"/>
      <c r="B617" s="245"/>
      <c r="C617" s="246"/>
      <c r="D617" s="240" t="s">
        <v>187</v>
      </c>
      <c r="E617" s="247" t="s">
        <v>1</v>
      </c>
      <c r="F617" s="248" t="s">
        <v>1282</v>
      </c>
      <c r="G617" s="246"/>
      <c r="H617" s="249">
        <v>16</v>
      </c>
      <c r="I617" s="250"/>
      <c r="J617" s="246"/>
      <c r="K617" s="246"/>
      <c r="L617" s="251"/>
      <c r="M617" s="252"/>
      <c r="N617" s="253"/>
      <c r="O617" s="253"/>
      <c r="P617" s="253"/>
      <c r="Q617" s="253"/>
      <c r="R617" s="253"/>
      <c r="S617" s="253"/>
      <c r="T617" s="25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5" t="s">
        <v>187</v>
      </c>
      <c r="AU617" s="255" t="s">
        <v>88</v>
      </c>
      <c r="AV617" s="13" t="s">
        <v>88</v>
      </c>
      <c r="AW617" s="13" t="s">
        <v>34</v>
      </c>
      <c r="AX617" s="13" t="s">
        <v>78</v>
      </c>
      <c r="AY617" s="255" t="s">
        <v>176</v>
      </c>
    </row>
    <row r="618" spans="1:51" s="14" customFormat="1" ht="12">
      <c r="A618" s="14"/>
      <c r="B618" s="256"/>
      <c r="C618" s="257"/>
      <c r="D618" s="240" t="s">
        <v>187</v>
      </c>
      <c r="E618" s="258" t="s">
        <v>1</v>
      </c>
      <c r="F618" s="259" t="s">
        <v>189</v>
      </c>
      <c r="G618" s="257"/>
      <c r="H618" s="260">
        <v>16</v>
      </c>
      <c r="I618" s="261"/>
      <c r="J618" s="257"/>
      <c r="K618" s="257"/>
      <c r="L618" s="262"/>
      <c r="M618" s="263"/>
      <c r="N618" s="264"/>
      <c r="O618" s="264"/>
      <c r="P618" s="264"/>
      <c r="Q618" s="264"/>
      <c r="R618" s="264"/>
      <c r="S618" s="264"/>
      <c r="T618" s="265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6" t="s">
        <v>187</v>
      </c>
      <c r="AU618" s="266" t="s">
        <v>88</v>
      </c>
      <c r="AV618" s="14" t="s">
        <v>183</v>
      </c>
      <c r="AW618" s="14" t="s">
        <v>34</v>
      </c>
      <c r="AX618" s="14" t="s">
        <v>86</v>
      </c>
      <c r="AY618" s="266" t="s">
        <v>176</v>
      </c>
    </row>
    <row r="619" spans="1:65" s="2" customFormat="1" ht="16.5" customHeight="1">
      <c r="A619" s="39"/>
      <c r="B619" s="40"/>
      <c r="C619" s="227" t="s">
        <v>818</v>
      </c>
      <c r="D619" s="227" t="s">
        <v>178</v>
      </c>
      <c r="E619" s="228" t="s">
        <v>740</v>
      </c>
      <c r="F619" s="229" t="s">
        <v>741</v>
      </c>
      <c r="G619" s="230" t="s">
        <v>462</v>
      </c>
      <c r="H619" s="231">
        <v>24.6</v>
      </c>
      <c r="I619" s="232"/>
      <c r="J619" s="233">
        <f>ROUND(I619*H619,2)</f>
        <v>0</v>
      </c>
      <c r="K619" s="229" t="s">
        <v>182</v>
      </c>
      <c r="L619" s="45"/>
      <c r="M619" s="234" t="s">
        <v>1</v>
      </c>
      <c r="N619" s="235" t="s">
        <v>43</v>
      </c>
      <c r="O619" s="92"/>
      <c r="P619" s="236">
        <f>O619*H619</f>
        <v>0</v>
      </c>
      <c r="Q619" s="236">
        <v>0.10988</v>
      </c>
      <c r="R619" s="236">
        <f>Q619*H619</f>
        <v>2.7030480000000003</v>
      </c>
      <c r="S619" s="236">
        <v>0</v>
      </c>
      <c r="T619" s="237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8" t="s">
        <v>183</v>
      </c>
      <c r="AT619" s="238" t="s">
        <v>178</v>
      </c>
      <c r="AU619" s="238" t="s">
        <v>88</v>
      </c>
      <c r="AY619" s="18" t="s">
        <v>176</v>
      </c>
      <c r="BE619" s="239">
        <f>IF(N619="základní",J619,0)</f>
        <v>0</v>
      </c>
      <c r="BF619" s="239">
        <f>IF(N619="snížená",J619,0)</f>
        <v>0</v>
      </c>
      <c r="BG619" s="239">
        <f>IF(N619="zákl. přenesená",J619,0)</f>
        <v>0</v>
      </c>
      <c r="BH619" s="239">
        <f>IF(N619="sníž. přenesená",J619,0)</f>
        <v>0</v>
      </c>
      <c r="BI619" s="239">
        <f>IF(N619="nulová",J619,0)</f>
        <v>0</v>
      </c>
      <c r="BJ619" s="18" t="s">
        <v>86</v>
      </c>
      <c r="BK619" s="239">
        <f>ROUND(I619*H619,2)</f>
        <v>0</v>
      </c>
      <c r="BL619" s="18" t="s">
        <v>183</v>
      </c>
      <c r="BM619" s="238" t="s">
        <v>742</v>
      </c>
    </row>
    <row r="620" spans="1:47" s="2" customFormat="1" ht="12">
      <c r="A620" s="39"/>
      <c r="B620" s="40"/>
      <c r="C620" s="41"/>
      <c r="D620" s="240" t="s">
        <v>185</v>
      </c>
      <c r="E620" s="41"/>
      <c r="F620" s="241" t="s">
        <v>743</v>
      </c>
      <c r="G620" s="41"/>
      <c r="H620" s="41"/>
      <c r="I620" s="242"/>
      <c r="J620" s="41"/>
      <c r="K620" s="41"/>
      <c r="L620" s="45"/>
      <c r="M620" s="243"/>
      <c r="N620" s="244"/>
      <c r="O620" s="92"/>
      <c r="P620" s="92"/>
      <c r="Q620" s="92"/>
      <c r="R620" s="92"/>
      <c r="S620" s="92"/>
      <c r="T620" s="93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185</v>
      </c>
      <c r="AU620" s="18" t="s">
        <v>88</v>
      </c>
    </row>
    <row r="621" spans="1:47" s="2" customFormat="1" ht="12">
      <c r="A621" s="39"/>
      <c r="B621" s="40"/>
      <c r="C621" s="41"/>
      <c r="D621" s="240" t="s">
        <v>232</v>
      </c>
      <c r="E621" s="41"/>
      <c r="F621" s="277" t="s">
        <v>744</v>
      </c>
      <c r="G621" s="41"/>
      <c r="H621" s="41"/>
      <c r="I621" s="242"/>
      <c r="J621" s="41"/>
      <c r="K621" s="41"/>
      <c r="L621" s="45"/>
      <c r="M621" s="243"/>
      <c r="N621" s="244"/>
      <c r="O621" s="92"/>
      <c r="P621" s="92"/>
      <c r="Q621" s="92"/>
      <c r="R621" s="92"/>
      <c r="S621" s="92"/>
      <c r="T621" s="93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232</v>
      </c>
      <c r="AU621" s="18" t="s">
        <v>88</v>
      </c>
    </row>
    <row r="622" spans="1:51" s="15" customFormat="1" ht="12">
      <c r="A622" s="15"/>
      <c r="B622" s="267"/>
      <c r="C622" s="268"/>
      <c r="D622" s="240" t="s">
        <v>187</v>
      </c>
      <c r="E622" s="269" t="s">
        <v>1</v>
      </c>
      <c r="F622" s="270" t="s">
        <v>1283</v>
      </c>
      <c r="G622" s="268"/>
      <c r="H622" s="269" t="s">
        <v>1</v>
      </c>
      <c r="I622" s="271"/>
      <c r="J622" s="268"/>
      <c r="K622" s="268"/>
      <c r="L622" s="272"/>
      <c r="M622" s="273"/>
      <c r="N622" s="274"/>
      <c r="O622" s="274"/>
      <c r="P622" s="274"/>
      <c r="Q622" s="274"/>
      <c r="R622" s="274"/>
      <c r="S622" s="274"/>
      <c r="T622" s="27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76" t="s">
        <v>187</v>
      </c>
      <c r="AU622" s="276" t="s">
        <v>88</v>
      </c>
      <c r="AV622" s="15" t="s">
        <v>86</v>
      </c>
      <c r="AW622" s="15" t="s">
        <v>34</v>
      </c>
      <c r="AX622" s="15" t="s">
        <v>78</v>
      </c>
      <c r="AY622" s="276" t="s">
        <v>176</v>
      </c>
    </row>
    <row r="623" spans="1:51" s="13" customFormat="1" ht="12">
      <c r="A623" s="13"/>
      <c r="B623" s="245"/>
      <c r="C623" s="246"/>
      <c r="D623" s="240" t="s">
        <v>187</v>
      </c>
      <c r="E623" s="247" t="s">
        <v>1</v>
      </c>
      <c r="F623" s="248" t="s">
        <v>1284</v>
      </c>
      <c r="G623" s="246"/>
      <c r="H623" s="249">
        <v>24.6</v>
      </c>
      <c r="I623" s="250"/>
      <c r="J623" s="246"/>
      <c r="K623" s="246"/>
      <c r="L623" s="251"/>
      <c r="M623" s="252"/>
      <c r="N623" s="253"/>
      <c r="O623" s="253"/>
      <c r="P623" s="253"/>
      <c r="Q623" s="253"/>
      <c r="R623" s="253"/>
      <c r="S623" s="253"/>
      <c r="T623" s="25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5" t="s">
        <v>187</v>
      </c>
      <c r="AU623" s="255" t="s">
        <v>88</v>
      </c>
      <c r="AV623" s="13" t="s">
        <v>88</v>
      </c>
      <c r="AW623" s="13" t="s">
        <v>34</v>
      </c>
      <c r="AX623" s="13" t="s">
        <v>78</v>
      </c>
      <c r="AY623" s="255" t="s">
        <v>176</v>
      </c>
    </row>
    <row r="624" spans="1:51" s="14" customFormat="1" ht="12">
      <c r="A624" s="14"/>
      <c r="B624" s="256"/>
      <c r="C624" s="257"/>
      <c r="D624" s="240" t="s">
        <v>187</v>
      </c>
      <c r="E624" s="258" t="s">
        <v>1</v>
      </c>
      <c r="F624" s="259" t="s">
        <v>189</v>
      </c>
      <c r="G624" s="257"/>
      <c r="H624" s="260">
        <v>24.6</v>
      </c>
      <c r="I624" s="261"/>
      <c r="J624" s="257"/>
      <c r="K624" s="257"/>
      <c r="L624" s="262"/>
      <c r="M624" s="263"/>
      <c r="N624" s="264"/>
      <c r="O624" s="264"/>
      <c r="P624" s="264"/>
      <c r="Q624" s="264"/>
      <c r="R624" s="264"/>
      <c r="S624" s="264"/>
      <c r="T624" s="265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6" t="s">
        <v>187</v>
      </c>
      <c r="AU624" s="266" t="s">
        <v>88</v>
      </c>
      <c r="AV624" s="14" t="s">
        <v>183</v>
      </c>
      <c r="AW624" s="14" t="s">
        <v>34</v>
      </c>
      <c r="AX624" s="14" t="s">
        <v>86</v>
      </c>
      <c r="AY624" s="266" t="s">
        <v>176</v>
      </c>
    </row>
    <row r="625" spans="1:65" s="2" customFormat="1" ht="16.5" customHeight="1">
      <c r="A625" s="39"/>
      <c r="B625" s="40"/>
      <c r="C625" s="278" t="s">
        <v>824</v>
      </c>
      <c r="D625" s="278" t="s">
        <v>247</v>
      </c>
      <c r="E625" s="279" t="s">
        <v>408</v>
      </c>
      <c r="F625" s="280" t="s">
        <v>409</v>
      </c>
      <c r="G625" s="281" t="s">
        <v>296</v>
      </c>
      <c r="H625" s="282">
        <v>4.015</v>
      </c>
      <c r="I625" s="283"/>
      <c r="J625" s="284">
        <f>ROUND(I625*H625,2)</f>
        <v>0</v>
      </c>
      <c r="K625" s="280" t="s">
        <v>182</v>
      </c>
      <c r="L625" s="285"/>
      <c r="M625" s="286" t="s">
        <v>1</v>
      </c>
      <c r="N625" s="287" t="s">
        <v>43</v>
      </c>
      <c r="O625" s="92"/>
      <c r="P625" s="236">
        <f>O625*H625</f>
        <v>0</v>
      </c>
      <c r="Q625" s="236">
        <v>0.417</v>
      </c>
      <c r="R625" s="236">
        <f>Q625*H625</f>
        <v>1.6742549999999998</v>
      </c>
      <c r="S625" s="236">
        <v>0</v>
      </c>
      <c r="T625" s="237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8" t="s">
        <v>227</v>
      </c>
      <c r="AT625" s="238" t="s">
        <v>247</v>
      </c>
      <c r="AU625" s="238" t="s">
        <v>88</v>
      </c>
      <c r="AY625" s="18" t="s">
        <v>176</v>
      </c>
      <c r="BE625" s="239">
        <f>IF(N625="základní",J625,0)</f>
        <v>0</v>
      </c>
      <c r="BF625" s="239">
        <f>IF(N625="snížená",J625,0)</f>
        <v>0</v>
      </c>
      <c r="BG625" s="239">
        <f>IF(N625="zákl. přenesená",J625,0)</f>
        <v>0</v>
      </c>
      <c r="BH625" s="239">
        <f>IF(N625="sníž. přenesená",J625,0)</f>
        <v>0</v>
      </c>
      <c r="BI625" s="239">
        <f>IF(N625="nulová",J625,0)</f>
        <v>0</v>
      </c>
      <c r="BJ625" s="18" t="s">
        <v>86</v>
      </c>
      <c r="BK625" s="239">
        <f>ROUND(I625*H625,2)</f>
        <v>0</v>
      </c>
      <c r="BL625" s="18" t="s">
        <v>183</v>
      </c>
      <c r="BM625" s="238" t="s">
        <v>747</v>
      </c>
    </row>
    <row r="626" spans="1:47" s="2" customFormat="1" ht="12">
      <c r="A626" s="39"/>
      <c r="B626" s="40"/>
      <c r="C626" s="41"/>
      <c r="D626" s="240" t="s">
        <v>185</v>
      </c>
      <c r="E626" s="41"/>
      <c r="F626" s="241" t="s">
        <v>409</v>
      </c>
      <c r="G626" s="41"/>
      <c r="H626" s="41"/>
      <c r="I626" s="242"/>
      <c r="J626" s="41"/>
      <c r="K626" s="41"/>
      <c r="L626" s="45"/>
      <c r="M626" s="243"/>
      <c r="N626" s="244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185</v>
      </c>
      <c r="AU626" s="18" t="s">
        <v>88</v>
      </c>
    </row>
    <row r="627" spans="1:51" s="13" customFormat="1" ht="12">
      <c r="A627" s="13"/>
      <c r="B627" s="245"/>
      <c r="C627" s="246"/>
      <c r="D627" s="240" t="s">
        <v>187</v>
      </c>
      <c r="E627" s="247" t="s">
        <v>1</v>
      </c>
      <c r="F627" s="248" t="s">
        <v>1285</v>
      </c>
      <c r="G627" s="246"/>
      <c r="H627" s="249">
        <v>3.936</v>
      </c>
      <c r="I627" s="250"/>
      <c r="J627" s="246"/>
      <c r="K627" s="246"/>
      <c r="L627" s="251"/>
      <c r="M627" s="252"/>
      <c r="N627" s="253"/>
      <c r="O627" s="253"/>
      <c r="P627" s="253"/>
      <c r="Q627" s="253"/>
      <c r="R627" s="253"/>
      <c r="S627" s="253"/>
      <c r="T627" s="25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5" t="s">
        <v>187</v>
      </c>
      <c r="AU627" s="255" t="s">
        <v>88</v>
      </c>
      <c r="AV627" s="13" t="s">
        <v>88</v>
      </c>
      <c r="AW627" s="13" t="s">
        <v>34</v>
      </c>
      <c r="AX627" s="13" t="s">
        <v>78</v>
      </c>
      <c r="AY627" s="255" t="s">
        <v>176</v>
      </c>
    </row>
    <row r="628" spans="1:51" s="14" customFormat="1" ht="12">
      <c r="A628" s="14"/>
      <c r="B628" s="256"/>
      <c r="C628" s="257"/>
      <c r="D628" s="240" t="s">
        <v>187</v>
      </c>
      <c r="E628" s="258" t="s">
        <v>1</v>
      </c>
      <c r="F628" s="259" t="s">
        <v>189</v>
      </c>
      <c r="G628" s="257"/>
      <c r="H628" s="260">
        <v>3.936</v>
      </c>
      <c r="I628" s="261"/>
      <c r="J628" s="257"/>
      <c r="K628" s="257"/>
      <c r="L628" s="262"/>
      <c r="M628" s="263"/>
      <c r="N628" s="264"/>
      <c r="O628" s="264"/>
      <c r="P628" s="264"/>
      <c r="Q628" s="264"/>
      <c r="R628" s="264"/>
      <c r="S628" s="264"/>
      <c r="T628" s="26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6" t="s">
        <v>187</v>
      </c>
      <c r="AU628" s="266" t="s">
        <v>88</v>
      </c>
      <c r="AV628" s="14" t="s">
        <v>183</v>
      </c>
      <c r="AW628" s="14" t="s">
        <v>34</v>
      </c>
      <c r="AX628" s="14" t="s">
        <v>86</v>
      </c>
      <c r="AY628" s="266" t="s">
        <v>176</v>
      </c>
    </row>
    <row r="629" spans="1:51" s="13" customFormat="1" ht="12">
      <c r="A629" s="13"/>
      <c r="B629" s="245"/>
      <c r="C629" s="246"/>
      <c r="D629" s="240" t="s">
        <v>187</v>
      </c>
      <c r="E629" s="246"/>
      <c r="F629" s="248" t="s">
        <v>1286</v>
      </c>
      <c r="G629" s="246"/>
      <c r="H629" s="249">
        <v>4.015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5" t="s">
        <v>187</v>
      </c>
      <c r="AU629" s="255" t="s">
        <v>88</v>
      </c>
      <c r="AV629" s="13" t="s">
        <v>88</v>
      </c>
      <c r="AW629" s="13" t="s">
        <v>4</v>
      </c>
      <c r="AX629" s="13" t="s">
        <v>86</v>
      </c>
      <c r="AY629" s="255" t="s">
        <v>176</v>
      </c>
    </row>
    <row r="630" spans="1:65" s="2" customFormat="1" ht="16.5" customHeight="1">
      <c r="A630" s="39"/>
      <c r="B630" s="40"/>
      <c r="C630" s="227" t="s">
        <v>829</v>
      </c>
      <c r="D630" s="227" t="s">
        <v>178</v>
      </c>
      <c r="E630" s="228" t="s">
        <v>751</v>
      </c>
      <c r="F630" s="229" t="s">
        <v>752</v>
      </c>
      <c r="G630" s="230" t="s">
        <v>462</v>
      </c>
      <c r="H630" s="231">
        <v>669.64</v>
      </c>
      <c r="I630" s="232"/>
      <c r="J630" s="233">
        <f>ROUND(I630*H630,2)</f>
        <v>0</v>
      </c>
      <c r="K630" s="229" t="s">
        <v>182</v>
      </c>
      <c r="L630" s="45"/>
      <c r="M630" s="234" t="s">
        <v>1</v>
      </c>
      <c r="N630" s="235" t="s">
        <v>43</v>
      </c>
      <c r="O630" s="92"/>
      <c r="P630" s="236">
        <f>O630*H630</f>
        <v>0</v>
      </c>
      <c r="Q630" s="236">
        <v>0.08978</v>
      </c>
      <c r="R630" s="236">
        <f>Q630*H630</f>
        <v>60.1202792</v>
      </c>
      <c r="S630" s="236">
        <v>0</v>
      </c>
      <c r="T630" s="237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8" t="s">
        <v>183</v>
      </c>
      <c r="AT630" s="238" t="s">
        <v>178</v>
      </c>
      <c r="AU630" s="238" t="s">
        <v>88</v>
      </c>
      <c r="AY630" s="18" t="s">
        <v>176</v>
      </c>
      <c r="BE630" s="239">
        <f>IF(N630="základní",J630,0)</f>
        <v>0</v>
      </c>
      <c r="BF630" s="239">
        <f>IF(N630="snížená",J630,0)</f>
        <v>0</v>
      </c>
      <c r="BG630" s="239">
        <f>IF(N630="zákl. přenesená",J630,0)</f>
        <v>0</v>
      </c>
      <c r="BH630" s="239">
        <f>IF(N630="sníž. přenesená",J630,0)</f>
        <v>0</v>
      </c>
      <c r="BI630" s="239">
        <f>IF(N630="nulová",J630,0)</f>
        <v>0</v>
      </c>
      <c r="BJ630" s="18" t="s">
        <v>86</v>
      </c>
      <c r="BK630" s="239">
        <f>ROUND(I630*H630,2)</f>
        <v>0</v>
      </c>
      <c r="BL630" s="18" t="s">
        <v>183</v>
      </c>
      <c r="BM630" s="238" t="s">
        <v>753</v>
      </c>
    </row>
    <row r="631" spans="1:47" s="2" customFormat="1" ht="12">
      <c r="A631" s="39"/>
      <c r="B631" s="40"/>
      <c r="C631" s="41"/>
      <c r="D631" s="240" t="s">
        <v>185</v>
      </c>
      <c r="E631" s="41"/>
      <c r="F631" s="241" t="s">
        <v>754</v>
      </c>
      <c r="G631" s="41"/>
      <c r="H631" s="41"/>
      <c r="I631" s="242"/>
      <c r="J631" s="41"/>
      <c r="K631" s="41"/>
      <c r="L631" s="45"/>
      <c r="M631" s="243"/>
      <c r="N631" s="244"/>
      <c r="O631" s="92"/>
      <c r="P631" s="92"/>
      <c r="Q631" s="92"/>
      <c r="R631" s="92"/>
      <c r="S631" s="92"/>
      <c r="T631" s="93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185</v>
      </c>
      <c r="AU631" s="18" t="s">
        <v>88</v>
      </c>
    </row>
    <row r="632" spans="1:47" s="2" customFormat="1" ht="12">
      <c r="A632" s="39"/>
      <c r="B632" s="40"/>
      <c r="C632" s="41"/>
      <c r="D632" s="240" t="s">
        <v>232</v>
      </c>
      <c r="E632" s="41"/>
      <c r="F632" s="277" t="s">
        <v>744</v>
      </c>
      <c r="G632" s="41"/>
      <c r="H632" s="41"/>
      <c r="I632" s="242"/>
      <c r="J632" s="41"/>
      <c r="K632" s="41"/>
      <c r="L632" s="45"/>
      <c r="M632" s="243"/>
      <c r="N632" s="244"/>
      <c r="O632" s="92"/>
      <c r="P632" s="92"/>
      <c r="Q632" s="92"/>
      <c r="R632" s="92"/>
      <c r="S632" s="92"/>
      <c r="T632" s="93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232</v>
      </c>
      <c r="AU632" s="18" t="s">
        <v>88</v>
      </c>
    </row>
    <row r="633" spans="1:51" s="13" customFormat="1" ht="12">
      <c r="A633" s="13"/>
      <c r="B633" s="245"/>
      <c r="C633" s="246"/>
      <c r="D633" s="240" t="s">
        <v>187</v>
      </c>
      <c r="E633" s="247" t="s">
        <v>1</v>
      </c>
      <c r="F633" s="248" t="s">
        <v>1287</v>
      </c>
      <c r="G633" s="246"/>
      <c r="H633" s="249">
        <v>333.56</v>
      </c>
      <c r="I633" s="250"/>
      <c r="J633" s="246"/>
      <c r="K633" s="246"/>
      <c r="L633" s="251"/>
      <c r="M633" s="252"/>
      <c r="N633" s="253"/>
      <c r="O633" s="253"/>
      <c r="P633" s="253"/>
      <c r="Q633" s="253"/>
      <c r="R633" s="253"/>
      <c r="S633" s="253"/>
      <c r="T633" s="25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5" t="s">
        <v>187</v>
      </c>
      <c r="AU633" s="255" t="s">
        <v>88</v>
      </c>
      <c r="AV633" s="13" t="s">
        <v>88</v>
      </c>
      <c r="AW633" s="13" t="s">
        <v>34</v>
      </c>
      <c r="AX633" s="13" t="s">
        <v>78</v>
      </c>
      <c r="AY633" s="255" t="s">
        <v>176</v>
      </c>
    </row>
    <row r="634" spans="1:51" s="15" customFormat="1" ht="12">
      <c r="A634" s="15"/>
      <c r="B634" s="267"/>
      <c r="C634" s="268"/>
      <c r="D634" s="240" t="s">
        <v>187</v>
      </c>
      <c r="E634" s="269" t="s">
        <v>1</v>
      </c>
      <c r="F634" s="270" t="s">
        <v>1288</v>
      </c>
      <c r="G634" s="268"/>
      <c r="H634" s="269" t="s">
        <v>1</v>
      </c>
      <c r="I634" s="271"/>
      <c r="J634" s="268"/>
      <c r="K634" s="268"/>
      <c r="L634" s="272"/>
      <c r="M634" s="273"/>
      <c r="N634" s="274"/>
      <c r="O634" s="274"/>
      <c r="P634" s="274"/>
      <c r="Q634" s="274"/>
      <c r="R634" s="274"/>
      <c r="S634" s="274"/>
      <c r="T634" s="27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76" t="s">
        <v>187</v>
      </c>
      <c r="AU634" s="276" t="s">
        <v>88</v>
      </c>
      <c r="AV634" s="15" t="s">
        <v>86</v>
      </c>
      <c r="AW634" s="15" t="s">
        <v>34</v>
      </c>
      <c r="AX634" s="15" t="s">
        <v>78</v>
      </c>
      <c r="AY634" s="276" t="s">
        <v>176</v>
      </c>
    </row>
    <row r="635" spans="1:51" s="13" customFormat="1" ht="12">
      <c r="A635" s="13"/>
      <c r="B635" s="245"/>
      <c r="C635" s="246"/>
      <c r="D635" s="240" t="s">
        <v>187</v>
      </c>
      <c r="E635" s="247" t="s">
        <v>1</v>
      </c>
      <c r="F635" s="248" t="s">
        <v>1289</v>
      </c>
      <c r="G635" s="246"/>
      <c r="H635" s="249">
        <v>322.53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5" t="s">
        <v>187</v>
      </c>
      <c r="AU635" s="255" t="s">
        <v>88</v>
      </c>
      <c r="AV635" s="13" t="s">
        <v>88</v>
      </c>
      <c r="AW635" s="13" t="s">
        <v>34</v>
      </c>
      <c r="AX635" s="13" t="s">
        <v>78</v>
      </c>
      <c r="AY635" s="255" t="s">
        <v>176</v>
      </c>
    </row>
    <row r="636" spans="1:51" s="13" customFormat="1" ht="12">
      <c r="A636" s="13"/>
      <c r="B636" s="245"/>
      <c r="C636" s="246"/>
      <c r="D636" s="240" t="s">
        <v>187</v>
      </c>
      <c r="E636" s="247" t="s">
        <v>1</v>
      </c>
      <c r="F636" s="248" t="s">
        <v>1290</v>
      </c>
      <c r="G636" s="246"/>
      <c r="H636" s="249">
        <v>7.45</v>
      </c>
      <c r="I636" s="250"/>
      <c r="J636" s="246"/>
      <c r="K636" s="246"/>
      <c r="L636" s="251"/>
      <c r="M636" s="252"/>
      <c r="N636" s="253"/>
      <c r="O636" s="253"/>
      <c r="P636" s="253"/>
      <c r="Q636" s="253"/>
      <c r="R636" s="253"/>
      <c r="S636" s="253"/>
      <c r="T636" s="25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5" t="s">
        <v>187</v>
      </c>
      <c r="AU636" s="255" t="s">
        <v>88</v>
      </c>
      <c r="AV636" s="13" t="s">
        <v>88</v>
      </c>
      <c r="AW636" s="13" t="s">
        <v>34</v>
      </c>
      <c r="AX636" s="13" t="s">
        <v>78</v>
      </c>
      <c r="AY636" s="255" t="s">
        <v>176</v>
      </c>
    </row>
    <row r="637" spans="1:51" s="13" customFormat="1" ht="12">
      <c r="A637" s="13"/>
      <c r="B637" s="245"/>
      <c r="C637" s="246"/>
      <c r="D637" s="240" t="s">
        <v>187</v>
      </c>
      <c r="E637" s="247" t="s">
        <v>1</v>
      </c>
      <c r="F637" s="248" t="s">
        <v>1291</v>
      </c>
      <c r="G637" s="246"/>
      <c r="H637" s="249">
        <v>6.1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5" t="s">
        <v>187</v>
      </c>
      <c r="AU637" s="255" t="s">
        <v>88</v>
      </c>
      <c r="AV637" s="13" t="s">
        <v>88</v>
      </c>
      <c r="AW637" s="13" t="s">
        <v>34</v>
      </c>
      <c r="AX637" s="13" t="s">
        <v>78</v>
      </c>
      <c r="AY637" s="255" t="s">
        <v>176</v>
      </c>
    </row>
    <row r="638" spans="1:51" s="14" customFormat="1" ht="12">
      <c r="A638" s="14"/>
      <c r="B638" s="256"/>
      <c r="C638" s="257"/>
      <c r="D638" s="240" t="s">
        <v>187</v>
      </c>
      <c r="E638" s="258" t="s">
        <v>1</v>
      </c>
      <c r="F638" s="259" t="s">
        <v>189</v>
      </c>
      <c r="G638" s="257"/>
      <c r="H638" s="260">
        <v>669.64</v>
      </c>
      <c r="I638" s="261"/>
      <c r="J638" s="257"/>
      <c r="K638" s="257"/>
      <c r="L638" s="262"/>
      <c r="M638" s="263"/>
      <c r="N638" s="264"/>
      <c r="O638" s="264"/>
      <c r="P638" s="264"/>
      <c r="Q638" s="264"/>
      <c r="R638" s="264"/>
      <c r="S638" s="264"/>
      <c r="T638" s="26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6" t="s">
        <v>187</v>
      </c>
      <c r="AU638" s="266" t="s">
        <v>88</v>
      </c>
      <c r="AV638" s="14" t="s">
        <v>183</v>
      </c>
      <c r="AW638" s="14" t="s">
        <v>34</v>
      </c>
      <c r="AX638" s="14" t="s">
        <v>86</v>
      </c>
      <c r="AY638" s="266" t="s">
        <v>176</v>
      </c>
    </row>
    <row r="639" spans="1:65" s="2" customFormat="1" ht="16.5" customHeight="1">
      <c r="A639" s="39"/>
      <c r="B639" s="40"/>
      <c r="C639" s="278" t="s">
        <v>835</v>
      </c>
      <c r="D639" s="278" t="s">
        <v>247</v>
      </c>
      <c r="E639" s="279" t="s">
        <v>452</v>
      </c>
      <c r="F639" s="280" t="s">
        <v>453</v>
      </c>
      <c r="G639" s="281" t="s">
        <v>296</v>
      </c>
      <c r="H639" s="282">
        <v>81.218</v>
      </c>
      <c r="I639" s="283"/>
      <c r="J639" s="284">
        <f>ROUND(I639*H639,2)</f>
        <v>0</v>
      </c>
      <c r="K639" s="280" t="s">
        <v>182</v>
      </c>
      <c r="L639" s="285"/>
      <c r="M639" s="286" t="s">
        <v>1</v>
      </c>
      <c r="N639" s="287" t="s">
        <v>43</v>
      </c>
      <c r="O639" s="92"/>
      <c r="P639" s="236">
        <f>O639*H639</f>
        <v>0</v>
      </c>
      <c r="Q639" s="236">
        <v>0.222</v>
      </c>
      <c r="R639" s="236">
        <f>Q639*H639</f>
        <v>18.030396</v>
      </c>
      <c r="S639" s="236">
        <v>0</v>
      </c>
      <c r="T639" s="237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38" t="s">
        <v>227</v>
      </c>
      <c r="AT639" s="238" t="s">
        <v>247</v>
      </c>
      <c r="AU639" s="238" t="s">
        <v>88</v>
      </c>
      <c r="AY639" s="18" t="s">
        <v>176</v>
      </c>
      <c r="BE639" s="239">
        <f>IF(N639="základní",J639,0)</f>
        <v>0</v>
      </c>
      <c r="BF639" s="239">
        <f>IF(N639="snížená",J639,0)</f>
        <v>0</v>
      </c>
      <c r="BG639" s="239">
        <f>IF(N639="zákl. přenesená",J639,0)</f>
        <v>0</v>
      </c>
      <c r="BH639" s="239">
        <f>IF(N639="sníž. přenesená",J639,0)</f>
        <v>0</v>
      </c>
      <c r="BI639" s="239">
        <f>IF(N639="nulová",J639,0)</f>
        <v>0</v>
      </c>
      <c r="BJ639" s="18" t="s">
        <v>86</v>
      </c>
      <c r="BK639" s="239">
        <f>ROUND(I639*H639,2)</f>
        <v>0</v>
      </c>
      <c r="BL639" s="18" t="s">
        <v>183</v>
      </c>
      <c r="BM639" s="238" t="s">
        <v>759</v>
      </c>
    </row>
    <row r="640" spans="1:47" s="2" customFormat="1" ht="12">
      <c r="A640" s="39"/>
      <c r="B640" s="40"/>
      <c r="C640" s="41"/>
      <c r="D640" s="240" t="s">
        <v>185</v>
      </c>
      <c r="E640" s="41"/>
      <c r="F640" s="241" t="s">
        <v>453</v>
      </c>
      <c r="G640" s="41"/>
      <c r="H640" s="41"/>
      <c r="I640" s="242"/>
      <c r="J640" s="41"/>
      <c r="K640" s="41"/>
      <c r="L640" s="45"/>
      <c r="M640" s="243"/>
      <c r="N640" s="244"/>
      <c r="O640" s="92"/>
      <c r="P640" s="92"/>
      <c r="Q640" s="92"/>
      <c r="R640" s="92"/>
      <c r="S640" s="92"/>
      <c r="T640" s="93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185</v>
      </c>
      <c r="AU640" s="18" t="s">
        <v>88</v>
      </c>
    </row>
    <row r="641" spans="1:51" s="13" customFormat="1" ht="12">
      <c r="A641" s="13"/>
      <c r="B641" s="245"/>
      <c r="C641" s="246"/>
      <c r="D641" s="240" t="s">
        <v>187</v>
      </c>
      <c r="E641" s="247" t="s">
        <v>1</v>
      </c>
      <c r="F641" s="248" t="s">
        <v>1292</v>
      </c>
      <c r="G641" s="246"/>
      <c r="H641" s="249">
        <v>40.027</v>
      </c>
      <c r="I641" s="250"/>
      <c r="J641" s="246"/>
      <c r="K641" s="246"/>
      <c r="L641" s="251"/>
      <c r="M641" s="252"/>
      <c r="N641" s="253"/>
      <c r="O641" s="253"/>
      <c r="P641" s="253"/>
      <c r="Q641" s="253"/>
      <c r="R641" s="253"/>
      <c r="S641" s="253"/>
      <c r="T641" s="25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5" t="s">
        <v>187</v>
      </c>
      <c r="AU641" s="255" t="s">
        <v>88</v>
      </c>
      <c r="AV641" s="13" t="s">
        <v>88</v>
      </c>
      <c r="AW641" s="13" t="s">
        <v>34</v>
      </c>
      <c r="AX641" s="13" t="s">
        <v>78</v>
      </c>
      <c r="AY641" s="255" t="s">
        <v>176</v>
      </c>
    </row>
    <row r="642" spans="1:51" s="13" customFormat="1" ht="12">
      <c r="A642" s="13"/>
      <c r="B642" s="245"/>
      <c r="C642" s="246"/>
      <c r="D642" s="240" t="s">
        <v>187</v>
      </c>
      <c r="E642" s="247" t="s">
        <v>1</v>
      </c>
      <c r="F642" s="248" t="s">
        <v>1293</v>
      </c>
      <c r="G642" s="246"/>
      <c r="H642" s="249">
        <v>38.704</v>
      </c>
      <c r="I642" s="250"/>
      <c r="J642" s="246"/>
      <c r="K642" s="246"/>
      <c r="L642" s="251"/>
      <c r="M642" s="252"/>
      <c r="N642" s="253"/>
      <c r="O642" s="253"/>
      <c r="P642" s="253"/>
      <c r="Q642" s="253"/>
      <c r="R642" s="253"/>
      <c r="S642" s="253"/>
      <c r="T642" s="25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5" t="s">
        <v>187</v>
      </c>
      <c r="AU642" s="255" t="s">
        <v>88</v>
      </c>
      <c r="AV642" s="13" t="s">
        <v>88</v>
      </c>
      <c r="AW642" s="13" t="s">
        <v>34</v>
      </c>
      <c r="AX642" s="13" t="s">
        <v>78</v>
      </c>
      <c r="AY642" s="255" t="s">
        <v>176</v>
      </c>
    </row>
    <row r="643" spans="1:51" s="13" customFormat="1" ht="12">
      <c r="A643" s="13"/>
      <c r="B643" s="245"/>
      <c r="C643" s="246"/>
      <c r="D643" s="240" t="s">
        <v>187</v>
      </c>
      <c r="E643" s="247" t="s">
        <v>1</v>
      </c>
      <c r="F643" s="248" t="s">
        <v>1294</v>
      </c>
      <c r="G643" s="246"/>
      <c r="H643" s="249">
        <v>0.894</v>
      </c>
      <c r="I643" s="250"/>
      <c r="J643" s="246"/>
      <c r="K643" s="246"/>
      <c r="L643" s="251"/>
      <c r="M643" s="252"/>
      <c r="N643" s="253"/>
      <c r="O643" s="253"/>
      <c r="P643" s="253"/>
      <c r="Q643" s="253"/>
      <c r="R643" s="253"/>
      <c r="S643" s="253"/>
      <c r="T643" s="25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5" t="s">
        <v>187</v>
      </c>
      <c r="AU643" s="255" t="s">
        <v>88</v>
      </c>
      <c r="AV643" s="13" t="s">
        <v>88</v>
      </c>
      <c r="AW643" s="13" t="s">
        <v>34</v>
      </c>
      <c r="AX643" s="13" t="s">
        <v>78</v>
      </c>
      <c r="AY643" s="255" t="s">
        <v>176</v>
      </c>
    </row>
    <row r="644" spans="1:51" s="14" customFormat="1" ht="12">
      <c r="A644" s="14"/>
      <c r="B644" s="256"/>
      <c r="C644" s="257"/>
      <c r="D644" s="240" t="s">
        <v>187</v>
      </c>
      <c r="E644" s="258" t="s">
        <v>1</v>
      </c>
      <c r="F644" s="259" t="s">
        <v>189</v>
      </c>
      <c r="G644" s="257"/>
      <c r="H644" s="260">
        <v>79.625</v>
      </c>
      <c r="I644" s="261"/>
      <c r="J644" s="257"/>
      <c r="K644" s="257"/>
      <c r="L644" s="262"/>
      <c r="M644" s="263"/>
      <c r="N644" s="264"/>
      <c r="O644" s="264"/>
      <c r="P644" s="264"/>
      <c r="Q644" s="264"/>
      <c r="R644" s="264"/>
      <c r="S644" s="264"/>
      <c r="T644" s="265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6" t="s">
        <v>187</v>
      </c>
      <c r="AU644" s="266" t="s">
        <v>88</v>
      </c>
      <c r="AV644" s="14" t="s">
        <v>183</v>
      </c>
      <c r="AW644" s="14" t="s">
        <v>34</v>
      </c>
      <c r="AX644" s="14" t="s">
        <v>86</v>
      </c>
      <c r="AY644" s="266" t="s">
        <v>176</v>
      </c>
    </row>
    <row r="645" spans="1:51" s="13" customFormat="1" ht="12">
      <c r="A645" s="13"/>
      <c r="B645" s="245"/>
      <c r="C645" s="246"/>
      <c r="D645" s="240" t="s">
        <v>187</v>
      </c>
      <c r="E645" s="246"/>
      <c r="F645" s="248" t="s">
        <v>1295</v>
      </c>
      <c r="G645" s="246"/>
      <c r="H645" s="249">
        <v>81.218</v>
      </c>
      <c r="I645" s="250"/>
      <c r="J645" s="246"/>
      <c r="K645" s="246"/>
      <c r="L645" s="251"/>
      <c r="M645" s="252"/>
      <c r="N645" s="253"/>
      <c r="O645" s="253"/>
      <c r="P645" s="253"/>
      <c r="Q645" s="253"/>
      <c r="R645" s="253"/>
      <c r="S645" s="253"/>
      <c r="T645" s="25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5" t="s">
        <v>187</v>
      </c>
      <c r="AU645" s="255" t="s">
        <v>88</v>
      </c>
      <c r="AV645" s="13" t="s">
        <v>88</v>
      </c>
      <c r="AW645" s="13" t="s">
        <v>4</v>
      </c>
      <c r="AX645" s="13" t="s">
        <v>86</v>
      </c>
      <c r="AY645" s="255" t="s">
        <v>176</v>
      </c>
    </row>
    <row r="646" spans="1:65" s="2" customFormat="1" ht="16.5" customHeight="1">
      <c r="A646" s="39"/>
      <c r="B646" s="40"/>
      <c r="C646" s="278" t="s">
        <v>841</v>
      </c>
      <c r="D646" s="278" t="s">
        <v>247</v>
      </c>
      <c r="E646" s="279" t="s">
        <v>1296</v>
      </c>
      <c r="F646" s="280" t="s">
        <v>1297</v>
      </c>
      <c r="G646" s="281" t="s">
        <v>296</v>
      </c>
      <c r="H646" s="282">
        <v>0.628</v>
      </c>
      <c r="I646" s="283"/>
      <c r="J646" s="284">
        <f>ROUND(I646*H646,2)</f>
        <v>0</v>
      </c>
      <c r="K646" s="280" t="s">
        <v>182</v>
      </c>
      <c r="L646" s="285"/>
      <c r="M646" s="286" t="s">
        <v>1</v>
      </c>
      <c r="N646" s="287" t="s">
        <v>43</v>
      </c>
      <c r="O646" s="92"/>
      <c r="P646" s="236">
        <f>O646*H646</f>
        <v>0</v>
      </c>
      <c r="Q646" s="236">
        <v>0.131</v>
      </c>
      <c r="R646" s="236">
        <f>Q646*H646</f>
        <v>0.08226800000000001</v>
      </c>
      <c r="S646" s="236">
        <v>0</v>
      </c>
      <c r="T646" s="237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38" t="s">
        <v>227</v>
      </c>
      <c r="AT646" s="238" t="s">
        <v>247</v>
      </c>
      <c r="AU646" s="238" t="s">
        <v>88</v>
      </c>
      <c r="AY646" s="18" t="s">
        <v>176</v>
      </c>
      <c r="BE646" s="239">
        <f>IF(N646="základní",J646,0)</f>
        <v>0</v>
      </c>
      <c r="BF646" s="239">
        <f>IF(N646="snížená",J646,0)</f>
        <v>0</v>
      </c>
      <c r="BG646" s="239">
        <f>IF(N646="zákl. přenesená",J646,0)</f>
        <v>0</v>
      </c>
      <c r="BH646" s="239">
        <f>IF(N646="sníž. přenesená",J646,0)</f>
        <v>0</v>
      </c>
      <c r="BI646" s="239">
        <f>IF(N646="nulová",J646,0)</f>
        <v>0</v>
      </c>
      <c r="BJ646" s="18" t="s">
        <v>86</v>
      </c>
      <c r="BK646" s="239">
        <f>ROUND(I646*H646,2)</f>
        <v>0</v>
      </c>
      <c r="BL646" s="18" t="s">
        <v>183</v>
      </c>
      <c r="BM646" s="238" t="s">
        <v>1298</v>
      </c>
    </row>
    <row r="647" spans="1:47" s="2" customFormat="1" ht="12">
      <c r="A647" s="39"/>
      <c r="B647" s="40"/>
      <c r="C647" s="41"/>
      <c r="D647" s="240" t="s">
        <v>185</v>
      </c>
      <c r="E647" s="41"/>
      <c r="F647" s="241" t="s">
        <v>1297</v>
      </c>
      <c r="G647" s="41"/>
      <c r="H647" s="41"/>
      <c r="I647" s="242"/>
      <c r="J647" s="41"/>
      <c r="K647" s="41"/>
      <c r="L647" s="45"/>
      <c r="M647" s="243"/>
      <c r="N647" s="244"/>
      <c r="O647" s="92"/>
      <c r="P647" s="92"/>
      <c r="Q647" s="92"/>
      <c r="R647" s="92"/>
      <c r="S647" s="92"/>
      <c r="T647" s="93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185</v>
      </c>
      <c r="AU647" s="18" t="s">
        <v>88</v>
      </c>
    </row>
    <row r="648" spans="1:51" s="13" customFormat="1" ht="12">
      <c r="A648" s="13"/>
      <c r="B648" s="245"/>
      <c r="C648" s="246"/>
      <c r="D648" s="240" t="s">
        <v>187</v>
      </c>
      <c r="E648" s="247" t="s">
        <v>1</v>
      </c>
      <c r="F648" s="248" t="s">
        <v>1299</v>
      </c>
      <c r="G648" s="246"/>
      <c r="H648" s="249">
        <v>0.61</v>
      </c>
      <c r="I648" s="250"/>
      <c r="J648" s="246"/>
      <c r="K648" s="246"/>
      <c r="L648" s="251"/>
      <c r="M648" s="252"/>
      <c r="N648" s="253"/>
      <c r="O648" s="253"/>
      <c r="P648" s="253"/>
      <c r="Q648" s="253"/>
      <c r="R648" s="253"/>
      <c r="S648" s="253"/>
      <c r="T648" s="25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5" t="s">
        <v>187</v>
      </c>
      <c r="AU648" s="255" t="s">
        <v>88</v>
      </c>
      <c r="AV648" s="13" t="s">
        <v>88</v>
      </c>
      <c r="AW648" s="13" t="s">
        <v>34</v>
      </c>
      <c r="AX648" s="13" t="s">
        <v>78</v>
      </c>
      <c r="AY648" s="255" t="s">
        <v>176</v>
      </c>
    </row>
    <row r="649" spans="1:51" s="14" customFormat="1" ht="12">
      <c r="A649" s="14"/>
      <c r="B649" s="256"/>
      <c r="C649" s="257"/>
      <c r="D649" s="240" t="s">
        <v>187</v>
      </c>
      <c r="E649" s="258" t="s">
        <v>1</v>
      </c>
      <c r="F649" s="259" t="s">
        <v>189</v>
      </c>
      <c r="G649" s="257"/>
      <c r="H649" s="260">
        <v>0.61</v>
      </c>
      <c r="I649" s="261"/>
      <c r="J649" s="257"/>
      <c r="K649" s="257"/>
      <c r="L649" s="262"/>
      <c r="M649" s="263"/>
      <c r="N649" s="264"/>
      <c r="O649" s="264"/>
      <c r="P649" s="264"/>
      <c r="Q649" s="264"/>
      <c r="R649" s="264"/>
      <c r="S649" s="264"/>
      <c r="T649" s="26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6" t="s">
        <v>187</v>
      </c>
      <c r="AU649" s="266" t="s">
        <v>88</v>
      </c>
      <c r="AV649" s="14" t="s">
        <v>183</v>
      </c>
      <c r="AW649" s="14" t="s">
        <v>34</v>
      </c>
      <c r="AX649" s="14" t="s">
        <v>86</v>
      </c>
      <c r="AY649" s="266" t="s">
        <v>176</v>
      </c>
    </row>
    <row r="650" spans="1:51" s="13" customFormat="1" ht="12">
      <c r="A650" s="13"/>
      <c r="B650" s="245"/>
      <c r="C650" s="246"/>
      <c r="D650" s="240" t="s">
        <v>187</v>
      </c>
      <c r="E650" s="246"/>
      <c r="F650" s="248" t="s">
        <v>1300</v>
      </c>
      <c r="G650" s="246"/>
      <c r="H650" s="249">
        <v>0.628</v>
      </c>
      <c r="I650" s="250"/>
      <c r="J650" s="246"/>
      <c r="K650" s="246"/>
      <c r="L650" s="251"/>
      <c r="M650" s="252"/>
      <c r="N650" s="253"/>
      <c r="O650" s="253"/>
      <c r="P650" s="253"/>
      <c r="Q650" s="253"/>
      <c r="R650" s="253"/>
      <c r="S650" s="253"/>
      <c r="T650" s="25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5" t="s">
        <v>187</v>
      </c>
      <c r="AU650" s="255" t="s">
        <v>88</v>
      </c>
      <c r="AV650" s="13" t="s">
        <v>88</v>
      </c>
      <c r="AW650" s="13" t="s">
        <v>4</v>
      </c>
      <c r="AX650" s="13" t="s">
        <v>86</v>
      </c>
      <c r="AY650" s="255" t="s">
        <v>176</v>
      </c>
    </row>
    <row r="651" spans="1:65" s="2" customFormat="1" ht="16.5" customHeight="1">
      <c r="A651" s="39"/>
      <c r="B651" s="40"/>
      <c r="C651" s="227" t="s">
        <v>847</v>
      </c>
      <c r="D651" s="227" t="s">
        <v>178</v>
      </c>
      <c r="E651" s="228" t="s">
        <v>777</v>
      </c>
      <c r="F651" s="229" t="s">
        <v>778</v>
      </c>
      <c r="G651" s="230" t="s">
        <v>462</v>
      </c>
      <c r="H651" s="231">
        <v>338.48</v>
      </c>
      <c r="I651" s="232"/>
      <c r="J651" s="233">
        <f>ROUND(I651*H651,2)</f>
        <v>0</v>
      </c>
      <c r="K651" s="229" t="s">
        <v>182</v>
      </c>
      <c r="L651" s="45"/>
      <c r="M651" s="234" t="s">
        <v>1</v>
      </c>
      <c r="N651" s="235" t="s">
        <v>43</v>
      </c>
      <c r="O651" s="92"/>
      <c r="P651" s="236">
        <f>O651*H651</f>
        <v>0</v>
      </c>
      <c r="Q651" s="236">
        <v>0.14067</v>
      </c>
      <c r="R651" s="236">
        <f>Q651*H651</f>
        <v>47.6139816</v>
      </c>
      <c r="S651" s="236">
        <v>0</v>
      </c>
      <c r="T651" s="237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8" t="s">
        <v>183</v>
      </c>
      <c r="AT651" s="238" t="s">
        <v>178</v>
      </c>
      <c r="AU651" s="238" t="s">
        <v>88</v>
      </c>
      <c r="AY651" s="18" t="s">
        <v>176</v>
      </c>
      <c r="BE651" s="239">
        <f>IF(N651="základní",J651,0)</f>
        <v>0</v>
      </c>
      <c r="BF651" s="239">
        <f>IF(N651="snížená",J651,0)</f>
        <v>0</v>
      </c>
      <c r="BG651" s="239">
        <f>IF(N651="zákl. přenesená",J651,0)</f>
        <v>0</v>
      </c>
      <c r="BH651" s="239">
        <f>IF(N651="sníž. přenesená",J651,0)</f>
        <v>0</v>
      </c>
      <c r="BI651" s="239">
        <f>IF(N651="nulová",J651,0)</f>
        <v>0</v>
      </c>
      <c r="BJ651" s="18" t="s">
        <v>86</v>
      </c>
      <c r="BK651" s="239">
        <f>ROUND(I651*H651,2)</f>
        <v>0</v>
      </c>
      <c r="BL651" s="18" t="s">
        <v>183</v>
      </c>
      <c r="BM651" s="238" t="s">
        <v>779</v>
      </c>
    </row>
    <row r="652" spans="1:47" s="2" customFormat="1" ht="12">
      <c r="A652" s="39"/>
      <c r="B652" s="40"/>
      <c r="C652" s="41"/>
      <c r="D652" s="240" t="s">
        <v>185</v>
      </c>
      <c r="E652" s="41"/>
      <c r="F652" s="241" t="s">
        <v>780</v>
      </c>
      <c r="G652" s="41"/>
      <c r="H652" s="41"/>
      <c r="I652" s="242"/>
      <c r="J652" s="41"/>
      <c r="K652" s="41"/>
      <c r="L652" s="45"/>
      <c r="M652" s="243"/>
      <c r="N652" s="244"/>
      <c r="O652" s="92"/>
      <c r="P652" s="92"/>
      <c r="Q652" s="92"/>
      <c r="R652" s="92"/>
      <c r="S652" s="92"/>
      <c r="T652" s="93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185</v>
      </c>
      <c r="AU652" s="18" t="s">
        <v>88</v>
      </c>
    </row>
    <row r="653" spans="1:47" s="2" customFormat="1" ht="12">
      <c r="A653" s="39"/>
      <c r="B653" s="40"/>
      <c r="C653" s="41"/>
      <c r="D653" s="240" t="s">
        <v>232</v>
      </c>
      <c r="E653" s="41"/>
      <c r="F653" s="277" t="s">
        <v>744</v>
      </c>
      <c r="G653" s="41"/>
      <c r="H653" s="41"/>
      <c r="I653" s="242"/>
      <c r="J653" s="41"/>
      <c r="K653" s="41"/>
      <c r="L653" s="45"/>
      <c r="M653" s="243"/>
      <c r="N653" s="244"/>
      <c r="O653" s="92"/>
      <c r="P653" s="92"/>
      <c r="Q653" s="92"/>
      <c r="R653" s="92"/>
      <c r="S653" s="92"/>
      <c r="T653" s="93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232</v>
      </c>
      <c r="AU653" s="18" t="s">
        <v>88</v>
      </c>
    </row>
    <row r="654" spans="1:51" s="13" customFormat="1" ht="12">
      <c r="A654" s="13"/>
      <c r="B654" s="245"/>
      <c r="C654" s="246"/>
      <c r="D654" s="240" t="s">
        <v>187</v>
      </c>
      <c r="E654" s="247" t="s">
        <v>1</v>
      </c>
      <c r="F654" s="248" t="s">
        <v>1301</v>
      </c>
      <c r="G654" s="246"/>
      <c r="H654" s="249">
        <v>246.17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5" t="s">
        <v>187</v>
      </c>
      <c r="AU654" s="255" t="s">
        <v>88</v>
      </c>
      <c r="AV654" s="13" t="s">
        <v>88</v>
      </c>
      <c r="AW654" s="13" t="s">
        <v>34</v>
      </c>
      <c r="AX654" s="13" t="s">
        <v>78</v>
      </c>
      <c r="AY654" s="255" t="s">
        <v>176</v>
      </c>
    </row>
    <row r="655" spans="1:51" s="13" customFormat="1" ht="12">
      <c r="A655" s="13"/>
      <c r="B655" s="245"/>
      <c r="C655" s="246"/>
      <c r="D655" s="240" t="s">
        <v>187</v>
      </c>
      <c r="E655" s="247" t="s">
        <v>1</v>
      </c>
      <c r="F655" s="248" t="s">
        <v>1302</v>
      </c>
      <c r="G655" s="246"/>
      <c r="H655" s="249">
        <v>92.31</v>
      </c>
      <c r="I655" s="250"/>
      <c r="J655" s="246"/>
      <c r="K655" s="246"/>
      <c r="L655" s="251"/>
      <c r="M655" s="252"/>
      <c r="N655" s="253"/>
      <c r="O655" s="253"/>
      <c r="P655" s="253"/>
      <c r="Q655" s="253"/>
      <c r="R655" s="253"/>
      <c r="S655" s="253"/>
      <c r="T655" s="25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5" t="s">
        <v>187</v>
      </c>
      <c r="AU655" s="255" t="s">
        <v>88</v>
      </c>
      <c r="AV655" s="13" t="s">
        <v>88</v>
      </c>
      <c r="AW655" s="13" t="s">
        <v>34</v>
      </c>
      <c r="AX655" s="13" t="s">
        <v>78</v>
      </c>
      <c r="AY655" s="255" t="s">
        <v>176</v>
      </c>
    </row>
    <row r="656" spans="1:51" s="14" customFormat="1" ht="12">
      <c r="A656" s="14"/>
      <c r="B656" s="256"/>
      <c r="C656" s="257"/>
      <c r="D656" s="240" t="s">
        <v>187</v>
      </c>
      <c r="E656" s="258" t="s">
        <v>1</v>
      </c>
      <c r="F656" s="259" t="s">
        <v>189</v>
      </c>
      <c r="G656" s="257"/>
      <c r="H656" s="260">
        <v>338.48</v>
      </c>
      <c r="I656" s="261"/>
      <c r="J656" s="257"/>
      <c r="K656" s="257"/>
      <c r="L656" s="262"/>
      <c r="M656" s="263"/>
      <c r="N656" s="264"/>
      <c r="O656" s="264"/>
      <c r="P656" s="264"/>
      <c r="Q656" s="264"/>
      <c r="R656" s="264"/>
      <c r="S656" s="264"/>
      <c r="T656" s="26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6" t="s">
        <v>187</v>
      </c>
      <c r="AU656" s="266" t="s">
        <v>88</v>
      </c>
      <c r="AV656" s="14" t="s">
        <v>183</v>
      </c>
      <c r="AW656" s="14" t="s">
        <v>34</v>
      </c>
      <c r="AX656" s="14" t="s">
        <v>86</v>
      </c>
      <c r="AY656" s="266" t="s">
        <v>176</v>
      </c>
    </row>
    <row r="657" spans="1:65" s="2" customFormat="1" ht="16.5" customHeight="1">
      <c r="A657" s="39"/>
      <c r="B657" s="40"/>
      <c r="C657" s="278" t="s">
        <v>852</v>
      </c>
      <c r="D657" s="278" t="s">
        <v>247</v>
      </c>
      <c r="E657" s="279" t="s">
        <v>785</v>
      </c>
      <c r="F657" s="280" t="s">
        <v>786</v>
      </c>
      <c r="G657" s="281" t="s">
        <v>462</v>
      </c>
      <c r="H657" s="282">
        <v>173.584</v>
      </c>
      <c r="I657" s="283"/>
      <c r="J657" s="284">
        <f>ROUND(I657*H657,2)</f>
        <v>0</v>
      </c>
      <c r="K657" s="280" t="s">
        <v>182</v>
      </c>
      <c r="L657" s="285"/>
      <c r="M657" s="286" t="s">
        <v>1</v>
      </c>
      <c r="N657" s="287" t="s">
        <v>43</v>
      </c>
      <c r="O657" s="92"/>
      <c r="P657" s="236">
        <f>O657*H657</f>
        <v>0</v>
      </c>
      <c r="Q657" s="236">
        <v>0.125</v>
      </c>
      <c r="R657" s="236">
        <f>Q657*H657</f>
        <v>21.698</v>
      </c>
      <c r="S657" s="236">
        <v>0</v>
      </c>
      <c r="T657" s="237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38" t="s">
        <v>227</v>
      </c>
      <c r="AT657" s="238" t="s">
        <v>247</v>
      </c>
      <c r="AU657" s="238" t="s">
        <v>88</v>
      </c>
      <c r="AY657" s="18" t="s">
        <v>176</v>
      </c>
      <c r="BE657" s="239">
        <f>IF(N657="základní",J657,0)</f>
        <v>0</v>
      </c>
      <c r="BF657" s="239">
        <f>IF(N657="snížená",J657,0)</f>
        <v>0</v>
      </c>
      <c r="BG657" s="239">
        <f>IF(N657="zákl. přenesená",J657,0)</f>
        <v>0</v>
      </c>
      <c r="BH657" s="239">
        <f>IF(N657="sníž. přenesená",J657,0)</f>
        <v>0</v>
      </c>
      <c r="BI657" s="239">
        <f>IF(N657="nulová",J657,0)</f>
        <v>0</v>
      </c>
      <c r="BJ657" s="18" t="s">
        <v>86</v>
      </c>
      <c r="BK657" s="239">
        <f>ROUND(I657*H657,2)</f>
        <v>0</v>
      </c>
      <c r="BL657" s="18" t="s">
        <v>183</v>
      </c>
      <c r="BM657" s="238" t="s">
        <v>1303</v>
      </c>
    </row>
    <row r="658" spans="1:47" s="2" customFormat="1" ht="12">
      <c r="A658" s="39"/>
      <c r="B658" s="40"/>
      <c r="C658" s="41"/>
      <c r="D658" s="240" t="s">
        <v>185</v>
      </c>
      <c r="E658" s="41"/>
      <c r="F658" s="241" t="s">
        <v>786</v>
      </c>
      <c r="G658" s="41"/>
      <c r="H658" s="41"/>
      <c r="I658" s="242"/>
      <c r="J658" s="41"/>
      <c r="K658" s="41"/>
      <c r="L658" s="45"/>
      <c r="M658" s="243"/>
      <c r="N658" s="244"/>
      <c r="O658" s="92"/>
      <c r="P658" s="92"/>
      <c r="Q658" s="92"/>
      <c r="R658" s="92"/>
      <c r="S658" s="92"/>
      <c r="T658" s="93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185</v>
      </c>
      <c r="AU658" s="18" t="s">
        <v>88</v>
      </c>
    </row>
    <row r="659" spans="1:47" s="2" customFormat="1" ht="12">
      <c r="A659" s="39"/>
      <c r="B659" s="40"/>
      <c r="C659" s="41"/>
      <c r="D659" s="240" t="s">
        <v>232</v>
      </c>
      <c r="E659" s="41"/>
      <c r="F659" s="277" t="s">
        <v>788</v>
      </c>
      <c r="G659" s="41"/>
      <c r="H659" s="41"/>
      <c r="I659" s="242"/>
      <c r="J659" s="41"/>
      <c r="K659" s="41"/>
      <c r="L659" s="45"/>
      <c r="M659" s="243"/>
      <c r="N659" s="244"/>
      <c r="O659" s="92"/>
      <c r="P659" s="92"/>
      <c r="Q659" s="92"/>
      <c r="R659" s="92"/>
      <c r="S659" s="92"/>
      <c r="T659" s="93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232</v>
      </c>
      <c r="AU659" s="18" t="s">
        <v>88</v>
      </c>
    </row>
    <row r="660" spans="1:51" s="13" customFormat="1" ht="12">
      <c r="A660" s="13"/>
      <c r="B660" s="245"/>
      <c r="C660" s="246"/>
      <c r="D660" s="240" t="s">
        <v>187</v>
      </c>
      <c r="E660" s="247" t="s">
        <v>1</v>
      </c>
      <c r="F660" s="248" t="s">
        <v>1304</v>
      </c>
      <c r="G660" s="246"/>
      <c r="H660" s="249">
        <v>170.18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5" t="s">
        <v>187</v>
      </c>
      <c r="AU660" s="255" t="s">
        <v>88</v>
      </c>
      <c r="AV660" s="13" t="s">
        <v>88</v>
      </c>
      <c r="AW660" s="13" t="s">
        <v>34</v>
      </c>
      <c r="AX660" s="13" t="s">
        <v>78</v>
      </c>
      <c r="AY660" s="255" t="s">
        <v>176</v>
      </c>
    </row>
    <row r="661" spans="1:51" s="14" customFormat="1" ht="12">
      <c r="A661" s="14"/>
      <c r="B661" s="256"/>
      <c r="C661" s="257"/>
      <c r="D661" s="240" t="s">
        <v>187</v>
      </c>
      <c r="E661" s="258" t="s">
        <v>1</v>
      </c>
      <c r="F661" s="259" t="s">
        <v>189</v>
      </c>
      <c r="G661" s="257"/>
      <c r="H661" s="260">
        <v>170.18</v>
      </c>
      <c r="I661" s="261"/>
      <c r="J661" s="257"/>
      <c r="K661" s="257"/>
      <c r="L661" s="262"/>
      <c r="M661" s="263"/>
      <c r="N661" s="264"/>
      <c r="O661" s="264"/>
      <c r="P661" s="264"/>
      <c r="Q661" s="264"/>
      <c r="R661" s="264"/>
      <c r="S661" s="264"/>
      <c r="T661" s="265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6" t="s">
        <v>187</v>
      </c>
      <c r="AU661" s="266" t="s">
        <v>88</v>
      </c>
      <c r="AV661" s="14" t="s">
        <v>183</v>
      </c>
      <c r="AW661" s="14" t="s">
        <v>34</v>
      </c>
      <c r="AX661" s="14" t="s">
        <v>86</v>
      </c>
      <c r="AY661" s="266" t="s">
        <v>176</v>
      </c>
    </row>
    <row r="662" spans="1:51" s="13" customFormat="1" ht="12">
      <c r="A662" s="13"/>
      <c r="B662" s="245"/>
      <c r="C662" s="246"/>
      <c r="D662" s="240" t="s">
        <v>187</v>
      </c>
      <c r="E662" s="246"/>
      <c r="F662" s="248" t="s">
        <v>1305</v>
      </c>
      <c r="G662" s="246"/>
      <c r="H662" s="249">
        <v>173.584</v>
      </c>
      <c r="I662" s="250"/>
      <c r="J662" s="246"/>
      <c r="K662" s="246"/>
      <c r="L662" s="251"/>
      <c r="M662" s="252"/>
      <c r="N662" s="253"/>
      <c r="O662" s="253"/>
      <c r="P662" s="253"/>
      <c r="Q662" s="253"/>
      <c r="R662" s="253"/>
      <c r="S662" s="253"/>
      <c r="T662" s="25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5" t="s">
        <v>187</v>
      </c>
      <c r="AU662" s="255" t="s">
        <v>88</v>
      </c>
      <c r="AV662" s="13" t="s">
        <v>88</v>
      </c>
      <c r="AW662" s="13" t="s">
        <v>4</v>
      </c>
      <c r="AX662" s="13" t="s">
        <v>86</v>
      </c>
      <c r="AY662" s="255" t="s">
        <v>176</v>
      </c>
    </row>
    <row r="663" spans="1:65" s="2" customFormat="1" ht="16.5" customHeight="1">
      <c r="A663" s="39"/>
      <c r="B663" s="40"/>
      <c r="C663" s="278" t="s">
        <v>856</v>
      </c>
      <c r="D663" s="278" t="s">
        <v>247</v>
      </c>
      <c r="E663" s="279" t="s">
        <v>1306</v>
      </c>
      <c r="F663" s="280" t="s">
        <v>1307</v>
      </c>
      <c r="G663" s="281" t="s">
        <v>462</v>
      </c>
      <c r="H663" s="282">
        <v>2.795</v>
      </c>
      <c r="I663" s="283"/>
      <c r="J663" s="284">
        <f>ROUND(I663*H663,2)</f>
        <v>0</v>
      </c>
      <c r="K663" s="280" t="s">
        <v>1</v>
      </c>
      <c r="L663" s="285"/>
      <c r="M663" s="286" t="s">
        <v>1</v>
      </c>
      <c r="N663" s="287" t="s">
        <v>43</v>
      </c>
      <c r="O663" s="92"/>
      <c r="P663" s="236">
        <f>O663*H663</f>
        <v>0</v>
      </c>
      <c r="Q663" s="236">
        <v>0.125</v>
      </c>
      <c r="R663" s="236">
        <f>Q663*H663</f>
        <v>0.349375</v>
      </c>
      <c r="S663" s="236">
        <v>0</v>
      </c>
      <c r="T663" s="237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8" t="s">
        <v>227</v>
      </c>
      <c r="AT663" s="238" t="s">
        <v>247</v>
      </c>
      <c r="AU663" s="238" t="s">
        <v>88</v>
      </c>
      <c r="AY663" s="18" t="s">
        <v>176</v>
      </c>
      <c r="BE663" s="239">
        <f>IF(N663="základní",J663,0)</f>
        <v>0</v>
      </c>
      <c r="BF663" s="239">
        <f>IF(N663="snížená",J663,0)</f>
        <v>0</v>
      </c>
      <c r="BG663" s="239">
        <f>IF(N663="zákl. přenesená",J663,0)</f>
        <v>0</v>
      </c>
      <c r="BH663" s="239">
        <f>IF(N663="sníž. přenesená",J663,0)</f>
        <v>0</v>
      </c>
      <c r="BI663" s="239">
        <f>IF(N663="nulová",J663,0)</f>
        <v>0</v>
      </c>
      <c r="BJ663" s="18" t="s">
        <v>86</v>
      </c>
      <c r="BK663" s="239">
        <f>ROUND(I663*H663,2)</f>
        <v>0</v>
      </c>
      <c r="BL663" s="18" t="s">
        <v>183</v>
      </c>
      <c r="BM663" s="238" t="s">
        <v>1308</v>
      </c>
    </row>
    <row r="664" spans="1:47" s="2" customFormat="1" ht="12">
      <c r="A664" s="39"/>
      <c r="B664" s="40"/>
      <c r="C664" s="41"/>
      <c r="D664" s="240" t="s">
        <v>185</v>
      </c>
      <c r="E664" s="41"/>
      <c r="F664" s="241" t="s">
        <v>1309</v>
      </c>
      <c r="G664" s="41"/>
      <c r="H664" s="41"/>
      <c r="I664" s="242"/>
      <c r="J664" s="41"/>
      <c r="K664" s="41"/>
      <c r="L664" s="45"/>
      <c r="M664" s="243"/>
      <c r="N664" s="244"/>
      <c r="O664" s="92"/>
      <c r="P664" s="92"/>
      <c r="Q664" s="92"/>
      <c r="R664" s="92"/>
      <c r="S664" s="92"/>
      <c r="T664" s="93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185</v>
      </c>
      <c r="AU664" s="18" t="s">
        <v>88</v>
      </c>
    </row>
    <row r="665" spans="1:47" s="2" customFormat="1" ht="12">
      <c r="A665" s="39"/>
      <c r="B665" s="40"/>
      <c r="C665" s="41"/>
      <c r="D665" s="240" t="s">
        <v>232</v>
      </c>
      <c r="E665" s="41"/>
      <c r="F665" s="277" t="s">
        <v>788</v>
      </c>
      <c r="G665" s="41"/>
      <c r="H665" s="41"/>
      <c r="I665" s="242"/>
      <c r="J665" s="41"/>
      <c r="K665" s="41"/>
      <c r="L665" s="45"/>
      <c r="M665" s="243"/>
      <c r="N665" s="244"/>
      <c r="O665" s="92"/>
      <c r="P665" s="92"/>
      <c r="Q665" s="92"/>
      <c r="R665" s="92"/>
      <c r="S665" s="92"/>
      <c r="T665" s="9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232</v>
      </c>
      <c r="AU665" s="18" t="s">
        <v>88</v>
      </c>
    </row>
    <row r="666" spans="1:51" s="13" customFormat="1" ht="12">
      <c r="A666" s="13"/>
      <c r="B666" s="245"/>
      <c r="C666" s="246"/>
      <c r="D666" s="240" t="s">
        <v>187</v>
      </c>
      <c r="E666" s="247" t="s">
        <v>1</v>
      </c>
      <c r="F666" s="248" t="s">
        <v>1310</v>
      </c>
      <c r="G666" s="246"/>
      <c r="H666" s="249">
        <v>1.17</v>
      </c>
      <c r="I666" s="250"/>
      <c r="J666" s="246"/>
      <c r="K666" s="246"/>
      <c r="L666" s="251"/>
      <c r="M666" s="252"/>
      <c r="N666" s="253"/>
      <c r="O666" s="253"/>
      <c r="P666" s="253"/>
      <c r="Q666" s="253"/>
      <c r="R666" s="253"/>
      <c r="S666" s="253"/>
      <c r="T666" s="25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5" t="s">
        <v>187</v>
      </c>
      <c r="AU666" s="255" t="s">
        <v>88</v>
      </c>
      <c r="AV666" s="13" t="s">
        <v>88</v>
      </c>
      <c r="AW666" s="13" t="s">
        <v>34</v>
      </c>
      <c r="AX666" s="13" t="s">
        <v>78</v>
      </c>
      <c r="AY666" s="255" t="s">
        <v>176</v>
      </c>
    </row>
    <row r="667" spans="1:51" s="13" customFormat="1" ht="12">
      <c r="A667" s="13"/>
      <c r="B667" s="245"/>
      <c r="C667" s="246"/>
      <c r="D667" s="240" t="s">
        <v>187</v>
      </c>
      <c r="E667" s="247" t="s">
        <v>1</v>
      </c>
      <c r="F667" s="248" t="s">
        <v>1311</v>
      </c>
      <c r="G667" s="246"/>
      <c r="H667" s="249">
        <v>1.57</v>
      </c>
      <c r="I667" s="250"/>
      <c r="J667" s="246"/>
      <c r="K667" s="246"/>
      <c r="L667" s="251"/>
      <c r="M667" s="252"/>
      <c r="N667" s="253"/>
      <c r="O667" s="253"/>
      <c r="P667" s="253"/>
      <c r="Q667" s="253"/>
      <c r="R667" s="253"/>
      <c r="S667" s="253"/>
      <c r="T667" s="25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5" t="s">
        <v>187</v>
      </c>
      <c r="AU667" s="255" t="s">
        <v>88</v>
      </c>
      <c r="AV667" s="13" t="s">
        <v>88</v>
      </c>
      <c r="AW667" s="13" t="s">
        <v>34</v>
      </c>
      <c r="AX667" s="13" t="s">
        <v>78</v>
      </c>
      <c r="AY667" s="255" t="s">
        <v>176</v>
      </c>
    </row>
    <row r="668" spans="1:51" s="14" customFormat="1" ht="12">
      <c r="A668" s="14"/>
      <c r="B668" s="256"/>
      <c r="C668" s="257"/>
      <c r="D668" s="240" t="s">
        <v>187</v>
      </c>
      <c r="E668" s="258" t="s">
        <v>1</v>
      </c>
      <c r="F668" s="259" t="s">
        <v>189</v>
      </c>
      <c r="G668" s="257"/>
      <c r="H668" s="260">
        <v>2.74</v>
      </c>
      <c r="I668" s="261"/>
      <c r="J668" s="257"/>
      <c r="K668" s="257"/>
      <c r="L668" s="262"/>
      <c r="M668" s="263"/>
      <c r="N668" s="264"/>
      <c r="O668" s="264"/>
      <c r="P668" s="264"/>
      <c r="Q668" s="264"/>
      <c r="R668" s="264"/>
      <c r="S668" s="264"/>
      <c r="T668" s="26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6" t="s">
        <v>187</v>
      </c>
      <c r="AU668" s="266" t="s">
        <v>88</v>
      </c>
      <c r="AV668" s="14" t="s">
        <v>183</v>
      </c>
      <c r="AW668" s="14" t="s">
        <v>34</v>
      </c>
      <c r="AX668" s="14" t="s">
        <v>86</v>
      </c>
      <c r="AY668" s="266" t="s">
        <v>176</v>
      </c>
    </row>
    <row r="669" spans="1:51" s="13" customFormat="1" ht="12">
      <c r="A669" s="13"/>
      <c r="B669" s="245"/>
      <c r="C669" s="246"/>
      <c r="D669" s="240" t="s">
        <v>187</v>
      </c>
      <c r="E669" s="246"/>
      <c r="F669" s="248" t="s">
        <v>1312</v>
      </c>
      <c r="G669" s="246"/>
      <c r="H669" s="249">
        <v>2.795</v>
      </c>
      <c r="I669" s="250"/>
      <c r="J669" s="246"/>
      <c r="K669" s="246"/>
      <c r="L669" s="251"/>
      <c r="M669" s="252"/>
      <c r="N669" s="253"/>
      <c r="O669" s="253"/>
      <c r="P669" s="253"/>
      <c r="Q669" s="253"/>
      <c r="R669" s="253"/>
      <c r="S669" s="253"/>
      <c r="T669" s="25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5" t="s">
        <v>187</v>
      </c>
      <c r="AU669" s="255" t="s">
        <v>88</v>
      </c>
      <c r="AV669" s="13" t="s">
        <v>88</v>
      </c>
      <c r="AW669" s="13" t="s">
        <v>4</v>
      </c>
      <c r="AX669" s="13" t="s">
        <v>86</v>
      </c>
      <c r="AY669" s="255" t="s">
        <v>176</v>
      </c>
    </row>
    <row r="670" spans="1:65" s="2" customFormat="1" ht="16.5" customHeight="1">
      <c r="A670" s="39"/>
      <c r="B670" s="40"/>
      <c r="C670" s="278" t="s">
        <v>860</v>
      </c>
      <c r="D670" s="278" t="s">
        <v>247</v>
      </c>
      <c r="E670" s="279" t="s">
        <v>797</v>
      </c>
      <c r="F670" s="280" t="s">
        <v>798</v>
      </c>
      <c r="G670" s="281" t="s">
        <v>462</v>
      </c>
      <c r="H670" s="282">
        <v>8.262</v>
      </c>
      <c r="I670" s="283"/>
      <c r="J670" s="284">
        <f>ROUND(I670*H670,2)</f>
        <v>0</v>
      </c>
      <c r="K670" s="280" t="s">
        <v>182</v>
      </c>
      <c r="L670" s="285"/>
      <c r="M670" s="286" t="s">
        <v>1</v>
      </c>
      <c r="N670" s="287" t="s">
        <v>43</v>
      </c>
      <c r="O670" s="92"/>
      <c r="P670" s="236">
        <f>O670*H670</f>
        <v>0</v>
      </c>
      <c r="Q670" s="236">
        <v>0.125</v>
      </c>
      <c r="R670" s="236">
        <f>Q670*H670</f>
        <v>1.03275</v>
      </c>
      <c r="S670" s="236">
        <v>0</v>
      </c>
      <c r="T670" s="237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8" t="s">
        <v>227</v>
      </c>
      <c r="AT670" s="238" t="s">
        <v>247</v>
      </c>
      <c r="AU670" s="238" t="s">
        <v>88</v>
      </c>
      <c r="AY670" s="18" t="s">
        <v>176</v>
      </c>
      <c r="BE670" s="239">
        <f>IF(N670="základní",J670,0)</f>
        <v>0</v>
      </c>
      <c r="BF670" s="239">
        <f>IF(N670="snížená",J670,0)</f>
        <v>0</v>
      </c>
      <c r="BG670" s="239">
        <f>IF(N670="zákl. přenesená",J670,0)</f>
        <v>0</v>
      </c>
      <c r="BH670" s="239">
        <f>IF(N670="sníž. přenesená",J670,0)</f>
        <v>0</v>
      </c>
      <c r="BI670" s="239">
        <f>IF(N670="nulová",J670,0)</f>
        <v>0</v>
      </c>
      <c r="BJ670" s="18" t="s">
        <v>86</v>
      </c>
      <c r="BK670" s="239">
        <f>ROUND(I670*H670,2)</f>
        <v>0</v>
      </c>
      <c r="BL670" s="18" t="s">
        <v>183</v>
      </c>
      <c r="BM670" s="238" t="s">
        <v>1313</v>
      </c>
    </row>
    <row r="671" spans="1:47" s="2" customFormat="1" ht="12">
      <c r="A671" s="39"/>
      <c r="B671" s="40"/>
      <c r="C671" s="41"/>
      <c r="D671" s="240" t="s">
        <v>185</v>
      </c>
      <c r="E671" s="41"/>
      <c r="F671" s="241" t="s">
        <v>798</v>
      </c>
      <c r="G671" s="41"/>
      <c r="H671" s="41"/>
      <c r="I671" s="242"/>
      <c r="J671" s="41"/>
      <c r="K671" s="41"/>
      <c r="L671" s="45"/>
      <c r="M671" s="243"/>
      <c r="N671" s="244"/>
      <c r="O671" s="92"/>
      <c r="P671" s="92"/>
      <c r="Q671" s="92"/>
      <c r="R671" s="92"/>
      <c r="S671" s="92"/>
      <c r="T671" s="93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185</v>
      </c>
      <c r="AU671" s="18" t="s">
        <v>88</v>
      </c>
    </row>
    <row r="672" spans="1:47" s="2" customFormat="1" ht="12">
      <c r="A672" s="39"/>
      <c r="B672" s="40"/>
      <c r="C672" s="41"/>
      <c r="D672" s="240" t="s">
        <v>232</v>
      </c>
      <c r="E672" s="41"/>
      <c r="F672" s="277" t="s">
        <v>788</v>
      </c>
      <c r="G672" s="41"/>
      <c r="H672" s="41"/>
      <c r="I672" s="242"/>
      <c r="J672" s="41"/>
      <c r="K672" s="41"/>
      <c r="L672" s="45"/>
      <c r="M672" s="243"/>
      <c r="N672" s="244"/>
      <c r="O672" s="92"/>
      <c r="P672" s="92"/>
      <c r="Q672" s="92"/>
      <c r="R672" s="92"/>
      <c r="S672" s="92"/>
      <c r="T672" s="93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232</v>
      </c>
      <c r="AU672" s="18" t="s">
        <v>88</v>
      </c>
    </row>
    <row r="673" spans="1:51" s="13" customFormat="1" ht="12">
      <c r="A673" s="13"/>
      <c r="B673" s="245"/>
      <c r="C673" s="246"/>
      <c r="D673" s="240" t="s">
        <v>187</v>
      </c>
      <c r="E673" s="247" t="s">
        <v>1</v>
      </c>
      <c r="F673" s="248" t="s">
        <v>1314</v>
      </c>
      <c r="G673" s="246"/>
      <c r="H673" s="249">
        <v>8.1</v>
      </c>
      <c r="I673" s="250"/>
      <c r="J673" s="246"/>
      <c r="K673" s="246"/>
      <c r="L673" s="251"/>
      <c r="M673" s="252"/>
      <c r="N673" s="253"/>
      <c r="O673" s="253"/>
      <c r="P673" s="253"/>
      <c r="Q673" s="253"/>
      <c r="R673" s="253"/>
      <c r="S673" s="253"/>
      <c r="T673" s="25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5" t="s">
        <v>187</v>
      </c>
      <c r="AU673" s="255" t="s">
        <v>88</v>
      </c>
      <c r="AV673" s="13" t="s">
        <v>88</v>
      </c>
      <c r="AW673" s="13" t="s">
        <v>34</v>
      </c>
      <c r="AX673" s="13" t="s">
        <v>78</v>
      </c>
      <c r="AY673" s="255" t="s">
        <v>176</v>
      </c>
    </row>
    <row r="674" spans="1:51" s="14" customFormat="1" ht="12">
      <c r="A674" s="14"/>
      <c r="B674" s="256"/>
      <c r="C674" s="257"/>
      <c r="D674" s="240" t="s">
        <v>187</v>
      </c>
      <c r="E674" s="258" t="s">
        <v>1</v>
      </c>
      <c r="F674" s="259" t="s">
        <v>189</v>
      </c>
      <c r="G674" s="257"/>
      <c r="H674" s="260">
        <v>8.1</v>
      </c>
      <c r="I674" s="261"/>
      <c r="J674" s="257"/>
      <c r="K674" s="257"/>
      <c r="L674" s="262"/>
      <c r="M674" s="263"/>
      <c r="N674" s="264"/>
      <c r="O674" s="264"/>
      <c r="P674" s="264"/>
      <c r="Q674" s="264"/>
      <c r="R674" s="264"/>
      <c r="S674" s="264"/>
      <c r="T674" s="265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6" t="s">
        <v>187</v>
      </c>
      <c r="AU674" s="266" t="s">
        <v>88</v>
      </c>
      <c r="AV674" s="14" t="s">
        <v>183</v>
      </c>
      <c r="AW674" s="14" t="s">
        <v>34</v>
      </c>
      <c r="AX674" s="14" t="s">
        <v>86</v>
      </c>
      <c r="AY674" s="266" t="s">
        <v>176</v>
      </c>
    </row>
    <row r="675" spans="1:51" s="13" customFormat="1" ht="12">
      <c r="A675" s="13"/>
      <c r="B675" s="245"/>
      <c r="C675" s="246"/>
      <c r="D675" s="240" t="s">
        <v>187</v>
      </c>
      <c r="E675" s="246"/>
      <c r="F675" s="248" t="s">
        <v>1315</v>
      </c>
      <c r="G675" s="246"/>
      <c r="H675" s="249">
        <v>8.262</v>
      </c>
      <c r="I675" s="250"/>
      <c r="J675" s="246"/>
      <c r="K675" s="246"/>
      <c r="L675" s="251"/>
      <c r="M675" s="252"/>
      <c r="N675" s="253"/>
      <c r="O675" s="253"/>
      <c r="P675" s="253"/>
      <c r="Q675" s="253"/>
      <c r="R675" s="253"/>
      <c r="S675" s="253"/>
      <c r="T675" s="25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5" t="s">
        <v>187</v>
      </c>
      <c r="AU675" s="255" t="s">
        <v>88</v>
      </c>
      <c r="AV675" s="13" t="s">
        <v>88</v>
      </c>
      <c r="AW675" s="13" t="s">
        <v>4</v>
      </c>
      <c r="AX675" s="13" t="s">
        <v>86</v>
      </c>
      <c r="AY675" s="255" t="s">
        <v>176</v>
      </c>
    </row>
    <row r="676" spans="1:65" s="2" customFormat="1" ht="16.5" customHeight="1">
      <c r="A676" s="39"/>
      <c r="B676" s="40"/>
      <c r="C676" s="278" t="s">
        <v>871</v>
      </c>
      <c r="D676" s="278" t="s">
        <v>247</v>
      </c>
      <c r="E676" s="279" t="s">
        <v>806</v>
      </c>
      <c r="F676" s="280" t="s">
        <v>807</v>
      </c>
      <c r="G676" s="281" t="s">
        <v>462</v>
      </c>
      <c r="H676" s="282">
        <v>20.441</v>
      </c>
      <c r="I676" s="283"/>
      <c r="J676" s="284">
        <f>ROUND(I676*H676,2)</f>
        <v>0</v>
      </c>
      <c r="K676" s="280" t="s">
        <v>182</v>
      </c>
      <c r="L676" s="285"/>
      <c r="M676" s="286" t="s">
        <v>1</v>
      </c>
      <c r="N676" s="287" t="s">
        <v>43</v>
      </c>
      <c r="O676" s="92"/>
      <c r="P676" s="236">
        <f>O676*H676</f>
        <v>0</v>
      </c>
      <c r="Q676" s="236">
        <v>0.125</v>
      </c>
      <c r="R676" s="236">
        <f>Q676*H676</f>
        <v>2.555125</v>
      </c>
      <c r="S676" s="236">
        <v>0</v>
      </c>
      <c r="T676" s="237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8" t="s">
        <v>227</v>
      </c>
      <c r="AT676" s="238" t="s">
        <v>247</v>
      </c>
      <c r="AU676" s="238" t="s">
        <v>88</v>
      </c>
      <c r="AY676" s="18" t="s">
        <v>176</v>
      </c>
      <c r="BE676" s="239">
        <f>IF(N676="základní",J676,0)</f>
        <v>0</v>
      </c>
      <c r="BF676" s="239">
        <f>IF(N676="snížená",J676,0)</f>
        <v>0</v>
      </c>
      <c r="BG676" s="239">
        <f>IF(N676="zákl. přenesená",J676,0)</f>
        <v>0</v>
      </c>
      <c r="BH676" s="239">
        <f>IF(N676="sníž. přenesená",J676,0)</f>
        <v>0</v>
      </c>
      <c r="BI676" s="239">
        <f>IF(N676="nulová",J676,0)</f>
        <v>0</v>
      </c>
      <c r="BJ676" s="18" t="s">
        <v>86</v>
      </c>
      <c r="BK676" s="239">
        <f>ROUND(I676*H676,2)</f>
        <v>0</v>
      </c>
      <c r="BL676" s="18" t="s">
        <v>183</v>
      </c>
      <c r="BM676" s="238" t="s">
        <v>1316</v>
      </c>
    </row>
    <row r="677" spans="1:47" s="2" customFormat="1" ht="12">
      <c r="A677" s="39"/>
      <c r="B677" s="40"/>
      <c r="C677" s="41"/>
      <c r="D677" s="240" t="s">
        <v>185</v>
      </c>
      <c r="E677" s="41"/>
      <c r="F677" s="241" t="s">
        <v>807</v>
      </c>
      <c r="G677" s="41"/>
      <c r="H677" s="41"/>
      <c r="I677" s="242"/>
      <c r="J677" s="41"/>
      <c r="K677" s="41"/>
      <c r="L677" s="45"/>
      <c r="M677" s="243"/>
      <c r="N677" s="244"/>
      <c r="O677" s="92"/>
      <c r="P677" s="92"/>
      <c r="Q677" s="92"/>
      <c r="R677" s="92"/>
      <c r="S677" s="92"/>
      <c r="T677" s="93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185</v>
      </c>
      <c r="AU677" s="18" t="s">
        <v>88</v>
      </c>
    </row>
    <row r="678" spans="1:47" s="2" customFormat="1" ht="12">
      <c r="A678" s="39"/>
      <c r="B678" s="40"/>
      <c r="C678" s="41"/>
      <c r="D678" s="240" t="s">
        <v>232</v>
      </c>
      <c r="E678" s="41"/>
      <c r="F678" s="277" t="s">
        <v>788</v>
      </c>
      <c r="G678" s="41"/>
      <c r="H678" s="41"/>
      <c r="I678" s="242"/>
      <c r="J678" s="41"/>
      <c r="K678" s="41"/>
      <c r="L678" s="45"/>
      <c r="M678" s="243"/>
      <c r="N678" s="244"/>
      <c r="O678" s="92"/>
      <c r="P678" s="92"/>
      <c r="Q678" s="92"/>
      <c r="R678" s="92"/>
      <c r="S678" s="92"/>
      <c r="T678" s="93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232</v>
      </c>
      <c r="AU678" s="18" t="s">
        <v>88</v>
      </c>
    </row>
    <row r="679" spans="1:51" s="13" customFormat="1" ht="12">
      <c r="A679" s="13"/>
      <c r="B679" s="245"/>
      <c r="C679" s="246"/>
      <c r="D679" s="240" t="s">
        <v>187</v>
      </c>
      <c r="E679" s="247" t="s">
        <v>1</v>
      </c>
      <c r="F679" s="248" t="s">
        <v>1317</v>
      </c>
      <c r="G679" s="246"/>
      <c r="H679" s="249">
        <v>3.47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5" t="s">
        <v>187</v>
      </c>
      <c r="AU679" s="255" t="s">
        <v>88</v>
      </c>
      <c r="AV679" s="13" t="s">
        <v>88</v>
      </c>
      <c r="AW679" s="13" t="s">
        <v>34</v>
      </c>
      <c r="AX679" s="13" t="s">
        <v>78</v>
      </c>
      <c r="AY679" s="255" t="s">
        <v>176</v>
      </c>
    </row>
    <row r="680" spans="1:51" s="13" customFormat="1" ht="12">
      <c r="A680" s="13"/>
      <c r="B680" s="245"/>
      <c r="C680" s="246"/>
      <c r="D680" s="240" t="s">
        <v>187</v>
      </c>
      <c r="E680" s="247" t="s">
        <v>1</v>
      </c>
      <c r="F680" s="248" t="s">
        <v>1318</v>
      </c>
      <c r="G680" s="246"/>
      <c r="H680" s="249">
        <v>1.21</v>
      </c>
      <c r="I680" s="250"/>
      <c r="J680" s="246"/>
      <c r="K680" s="246"/>
      <c r="L680" s="251"/>
      <c r="M680" s="252"/>
      <c r="N680" s="253"/>
      <c r="O680" s="253"/>
      <c r="P680" s="253"/>
      <c r="Q680" s="253"/>
      <c r="R680" s="253"/>
      <c r="S680" s="253"/>
      <c r="T680" s="25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5" t="s">
        <v>187</v>
      </c>
      <c r="AU680" s="255" t="s">
        <v>88</v>
      </c>
      <c r="AV680" s="13" t="s">
        <v>88</v>
      </c>
      <c r="AW680" s="13" t="s">
        <v>34</v>
      </c>
      <c r="AX680" s="13" t="s">
        <v>78</v>
      </c>
      <c r="AY680" s="255" t="s">
        <v>176</v>
      </c>
    </row>
    <row r="681" spans="1:51" s="13" customFormat="1" ht="12">
      <c r="A681" s="13"/>
      <c r="B681" s="245"/>
      <c r="C681" s="246"/>
      <c r="D681" s="240" t="s">
        <v>187</v>
      </c>
      <c r="E681" s="247" t="s">
        <v>1</v>
      </c>
      <c r="F681" s="248" t="s">
        <v>1319</v>
      </c>
      <c r="G681" s="246"/>
      <c r="H681" s="249">
        <v>3.02</v>
      </c>
      <c r="I681" s="250"/>
      <c r="J681" s="246"/>
      <c r="K681" s="246"/>
      <c r="L681" s="251"/>
      <c r="M681" s="252"/>
      <c r="N681" s="253"/>
      <c r="O681" s="253"/>
      <c r="P681" s="253"/>
      <c r="Q681" s="253"/>
      <c r="R681" s="253"/>
      <c r="S681" s="253"/>
      <c r="T681" s="25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5" t="s">
        <v>187</v>
      </c>
      <c r="AU681" s="255" t="s">
        <v>88</v>
      </c>
      <c r="AV681" s="13" t="s">
        <v>88</v>
      </c>
      <c r="AW681" s="13" t="s">
        <v>34</v>
      </c>
      <c r="AX681" s="13" t="s">
        <v>78</v>
      </c>
      <c r="AY681" s="255" t="s">
        <v>176</v>
      </c>
    </row>
    <row r="682" spans="1:51" s="13" customFormat="1" ht="12">
      <c r="A682" s="13"/>
      <c r="B682" s="245"/>
      <c r="C682" s="246"/>
      <c r="D682" s="240" t="s">
        <v>187</v>
      </c>
      <c r="E682" s="247" t="s">
        <v>1</v>
      </c>
      <c r="F682" s="248" t="s">
        <v>1320</v>
      </c>
      <c r="G682" s="246"/>
      <c r="H682" s="249">
        <v>12.34</v>
      </c>
      <c r="I682" s="250"/>
      <c r="J682" s="246"/>
      <c r="K682" s="246"/>
      <c r="L682" s="251"/>
      <c r="M682" s="252"/>
      <c r="N682" s="253"/>
      <c r="O682" s="253"/>
      <c r="P682" s="253"/>
      <c r="Q682" s="253"/>
      <c r="R682" s="253"/>
      <c r="S682" s="253"/>
      <c r="T682" s="25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5" t="s">
        <v>187</v>
      </c>
      <c r="AU682" s="255" t="s">
        <v>88</v>
      </c>
      <c r="AV682" s="13" t="s">
        <v>88</v>
      </c>
      <c r="AW682" s="13" t="s">
        <v>34</v>
      </c>
      <c r="AX682" s="13" t="s">
        <v>78</v>
      </c>
      <c r="AY682" s="255" t="s">
        <v>176</v>
      </c>
    </row>
    <row r="683" spans="1:51" s="14" customFormat="1" ht="12">
      <c r="A683" s="14"/>
      <c r="B683" s="256"/>
      <c r="C683" s="257"/>
      <c r="D683" s="240" t="s">
        <v>187</v>
      </c>
      <c r="E683" s="258" t="s">
        <v>1</v>
      </c>
      <c r="F683" s="259" t="s">
        <v>189</v>
      </c>
      <c r="G683" s="257"/>
      <c r="H683" s="260">
        <v>20.04</v>
      </c>
      <c r="I683" s="261"/>
      <c r="J683" s="257"/>
      <c r="K683" s="257"/>
      <c r="L683" s="262"/>
      <c r="M683" s="263"/>
      <c r="N683" s="264"/>
      <c r="O683" s="264"/>
      <c r="P683" s="264"/>
      <c r="Q683" s="264"/>
      <c r="R683" s="264"/>
      <c r="S683" s="264"/>
      <c r="T683" s="26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6" t="s">
        <v>187</v>
      </c>
      <c r="AU683" s="266" t="s">
        <v>88</v>
      </c>
      <c r="AV683" s="14" t="s">
        <v>183</v>
      </c>
      <c r="AW683" s="14" t="s">
        <v>34</v>
      </c>
      <c r="AX683" s="14" t="s">
        <v>86</v>
      </c>
      <c r="AY683" s="266" t="s">
        <v>176</v>
      </c>
    </row>
    <row r="684" spans="1:51" s="13" customFormat="1" ht="12">
      <c r="A684" s="13"/>
      <c r="B684" s="245"/>
      <c r="C684" s="246"/>
      <c r="D684" s="240" t="s">
        <v>187</v>
      </c>
      <c r="E684" s="246"/>
      <c r="F684" s="248" t="s">
        <v>1321</v>
      </c>
      <c r="G684" s="246"/>
      <c r="H684" s="249">
        <v>20.441</v>
      </c>
      <c r="I684" s="250"/>
      <c r="J684" s="246"/>
      <c r="K684" s="246"/>
      <c r="L684" s="251"/>
      <c r="M684" s="252"/>
      <c r="N684" s="253"/>
      <c r="O684" s="253"/>
      <c r="P684" s="253"/>
      <c r="Q684" s="253"/>
      <c r="R684" s="253"/>
      <c r="S684" s="253"/>
      <c r="T684" s="25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5" t="s">
        <v>187</v>
      </c>
      <c r="AU684" s="255" t="s">
        <v>88</v>
      </c>
      <c r="AV684" s="13" t="s">
        <v>88</v>
      </c>
      <c r="AW684" s="13" t="s">
        <v>4</v>
      </c>
      <c r="AX684" s="13" t="s">
        <v>86</v>
      </c>
      <c r="AY684" s="255" t="s">
        <v>176</v>
      </c>
    </row>
    <row r="685" spans="1:65" s="2" customFormat="1" ht="16.5" customHeight="1">
      <c r="A685" s="39"/>
      <c r="B685" s="40"/>
      <c r="C685" s="278" t="s">
        <v>877</v>
      </c>
      <c r="D685" s="278" t="s">
        <v>247</v>
      </c>
      <c r="E685" s="279" t="s">
        <v>812</v>
      </c>
      <c r="F685" s="280" t="s">
        <v>813</v>
      </c>
      <c r="G685" s="281" t="s">
        <v>462</v>
      </c>
      <c r="H685" s="282">
        <v>32.171</v>
      </c>
      <c r="I685" s="283"/>
      <c r="J685" s="284">
        <f>ROUND(I685*H685,2)</f>
        <v>0</v>
      </c>
      <c r="K685" s="280" t="s">
        <v>182</v>
      </c>
      <c r="L685" s="285"/>
      <c r="M685" s="286" t="s">
        <v>1</v>
      </c>
      <c r="N685" s="287" t="s">
        <v>43</v>
      </c>
      <c r="O685" s="92"/>
      <c r="P685" s="236">
        <f>O685*H685</f>
        <v>0</v>
      </c>
      <c r="Q685" s="236">
        <v>0.125</v>
      </c>
      <c r="R685" s="236">
        <f>Q685*H685</f>
        <v>4.021375</v>
      </c>
      <c r="S685" s="236">
        <v>0</v>
      </c>
      <c r="T685" s="237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38" t="s">
        <v>227</v>
      </c>
      <c r="AT685" s="238" t="s">
        <v>247</v>
      </c>
      <c r="AU685" s="238" t="s">
        <v>88</v>
      </c>
      <c r="AY685" s="18" t="s">
        <v>176</v>
      </c>
      <c r="BE685" s="239">
        <f>IF(N685="základní",J685,0)</f>
        <v>0</v>
      </c>
      <c r="BF685" s="239">
        <f>IF(N685="snížená",J685,0)</f>
        <v>0</v>
      </c>
      <c r="BG685" s="239">
        <f>IF(N685="zákl. přenesená",J685,0)</f>
        <v>0</v>
      </c>
      <c r="BH685" s="239">
        <f>IF(N685="sníž. přenesená",J685,0)</f>
        <v>0</v>
      </c>
      <c r="BI685" s="239">
        <f>IF(N685="nulová",J685,0)</f>
        <v>0</v>
      </c>
      <c r="BJ685" s="18" t="s">
        <v>86</v>
      </c>
      <c r="BK685" s="239">
        <f>ROUND(I685*H685,2)</f>
        <v>0</v>
      </c>
      <c r="BL685" s="18" t="s">
        <v>183</v>
      </c>
      <c r="BM685" s="238" t="s">
        <v>1322</v>
      </c>
    </row>
    <row r="686" spans="1:47" s="2" customFormat="1" ht="12">
      <c r="A686" s="39"/>
      <c r="B686" s="40"/>
      <c r="C686" s="41"/>
      <c r="D686" s="240" t="s">
        <v>185</v>
      </c>
      <c r="E686" s="41"/>
      <c r="F686" s="241" t="s">
        <v>813</v>
      </c>
      <c r="G686" s="41"/>
      <c r="H686" s="41"/>
      <c r="I686" s="242"/>
      <c r="J686" s="41"/>
      <c r="K686" s="41"/>
      <c r="L686" s="45"/>
      <c r="M686" s="243"/>
      <c r="N686" s="244"/>
      <c r="O686" s="92"/>
      <c r="P686" s="92"/>
      <c r="Q686" s="92"/>
      <c r="R686" s="92"/>
      <c r="S686" s="92"/>
      <c r="T686" s="93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185</v>
      </c>
      <c r="AU686" s="18" t="s">
        <v>88</v>
      </c>
    </row>
    <row r="687" spans="1:47" s="2" customFormat="1" ht="12">
      <c r="A687" s="39"/>
      <c r="B687" s="40"/>
      <c r="C687" s="41"/>
      <c r="D687" s="240" t="s">
        <v>232</v>
      </c>
      <c r="E687" s="41"/>
      <c r="F687" s="277" t="s">
        <v>788</v>
      </c>
      <c r="G687" s="41"/>
      <c r="H687" s="41"/>
      <c r="I687" s="242"/>
      <c r="J687" s="41"/>
      <c r="K687" s="41"/>
      <c r="L687" s="45"/>
      <c r="M687" s="243"/>
      <c r="N687" s="244"/>
      <c r="O687" s="92"/>
      <c r="P687" s="92"/>
      <c r="Q687" s="92"/>
      <c r="R687" s="92"/>
      <c r="S687" s="92"/>
      <c r="T687" s="93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18" t="s">
        <v>232</v>
      </c>
      <c r="AU687" s="18" t="s">
        <v>88</v>
      </c>
    </row>
    <row r="688" spans="1:51" s="13" customFormat="1" ht="12">
      <c r="A688" s="13"/>
      <c r="B688" s="245"/>
      <c r="C688" s="246"/>
      <c r="D688" s="240" t="s">
        <v>187</v>
      </c>
      <c r="E688" s="247" t="s">
        <v>1</v>
      </c>
      <c r="F688" s="248" t="s">
        <v>1323</v>
      </c>
      <c r="G688" s="246"/>
      <c r="H688" s="249">
        <v>4.02</v>
      </c>
      <c r="I688" s="250"/>
      <c r="J688" s="246"/>
      <c r="K688" s="246"/>
      <c r="L688" s="251"/>
      <c r="M688" s="252"/>
      <c r="N688" s="253"/>
      <c r="O688" s="253"/>
      <c r="P688" s="253"/>
      <c r="Q688" s="253"/>
      <c r="R688" s="253"/>
      <c r="S688" s="253"/>
      <c r="T688" s="25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5" t="s">
        <v>187</v>
      </c>
      <c r="AU688" s="255" t="s">
        <v>88</v>
      </c>
      <c r="AV688" s="13" t="s">
        <v>88</v>
      </c>
      <c r="AW688" s="13" t="s">
        <v>34</v>
      </c>
      <c r="AX688" s="13" t="s">
        <v>78</v>
      </c>
      <c r="AY688" s="255" t="s">
        <v>176</v>
      </c>
    </row>
    <row r="689" spans="1:51" s="13" customFormat="1" ht="12">
      <c r="A689" s="13"/>
      <c r="B689" s="245"/>
      <c r="C689" s="246"/>
      <c r="D689" s="240" t="s">
        <v>187</v>
      </c>
      <c r="E689" s="247" t="s">
        <v>1</v>
      </c>
      <c r="F689" s="248" t="s">
        <v>1324</v>
      </c>
      <c r="G689" s="246"/>
      <c r="H689" s="249">
        <v>17.25</v>
      </c>
      <c r="I689" s="250"/>
      <c r="J689" s="246"/>
      <c r="K689" s="246"/>
      <c r="L689" s="251"/>
      <c r="M689" s="252"/>
      <c r="N689" s="253"/>
      <c r="O689" s="253"/>
      <c r="P689" s="253"/>
      <c r="Q689" s="253"/>
      <c r="R689" s="253"/>
      <c r="S689" s="253"/>
      <c r="T689" s="25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5" t="s">
        <v>187</v>
      </c>
      <c r="AU689" s="255" t="s">
        <v>88</v>
      </c>
      <c r="AV689" s="13" t="s">
        <v>88</v>
      </c>
      <c r="AW689" s="13" t="s">
        <v>34</v>
      </c>
      <c r="AX689" s="13" t="s">
        <v>78</v>
      </c>
      <c r="AY689" s="255" t="s">
        <v>176</v>
      </c>
    </row>
    <row r="690" spans="1:51" s="13" customFormat="1" ht="12">
      <c r="A690" s="13"/>
      <c r="B690" s="245"/>
      <c r="C690" s="246"/>
      <c r="D690" s="240" t="s">
        <v>187</v>
      </c>
      <c r="E690" s="247" t="s">
        <v>1</v>
      </c>
      <c r="F690" s="248" t="s">
        <v>1325</v>
      </c>
      <c r="G690" s="246"/>
      <c r="H690" s="249">
        <v>10.27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5" t="s">
        <v>187</v>
      </c>
      <c r="AU690" s="255" t="s">
        <v>88</v>
      </c>
      <c r="AV690" s="13" t="s">
        <v>88</v>
      </c>
      <c r="AW690" s="13" t="s">
        <v>34</v>
      </c>
      <c r="AX690" s="13" t="s">
        <v>78</v>
      </c>
      <c r="AY690" s="255" t="s">
        <v>176</v>
      </c>
    </row>
    <row r="691" spans="1:51" s="14" customFormat="1" ht="12">
      <c r="A691" s="14"/>
      <c r="B691" s="256"/>
      <c r="C691" s="257"/>
      <c r="D691" s="240" t="s">
        <v>187</v>
      </c>
      <c r="E691" s="258" t="s">
        <v>1</v>
      </c>
      <c r="F691" s="259" t="s">
        <v>189</v>
      </c>
      <c r="G691" s="257"/>
      <c r="H691" s="260">
        <v>31.54</v>
      </c>
      <c r="I691" s="261"/>
      <c r="J691" s="257"/>
      <c r="K691" s="257"/>
      <c r="L691" s="262"/>
      <c r="M691" s="263"/>
      <c r="N691" s="264"/>
      <c r="O691" s="264"/>
      <c r="P691" s="264"/>
      <c r="Q691" s="264"/>
      <c r="R691" s="264"/>
      <c r="S691" s="264"/>
      <c r="T691" s="265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6" t="s">
        <v>187</v>
      </c>
      <c r="AU691" s="266" t="s">
        <v>88</v>
      </c>
      <c r="AV691" s="14" t="s">
        <v>183</v>
      </c>
      <c r="AW691" s="14" t="s">
        <v>34</v>
      </c>
      <c r="AX691" s="14" t="s">
        <v>86</v>
      </c>
      <c r="AY691" s="266" t="s">
        <v>176</v>
      </c>
    </row>
    <row r="692" spans="1:51" s="13" customFormat="1" ht="12">
      <c r="A692" s="13"/>
      <c r="B692" s="245"/>
      <c r="C692" s="246"/>
      <c r="D692" s="240" t="s">
        <v>187</v>
      </c>
      <c r="E692" s="246"/>
      <c r="F692" s="248" t="s">
        <v>1326</v>
      </c>
      <c r="G692" s="246"/>
      <c r="H692" s="249">
        <v>32.171</v>
      </c>
      <c r="I692" s="250"/>
      <c r="J692" s="246"/>
      <c r="K692" s="246"/>
      <c r="L692" s="251"/>
      <c r="M692" s="252"/>
      <c r="N692" s="253"/>
      <c r="O692" s="253"/>
      <c r="P692" s="253"/>
      <c r="Q692" s="253"/>
      <c r="R692" s="253"/>
      <c r="S692" s="253"/>
      <c r="T692" s="25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5" t="s">
        <v>187</v>
      </c>
      <c r="AU692" s="255" t="s">
        <v>88</v>
      </c>
      <c r="AV692" s="13" t="s">
        <v>88</v>
      </c>
      <c r="AW692" s="13" t="s">
        <v>4</v>
      </c>
      <c r="AX692" s="13" t="s">
        <v>86</v>
      </c>
      <c r="AY692" s="255" t="s">
        <v>176</v>
      </c>
    </row>
    <row r="693" spans="1:65" s="2" customFormat="1" ht="16.5" customHeight="1">
      <c r="A693" s="39"/>
      <c r="B693" s="40"/>
      <c r="C693" s="278" t="s">
        <v>884</v>
      </c>
      <c r="D693" s="278" t="s">
        <v>247</v>
      </c>
      <c r="E693" s="279" t="s">
        <v>819</v>
      </c>
      <c r="F693" s="280" t="s">
        <v>820</v>
      </c>
      <c r="G693" s="281" t="s">
        <v>462</v>
      </c>
      <c r="H693" s="282">
        <v>13.841</v>
      </c>
      <c r="I693" s="283"/>
      <c r="J693" s="284">
        <f>ROUND(I693*H693,2)</f>
        <v>0</v>
      </c>
      <c r="K693" s="280" t="s">
        <v>182</v>
      </c>
      <c r="L693" s="285"/>
      <c r="M693" s="286" t="s">
        <v>1</v>
      </c>
      <c r="N693" s="287" t="s">
        <v>43</v>
      </c>
      <c r="O693" s="92"/>
      <c r="P693" s="236">
        <f>O693*H693</f>
        <v>0</v>
      </c>
      <c r="Q693" s="236">
        <v>0.125</v>
      </c>
      <c r="R693" s="236">
        <f>Q693*H693</f>
        <v>1.730125</v>
      </c>
      <c r="S693" s="236">
        <v>0</v>
      </c>
      <c r="T693" s="237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38" t="s">
        <v>227</v>
      </c>
      <c r="AT693" s="238" t="s">
        <v>247</v>
      </c>
      <c r="AU693" s="238" t="s">
        <v>88</v>
      </c>
      <c r="AY693" s="18" t="s">
        <v>176</v>
      </c>
      <c r="BE693" s="239">
        <f>IF(N693="základní",J693,0)</f>
        <v>0</v>
      </c>
      <c r="BF693" s="239">
        <f>IF(N693="snížená",J693,0)</f>
        <v>0</v>
      </c>
      <c r="BG693" s="239">
        <f>IF(N693="zákl. přenesená",J693,0)</f>
        <v>0</v>
      </c>
      <c r="BH693" s="239">
        <f>IF(N693="sníž. přenesená",J693,0)</f>
        <v>0</v>
      </c>
      <c r="BI693" s="239">
        <f>IF(N693="nulová",J693,0)</f>
        <v>0</v>
      </c>
      <c r="BJ693" s="18" t="s">
        <v>86</v>
      </c>
      <c r="BK693" s="239">
        <f>ROUND(I693*H693,2)</f>
        <v>0</v>
      </c>
      <c r="BL693" s="18" t="s">
        <v>183</v>
      </c>
      <c r="BM693" s="238" t="s">
        <v>1327</v>
      </c>
    </row>
    <row r="694" spans="1:47" s="2" customFormat="1" ht="12">
      <c r="A694" s="39"/>
      <c r="B694" s="40"/>
      <c r="C694" s="41"/>
      <c r="D694" s="240" t="s">
        <v>185</v>
      </c>
      <c r="E694" s="41"/>
      <c r="F694" s="241" t="s">
        <v>820</v>
      </c>
      <c r="G694" s="41"/>
      <c r="H694" s="41"/>
      <c r="I694" s="242"/>
      <c r="J694" s="41"/>
      <c r="K694" s="41"/>
      <c r="L694" s="45"/>
      <c r="M694" s="243"/>
      <c r="N694" s="244"/>
      <c r="O694" s="92"/>
      <c r="P694" s="92"/>
      <c r="Q694" s="92"/>
      <c r="R694" s="92"/>
      <c r="S694" s="92"/>
      <c r="T694" s="93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185</v>
      </c>
      <c r="AU694" s="18" t="s">
        <v>88</v>
      </c>
    </row>
    <row r="695" spans="1:47" s="2" customFormat="1" ht="12">
      <c r="A695" s="39"/>
      <c r="B695" s="40"/>
      <c r="C695" s="41"/>
      <c r="D695" s="240" t="s">
        <v>232</v>
      </c>
      <c r="E695" s="41"/>
      <c r="F695" s="277" t="s">
        <v>788</v>
      </c>
      <c r="G695" s="41"/>
      <c r="H695" s="41"/>
      <c r="I695" s="242"/>
      <c r="J695" s="41"/>
      <c r="K695" s="41"/>
      <c r="L695" s="45"/>
      <c r="M695" s="243"/>
      <c r="N695" s="244"/>
      <c r="O695" s="92"/>
      <c r="P695" s="92"/>
      <c r="Q695" s="92"/>
      <c r="R695" s="92"/>
      <c r="S695" s="92"/>
      <c r="T695" s="93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T695" s="18" t="s">
        <v>232</v>
      </c>
      <c r="AU695" s="18" t="s">
        <v>88</v>
      </c>
    </row>
    <row r="696" spans="1:51" s="13" customFormat="1" ht="12">
      <c r="A696" s="13"/>
      <c r="B696" s="245"/>
      <c r="C696" s="246"/>
      <c r="D696" s="240" t="s">
        <v>187</v>
      </c>
      <c r="E696" s="247" t="s">
        <v>1</v>
      </c>
      <c r="F696" s="248" t="s">
        <v>1328</v>
      </c>
      <c r="G696" s="246"/>
      <c r="H696" s="249">
        <v>0.37</v>
      </c>
      <c r="I696" s="250"/>
      <c r="J696" s="246"/>
      <c r="K696" s="246"/>
      <c r="L696" s="251"/>
      <c r="M696" s="252"/>
      <c r="N696" s="253"/>
      <c r="O696" s="253"/>
      <c r="P696" s="253"/>
      <c r="Q696" s="253"/>
      <c r="R696" s="253"/>
      <c r="S696" s="253"/>
      <c r="T696" s="25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5" t="s">
        <v>187</v>
      </c>
      <c r="AU696" s="255" t="s">
        <v>88</v>
      </c>
      <c r="AV696" s="13" t="s">
        <v>88</v>
      </c>
      <c r="AW696" s="13" t="s">
        <v>34</v>
      </c>
      <c r="AX696" s="13" t="s">
        <v>78</v>
      </c>
      <c r="AY696" s="255" t="s">
        <v>176</v>
      </c>
    </row>
    <row r="697" spans="1:51" s="13" customFormat="1" ht="12">
      <c r="A697" s="13"/>
      <c r="B697" s="245"/>
      <c r="C697" s="246"/>
      <c r="D697" s="240" t="s">
        <v>187</v>
      </c>
      <c r="E697" s="247" t="s">
        <v>1</v>
      </c>
      <c r="F697" s="248" t="s">
        <v>1329</v>
      </c>
      <c r="G697" s="246"/>
      <c r="H697" s="249">
        <v>11.4</v>
      </c>
      <c r="I697" s="250"/>
      <c r="J697" s="246"/>
      <c r="K697" s="246"/>
      <c r="L697" s="251"/>
      <c r="M697" s="252"/>
      <c r="N697" s="253"/>
      <c r="O697" s="253"/>
      <c r="P697" s="253"/>
      <c r="Q697" s="253"/>
      <c r="R697" s="253"/>
      <c r="S697" s="253"/>
      <c r="T697" s="25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5" t="s">
        <v>187</v>
      </c>
      <c r="AU697" s="255" t="s">
        <v>88</v>
      </c>
      <c r="AV697" s="13" t="s">
        <v>88</v>
      </c>
      <c r="AW697" s="13" t="s">
        <v>34</v>
      </c>
      <c r="AX697" s="13" t="s">
        <v>78</v>
      </c>
      <c r="AY697" s="255" t="s">
        <v>176</v>
      </c>
    </row>
    <row r="698" spans="1:51" s="13" customFormat="1" ht="12">
      <c r="A698" s="13"/>
      <c r="B698" s="245"/>
      <c r="C698" s="246"/>
      <c r="D698" s="240" t="s">
        <v>187</v>
      </c>
      <c r="E698" s="247" t="s">
        <v>1</v>
      </c>
      <c r="F698" s="248" t="s">
        <v>1330</v>
      </c>
      <c r="G698" s="246"/>
      <c r="H698" s="249">
        <v>1.8</v>
      </c>
      <c r="I698" s="250"/>
      <c r="J698" s="246"/>
      <c r="K698" s="246"/>
      <c r="L698" s="251"/>
      <c r="M698" s="252"/>
      <c r="N698" s="253"/>
      <c r="O698" s="253"/>
      <c r="P698" s="253"/>
      <c r="Q698" s="253"/>
      <c r="R698" s="253"/>
      <c r="S698" s="253"/>
      <c r="T698" s="25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5" t="s">
        <v>187</v>
      </c>
      <c r="AU698" s="255" t="s">
        <v>88</v>
      </c>
      <c r="AV698" s="13" t="s">
        <v>88</v>
      </c>
      <c r="AW698" s="13" t="s">
        <v>34</v>
      </c>
      <c r="AX698" s="13" t="s">
        <v>78</v>
      </c>
      <c r="AY698" s="255" t="s">
        <v>176</v>
      </c>
    </row>
    <row r="699" spans="1:51" s="14" customFormat="1" ht="12">
      <c r="A699" s="14"/>
      <c r="B699" s="256"/>
      <c r="C699" s="257"/>
      <c r="D699" s="240" t="s">
        <v>187</v>
      </c>
      <c r="E699" s="258" t="s">
        <v>1</v>
      </c>
      <c r="F699" s="259" t="s">
        <v>189</v>
      </c>
      <c r="G699" s="257"/>
      <c r="H699" s="260">
        <v>13.57</v>
      </c>
      <c r="I699" s="261"/>
      <c r="J699" s="257"/>
      <c r="K699" s="257"/>
      <c r="L699" s="262"/>
      <c r="M699" s="263"/>
      <c r="N699" s="264"/>
      <c r="O699" s="264"/>
      <c r="P699" s="264"/>
      <c r="Q699" s="264"/>
      <c r="R699" s="264"/>
      <c r="S699" s="264"/>
      <c r="T699" s="26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6" t="s">
        <v>187</v>
      </c>
      <c r="AU699" s="266" t="s">
        <v>88</v>
      </c>
      <c r="AV699" s="14" t="s">
        <v>183</v>
      </c>
      <c r="AW699" s="14" t="s">
        <v>34</v>
      </c>
      <c r="AX699" s="14" t="s">
        <v>86</v>
      </c>
      <c r="AY699" s="266" t="s">
        <v>176</v>
      </c>
    </row>
    <row r="700" spans="1:51" s="13" customFormat="1" ht="12">
      <c r="A700" s="13"/>
      <c r="B700" s="245"/>
      <c r="C700" s="246"/>
      <c r="D700" s="240" t="s">
        <v>187</v>
      </c>
      <c r="E700" s="246"/>
      <c r="F700" s="248" t="s">
        <v>1331</v>
      </c>
      <c r="G700" s="246"/>
      <c r="H700" s="249">
        <v>13.841</v>
      </c>
      <c r="I700" s="250"/>
      <c r="J700" s="246"/>
      <c r="K700" s="246"/>
      <c r="L700" s="251"/>
      <c r="M700" s="252"/>
      <c r="N700" s="253"/>
      <c r="O700" s="253"/>
      <c r="P700" s="253"/>
      <c r="Q700" s="253"/>
      <c r="R700" s="253"/>
      <c r="S700" s="253"/>
      <c r="T700" s="25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5" t="s">
        <v>187</v>
      </c>
      <c r="AU700" s="255" t="s">
        <v>88</v>
      </c>
      <c r="AV700" s="13" t="s">
        <v>88</v>
      </c>
      <c r="AW700" s="13" t="s">
        <v>4</v>
      </c>
      <c r="AX700" s="13" t="s">
        <v>86</v>
      </c>
      <c r="AY700" s="255" t="s">
        <v>176</v>
      </c>
    </row>
    <row r="701" spans="1:65" s="2" customFormat="1" ht="16.5" customHeight="1">
      <c r="A701" s="39"/>
      <c r="B701" s="40"/>
      <c r="C701" s="278" t="s">
        <v>890</v>
      </c>
      <c r="D701" s="278" t="s">
        <v>247</v>
      </c>
      <c r="E701" s="279" t="s">
        <v>825</v>
      </c>
      <c r="F701" s="280" t="s">
        <v>826</v>
      </c>
      <c r="G701" s="281" t="s">
        <v>462</v>
      </c>
      <c r="H701" s="282">
        <v>94.156</v>
      </c>
      <c r="I701" s="283"/>
      <c r="J701" s="284">
        <f>ROUND(I701*H701,2)</f>
        <v>0</v>
      </c>
      <c r="K701" s="280" t="s">
        <v>182</v>
      </c>
      <c r="L701" s="285"/>
      <c r="M701" s="286" t="s">
        <v>1</v>
      </c>
      <c r="N701" s="287" t="s">
        <v>43</v>
      </c>
      <c r="O701" s="92"/>
      <c r="P701" s="236">
        <f>O701*H701</f>
        <v>0</v>
      </c>
      <c r="Q701" s="236">
        <v>0.065</v>
      </c>
      <c r="R701" s="236">
        <f>Q701*H701</f>
        <v>6.120140000000001</v>
      </c>
      <c r="S701" s="236">
        <v>0</v>
      </c>
      <c r="T701" s="237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8" t="s">
        <v>227</v>
      </c>
      <c r="AT701" s="238" t="s">
        <v>247</v>
      </c>
      <c r="AU701" s="238" t="s">
        <v>88</v>
      </c>
      <c r="AY701" s="18" t="s">
        <v>176</v>
      </c>
      <c r="BE701" s="239">
        <f>IF(N701="základní",J701,0)</f>
        <v>0</v>
      </c>
      <c r="BF701" s="239">
        <f>IF(N701="snížená",J701,0)</f>
        <v>0</v>
      </c>
      <c r="BG701" s="239">
        <f>IF(N701="zákl. přenesená",J701,0)</f>
        <v>0</v>
      </c>
      <c r="BH701" s="239">
        <f>IF(N701="sníž. přenesená",J701,0)</f>
        <v>0</v>
      </c>
      <c r="BI701" s="239">
        <f>IF(N701="nulová",J701,0)</f>
        <v>0</v>
      </c>
      <c r="BJ701" s="18" t="s">
        <v>86</v>
      </c>
      <c r="BK701" s="239">
        <f>ROUND(I701*H701,2)</f>
        <v>0</v>
      </c>
      <c r="BL701" s="18" t="s">
        <v>183</v>
      </c>
      <c r="BM701" s="238" t="s">
        <v>827</v>
      </c>
    </row>
    <row r="702" spans="1:47" s="2" customFormat="1" ht="12">
      <c r="A702" s="39"/>
      <c r="B702" s="40"/>
      <c r="C702" s="41"/>
      <c r="D702" s="240" t="s">
        <v>185</v>
      </c>
      <c r="E702" s="41"/>
      <c r="F702" s="241" t="s">
        <v>826</v>
      </c>
      <c r="G702" s="41"/>
      <c r="H702" s="41"/>
      <c r="I702" s="242"/>
      <c r="J702" s="41"/>
      <c r="K702" s="41"/>
      <c r="L702" s="45"/>
      <c r="M702" s="243"/>
      <c r="N702" s="244"/>
      <c r="O702" s="92"/>
      <c r="P702" s="92"/>
      <c r="Q702" s="92"/>
      <c r="R702" s="92"/>
      <c r="S702" s="92"/>
      <c r="T702" s="93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18" t="s">
        <v>185</v>
      </c>
      <c r="AU702" s="18" t="s">
        <v>88</v>
      </c>
    </row>
    <row r="703" spans="1:51" s="13" customFormat="1" ht="12">
      <c r="A703" s="13"/>
      <c r="B703" s="245"/>
      <c r="C703" s="246"/>
      <c r="D703" s="240" t="s">
        <v>187</v>
      </c>
      <c r="E703" s="247" t="s">
        <v>1</v>
      </c>
      <c r="F703" s="248" t="s">
        <v>1302</v>
      </c>
      <c r="G703" s="246"/>
      <c r="H703" s="249">
        <v>92.31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5" t="s">
        <v>187</v>
      </c>
      <c r="AU703" s="255" t="s">
        <v>88</v>
      </c>
      <c r="AV703" s="13" t="s">
        <v>88</v>
      </c>
      <c r="AW703" s="13" t="s">
        <v>34</v>
      </c>
      <c r="AX703" s="13" t="s">
        <v>78</v>
      </c>
      <c r="AY703" s="255" t="s">
        <v>176</v>
      </c>
    </row>
    <row r="704" spans="1:51" s="14" customFormat="1" ht="12">
      <c r="A704" s="14"/>
      <c r="B704" s="256"/>
      <c r="C704" s="257"/>
      <c r="D704" s="240" t="s">
        <v>187</v>
      </c>
      <c r="E704" s="258" t="s">
        <v>1</v>
      </c>
      <c r="F704" s="259" t="s">
        <v>189</v>
      </c>
      <c r="G704" s="257"/>
      <c r="H704" s="260">
        <v>92.31</v>
      </c>
      <c r="I704" s="261"/>
      <c r="J704" s="257"/>
      <c r="K704" s="257"/>
      <c r="L704" s="262"/>
      <c r="M704" s="263"/>
      <c r="N704" s="264"/>
      <c r="O704" s="264"/>
      <c r="P704" s="264"/>
      <c r="Q704" s="264"/>
      <c r="R704" s="264"/>
      <c r="S704" s="264"/>
      <c r="T704" s="26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6" t="s">
        <v>187</v>
      </c>
      <c r="AU704" s="266" t="s">
        <v>88</v>
      </c>
      <c r="AV704" s="14" t="s">
        <v>183</v>
      </c>
      <c r="AW704" s="14" t="s">
        <v>34</v>
      </c>
      <c r="AX704" s="14" t="s">
        <v>86</v>
      </c>
      <c r="AY704" s="266" t="s">
        <v>176</v>
      </c>
    </row>
    <row r="705" spans="1:51" s="13" customFormat="1" ht="12">
      <c r="A705" s="13"/>
      <c r="B705" s="245"/>
      <c r="C705" s="246"/>
      <c r="D705" s="240" t="s">
        <v>187</v>
      </c>
      <c r="E705" s="246"/>
      <c r="F705" s="248" t="s">
        <v>1332</v>
      </c>
      <c r="G705" s="246"/>
      <c r="H705" s="249">
        <v>94.156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5" t="s">
        <v>187</v>
      </c>
      <c r="AU705" s="255" t="s">
        <v>88</v>
      </c>
      <c r="AV705" s="13" t="s">
        <v>88</v>
      </c>
      <c r="AW705" s="13" t="s">
        <v>4</v>
      </c>
      <c r="AX705" s="13" t="s">
        <v>86</v>
      </c>
      <c r="AY705" s="255" t="s">
        <v>176</v>
      </c>
    </row>
    <row r="706" spans="1:65" s="2" customFormat="1" ht="16.5" customHeight="1">
      <c r="A706" s="39"/>
      <c r="B706" s="40"/>
      <c r="C706" s="227" t="s">
        <v>896</v>
      </c>
      <c r="D706" s="227" t="s">
        <v>178</v>
      </c>
      <c r="E706" s="228" t="s">
        <v>842</v>
      </c>
      <c r="F706" s="229" t="s">
        <v>843</v>
      </c>
      <c r="G706" s="230" t="s">
        <v>462</v>
      </c>
      <c r="H706" s="231">
        <v>525.41</v>
      </c>
      <c r="I706" s="232"/>
      <c r="J706" s="233">
        <f>ROUND(I706*H706,2)</f>
        <v>0</v>
      </c>
      <c r="K706" s="229" t="s">
        <v>182</v>
      </c>
      <c r="L706" s="45"/>
      <c r="M706" s="234" t="s">
        <v>1</v>
      </c>
      <c r="N706" s="235" t="s">
        <v>43</v>
      </c>
      <c r="O706" s="92"/>
      <c r="P706" s="236">
        <f>O706*H706</f>
        <v>0</v>
      </c>
      <c r="Q706" s="236">
        <v>0.10095</v>
      </c>
      <c r="R706" s="236">
        <f>Q706*H706</f>
        <v>53.040139499999995</v>
      </c>
      <c r="S706" s="236">
        <v>0</v>
      </c>
      <c r="T706" s="237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38" t="s">
        <v>183</v>
      </c>
      <c r="AT706" s="238" t="s">
        <v>178</v>
      </c>
      <c r="AU706" s="238" t="s">
        <v>88</v>
      </c>
      <c r="AY706" s="18" t="s">
        <v>176</v>
      </c>
      <c r="BE706" s="239">
        <f>IF(N706="základní",J706,0)</f>
        <v>0</v>
      </c>
      <c r="BF706" s="239">
        <f>IF(N706="snížená",J706,0)</f>
        <v>0</v>
      </c>
      <c r="BG706" s="239">
        <f>IF(N706="zákl. přenesená",J706,0)</f>
        <v>0</v>
      </c>
      <c r="BH706" s="239">
        <f>IF(N706="sníž. přenesená",J706,0)</f>
        <v>0</v>
      </c>
      <c r="BI706" s="239">
        <f>IF(N706="nulová",J706,0)</f>
        <v>0</v>
      </c>
      <c r="BJ706" s="18" t="s">
        <v>86</v>
      </c>
      <c r="BK706" s="239">
        <f>ROUND(I706*H706,2)</f>
        <v>0</v>
      </c>
      <c r="BL706" s="18" t="s">
        <v>183</v>
      </c>
      <c r="BM706" s="238" t="s">
        <v>844</v>
      </c>
    </row>
    <row r="707" spans="1:47" s="2" customFormat="1" ht="12">
      <c r="A707" s="39"/>
      <c r="B707" s="40"/>
      <c r="C707" s="41"/>
      <c r="D707" s="240" t="s">
        <v>185</v>
      </c>
      <c r="E707" s="41"/>
      <c r="F707" s="241" t="s">
        <v>845</v>
      </c>
      <c r="G707" s="41"/>
      <c r="H707" s="41"/>
      <c r="I707" s="242"/>
      <c r="J707" s="41"/>
      <c r="K707" s="41"/>
      <c r="L707" s="45"/>
      <c r="M707" s="243"/>
      <c r="N707" s="244"/>
      <c r="O707" s="92"/>
      <c r="P707" s="92"/>
      <c r="Q707" s="92"/>
      <c r="R707" s="92"/>
      <c r="S707" s="92"/>
      <c r="T707" s="93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T707" s="18" t="s">
        <v>185</v>
      </c>
      <c r="AU707" s="18" t="s">
        <v>88</v>
      </c>
    </row>
    <row r="708" spans="1:47" s="2" customFormat="1" ht="12">
      <c r="A708" s="39"/>
      <c r="B708" s="40"/>
      <c r="C708" s="41"/>
      <c r="D708" s="240" t="s">
        <v>232</v>
      </c>
      <c r="E708" s="41"/>
      <c r="F708" s="277" t="s">
        <v>744</v>
      </c>
      <c r="G708" s="41"/>
      <c r="H708" s="41"/>
      <c r="I708" s="242"/>
      <c r="J708" s="41"/>
      <c r="K708" s="41"/>
      <c r="L708" s="45"/>
      <c r="M708" s="243"/>
      <c r="N708" s="244"/>
      <c r="O708" s="92"/>
      <c r="P708" s="92"/>
      <c r="Q708" s="92"/>
      <c r="R708" s="92"/>
      <c r="S708" s="92"/>
      <c r="T708" s="93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T708" s="18" t="s">
        <v>232</v>
      </c>
      <c r="AU708" s="18" t="s">
        <v>88</v>
      </c>
    </row>
    <row r="709" spans="1:51" s="13" customFormat="1" ht="12">
      <c r="A709" s="13"/>
      <c r="B709" s="245"/>
      <c r="C709" s="246"/>
      <c r="D709" s="240" t="s">
        <v>187</v>
      </c>
      <c r="E709" s="247" t="s">
        <v>1</v>
      </c>
      <c r="F709" s="248" t="s">
        <v>1333</v>
      </c>
      <c r="G709" s="246"/>
      <c r="H709" s="249">
        <v>525.41</v>
      </c>
      <c r="I709" s="250"/>
      <c r="J709" s="246"/>
      <c r="K709" s="246"/>
      <c r="L709" s="251"/>
      <c r="M709" s="252"/>
      <c r="N709" s="253"/>
      <c r="O709" s="253"/>
      <c r="P709" s="253"/>
      <c r="Q709" s="253"/>
      <c r="R709" s="253"/>
      <c r="S709" s="253"/>
      <c r="T709" s="25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5" t="s">
        <v>187</v>
      </c>
      <c r="AU709" s="255" t="s">
        <v>88</v>
      </c>
      <c r="AV709" s="13" t="s">
        <v>88</v>
      </c>
      <c r="AW709" s="13" t="s">
        <v>34</v>
      </c>
      <c r="AX709" s="13" t="s">
        <v>78</v>
      </c>
      <c r="AY709" s="255" t="s">
        <v>176</v>
      </c>
    </row>
    <row r="710" spans="1:51" s="14" customFormat="1" ht="12">
      <c r="A710" s="14"/>
      <c r="B710" s="256"/>
      <c r="C710" s="257"/>
      <c r="D710" s="240" t="s">
        <v>187</v>
      </c>
      <c r="E710" s="258" t="s">
        <v>1</v>
      </c>
      <c r="F710" s="259" t="s">
        <v>189</v>
      </c>
      <c r="G710" s="257"/>
      <c r="H710" s="260">
        <v>525.41</v>
      </c>
      <c r="I710" s="261"/>
      <c r="J710" s="257"/>
      <c r="K710" s="257"/>
      <c r="L710" s="262"/>
      <c r="M710" s="263"/>
      <c r="N710" s="264"/>
      <c r="O710" s="264"/>
      <c r="P710" s="264"/>
      <c r="Q710" s="264"/>
      <c r="R710" s="264"/>
      <c r="S710" s="264"/>
      <c r="T710" s="26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6" t="s">
        <v>187</v>
      </c>
      <c r="AU710" s="266" t="s">
        <v>88</v>
      </c>
      <c r="AV710" s="14" t="s">
        <v>183</v>
      </c>
      <c r="AW710" s="14" t="s">
        <v>34</v>
      </c>
      <c r="AX710" s="14" t="s">
        <v>86</v>
      </c>
      <c r="AY710" s="266" t="s">
        <v>176</v>
      </c>
    </row>
    <row r="711" spans="1:65" s="2" customFormat="1" ht="16.5" customHeight="1">
      <c r="A711" s="39"/>
      <c r="B711" s="40"/>
      <c r="C711" s="278" t="s">
        <v>902</v>
      </c>
      <c r="D711" s="278" t="s">
        <v>247</v>
      </c>
      <c r="E711" s="279" t="s">
        <v>848</v>
      </c>
      <c r="F711" s="280" t="s">
        <v>849</v>
      </c>
      <c r="G711" s="281" t="s">
        <v>462</v>
      </c>
      <c r="H711" s="282">
        <v>535.918</v>
      </c>
      <c r="I711" s="283"/>
      <c r="J711" s="284">
        <f>ROUND(I711*H711,2)</f>
        <v>0</v>
      </c>
      <c r="K711" s="280" t="s">
        <v>182</v>
      </c>
      <c r="L711" s="285"/>
      <c r="M711" s="286" t="s">
        <v>1</v>
      </c>
      <c r="N711" s="287" t="s">
        <v>43</v>
      </c>
      <c r="O711" s="92"/>
      <c r="P711" s="236">
        <f>O711*H711</f>
        <v>0</v>
      </c>
      <c r="Q711" s="236">
        <v>0.024</v>
      </c>
      <c r="R711" s="236">
        <f>Q711*H711</f>
        <v>12.862032000000001</v>
      </c>
      <c r="S711" s="236">
        <v>0</v>
      </c>
      <c r="T711" s="237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8" t="s">
        <v>227</v>
      </c>
      <c r="AT711" s="238" t="s">
        <v>247</v>
      </c>
      <c r="AU711" s="238" t="s">
        <v>88</v>
      </c>
      <c r="AY711" s="18" t="s">
        <v>176</v>
      </c>
      <c r="BE711" s="239">
        <f>IF(N711="základní",J711,0)</f>
        <v>0</v>
      </c>
      <c r="BF711" s="239">
        <f>IF(N711="snížená",J711,0)</f>
        <v>0</v>
      </c>
      <c r="BG711" s="239">
        <f>IF(N711="zákl. přenesená",J711,0)</f>
        <v>0</v>
      </c>
      <c r="BH711" s="239">
        <f>IF(N711="sníž. přenesená",J711,0)</f>
        <v>0</v>
      </c>
      <c r="BI711" s="239">
        <f>IF(N711="nulová",J711,0)</f>
        <v>0</v>
      </c>
      <c r="BJ711" s="18" t="s">
        <v>86</v>
      </c>
      <c r="BK711" s="239">
        <f>ROUND(I711*H711,2)</f>
        <v>0</v>
      </c>
      <c r="BL711" s="18" t="s">
        <v>183</v>
      </c>
      <c r="BM711" s="238" t="s">
        <v>850</v>
      </c>
    </row>
    <row r="712" spans="1:47" s="2" customFormat="1" ht="12">
      <c r="A712" s="39"/>
      <c r="B712" s="40"/>
      <c r="C712" s="41"/>
      <c r="D712" s="240" t="s">
        <v>185</v>
      </c>
      <c r="E712" s="41"/>
      <c r="F712" s="241" t="s">
        <v>849</v>
      </c>
      <c r="G712" s="41"/>
      <c r="H712" s="41"/>
      <c r="I712" s="242"/>
      <c r="J712" s="41"/>
      <c r="K712" s="41"/>
      <c r="L712" s="45"/>
      <c r="M712" s="243"/>
      <c r="N712" s="244"/>
      <c r="O712" s="92"/>
      <c r="P712" s="92"/>
      <c r="Q712" s="92"/>
      <c r="R712" s="92"/>
      <c r="S712" s="92"/>
      <c r="T712" s="93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185</v>
      </c>
      <c r="AU712" s="18" t="s">
        <v>88</v>
      </c>
    </row>
    <row r="713" spans="1:51" s="13" customFormat="1" ht="12">
      <c r="A713" s="13"/>
      <c r="B713" s="245"/>
      <c r="C713" s="246"/>
      <c r="D713" s="240" t="s">
        <v>187</v>
      </c>
      <c r="E713" s="247" t="s">
        <v>1</v>
      </c>
      <c r="F713" s="248" t="s">
        <v>1333</v>
      </c>
      <c r="G713" s="246"/>
      <c r="H713" s="249">
        <v>525.41</v>
      </c>
      <c r="I713" s="250"/>
      <c r="J713" s="246"/>
      <c r="K713" s="246"/>
      <c r="L713" s="251"/>
      <c r="M713" s="252"/>
      <c r="N713" s="253"/>
      <c r="O713" s="253"/>
      <c r="P713" s="253"/>
      <c r="Q713" s="253"/>
      <c r="R713" s="253"/>
      <c r="S713" s="253"/>
      <c r="T713" s="25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5" t="s">
        <v>187</v>
      </c>
      <c r="AU713" s="255" t="s">
        <v>88</v>
      </c>
      <c r="AV713" s="13" t="s">
        <v>88</v>
      </c>
      <c r="AW713" s="13" t="s">
        <v>34</v>
      </c>
      <c r="AX713" s="13" t="s">
        <v>78</v>
      </c>
      <c r="AY713" s="255" t="s">
        <v>176</v>
      </c>
    </row>
    <row r="714" spans="1:51" s="14" customFormat="1" ht="12">
      <c r="A714" s="14"/>
      <c r="B714" s="256"/>
      <c r="C714" s="257"/>
      <c r="D714" s="240" t="s">
        <v>187</v>
      </c>
      <c r="E714" s="258" t="s">
        <v>1</v>
      </c>
      <c r="F714" s="259" t="s">
        <v>189</v>
      </c>
      <c r="G714" s="257"/>
      <c r="H714" s="260">
        <v>525.41</v>
      </c>
      <c r="I714" s="261"/>
      <c r="J714" s="257"/>
      <c r="K714" s="257"/>
      <c r="L714" s="262"/>
      <c r="M714" s="263"/>
      <c r="N714" s="264"/>
      <c r="O714" s="264"/>
      <c r="P714" s="264"/>
      <c r="Q714" s="264"/>
      <c r="R714" s="264"/>
      <c r="S714" s="264"/>
      <c r="T714" s="26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6" t="s">
        <v>187</v>
      </c>
      <c r="AU714" s="266" t="s">
        <v>88</v>
      </c>
      <c r="AV714" s="14" t="s">
        <v>183</v>
      </c>
      <c r="AW714" s="14" t="s">
        <v>34</v>
      </c>
      <c r="AX714" s="14" t="s">
        <v>86</v>
      </c>
      <c r="AY714" s="266" t="s">
        <v>176</v>
      </c>
    </row>
    <row r="715" spans="1:51" s="13" customFormat="1" ht="12">
      <c r="A715" s="13"/>
      <c r="B715" s="245"/>
      <c r="C715" s="246"/>
      <c r="D715" s="240" t="s">
        <v>187</v>
      </c>
      <c r="E715" s="246"/>
      <c r="F715" s="248" t="s">
        <v>1334</v>
      </c>
      <c r="G715" s="246"/>
      <c r="H715" s="249">
        <v>535.918</v>
      </c>
      <c r="I715" s="250"/>
      <c r="J715" s="246"/>
      <c r="K715" s="246"/>
      <c r="L715" s="251"/>
      <c r="M715" s="252"/>
      <c r="N715" s="253"/>
      <c r="O715" s="253"/>
      <c r="P715" s="253"/>
      <c r="Q715" s="253"/>
      <c r="R715" s="253"/>
      <c r="S715" s="253"/>
      <c r="T715" s="25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5" t="s">
        <v>187</v>
      </c>
      <c r="AU715" s="255" t="s">
        <v>88</v>
      </c>
      <c r="AV715" s="13" t="s">
        <v>88</v>
      </c>
      <c r="AW715" s="13" t="s">
        <v>4</v>
      </c>
      <c r="AX715" s="13" t="s">
        <v>86</v>
      </c>
      <c r="AY715" s="255" t="s">
        <v>176</v>
      </c>
    </row>
    <row r="716" spans="1:65" s="2" customFormat="1" ht="16.5" customHeight="1">
      <c r="A716" s="39"/>
      <c r="B716" s="40"/>
      <c r="C716" s="227" t="s">
        <v>908</v>
      </c>
      <c r="D716" s="227" t="s">
        <v>178</v>
      </c>
      <c r="E716" s="228" t="s">
        <v>861</v>
      </c>
      <c r="F716" s="229" t="s">
        <v>862</v>
      </c>
      <c r="G716" s="230" t="s">
        <v>181</v>
      </c>
      <c r="H716" s="231">
        <v>19.155</v>
      </c>
      <c r="I716" s="232"/>
      <c r="J716" s="233">
        <f>ROUND(I716*H716,2)</f>
        <v>0</v>
      </c>
      <c r="K716" s="229" t="s">
        <v>182</v>
      </c>
      <c r="L716" s="45"/>
      <c r="M716" s="234" t="s">
        <v>1</v>
      </c>
      <c r="N716" s="235" t="s">
        <v>43</v>
      </c>
      <c r="O716" s="92"/>
      <c r="P716" s="236">
        <f>O716*H716</f>
        <v>0</v>
      </c>
      <c r="Q716" s="236">
        <v>2.25634</v>
      </c>
      <c r="R716" s="236">
        <f>Q716*H716</f>
        <v>43.2201927</v>
      </c>
      <c r="S716" s="236">
        <v>0</v>
      </c>
      <c r="T716" s="237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38" t="s">
        <v>183</v>
      </c>
      <c r="AT716" s="238" t="s">
        <v>178</v>
      </c>
      <c r="AU716" s="238" t="s">
        <v>88</v>
      </c>
      <c r="AY716" s="18" t="s">
        <v>176</v>
      </c>
      <c r="BE716" s="239">
        <f>IF(N716="základní",J716,0)</f>
        <v>0</v>
      </c>
      <c r="BF716" s="239">
        <f>IF(N716="snížená",J716,0)</f>
        <v>0</v>
      </c>
      <c r="BG716" s="239">
        <f>IF(N716="zákl. přenesená",J716,0)</f>
        <v>0</v>
      </c>
      <c r="BH716" s="239">
        <f>IF(N716="sníž. přenesená",J716,0)</f>
        <v>0</v>
      </c>
      <c r="BI716" s="239">
        <f>IF(N716="nulová",J716,0)</f>
        <v>0</v>
      </c>
      <c r="BJ716" s="18" t="s">
        <v>86</v>
      </c>
      <c r="BK716" s="239">
        <f>ROUND(I716*H716,2)</f>
        <v>0</v>
      </c>
      <c r="BL716" s="18" t="s">
        <v>183</v>
      </c>
      <c r="BM716" s="238" t="s">
        <v>1335</v>
      </c>
    </row>
    <row r="717" spans="1:47" s="2" customFormat="1" ht="12">
      <c r="A717" s="39"/>
      <c r="B717" s="40"/>
      <c r="C717" s="41"/>
      <c r="D717" s="240" t="s">
        <v>185</v>
      </c>
      <c r="E717" s="41"/>
      <c r="F717" s="241" t="s">
        <v>864</v>
      </c>
      <c r="G717" s="41"/>
      <c r="H717" s="41"/>
      <c r="I717" s="242"/>
      <c r="J717" s="41"/>
      <c r="K717" s="41"/>
      <c r="L717" s="45"/>
      <c r="M717" s="243"/>
      <c r="N717" s="244"/>
      <c r="O717" s="92"/>
      <c r="P717" s="92"/>
      <c r="Q717" s="92"/>
      <c r="R717" s="92"/>
      <c r="S717" s="92"/>
      <c r="T717" s="93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185</v>
      </c>
      <c r="AU717" s="18" t="s">
        <v>88</v>
      </c>
    </row>
    <row r="718" spans="1:47" s="2" customFormat="1" ht="12">
      <c r="A718" s="39"/>
      <c r="B718" s="40"/>
      <c r="C718" s="41"/>
      <c r="D718" s="240" t="s">
        <v>232</v>
      </c>
      <c r="E718" s="41"/>
      <c r="F718" s="277" t="s">
        <v>865</v>
      </c>
      <c r="G718" s="41"/>
      <c r="H718" s="41"/>
      <c r="I718" s="242"/>
      <c r="J718" s="41"/>
      <c r="K718" s="41"/>
      <c r="L718" s="45"/>
      <c r="M718" s="243"/>
      <c r="N718" s="244"/>
      <c r="O718" s="92"/>
      <c r="P718" s="92"/>
      <c r="Q718" s="92"/>
      <c r="R718" s="92"/>
      <c r="S718" s="92"/>
      <c r="T718" s="93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232</v>
      </c>
      <c r="AU718" s="18" t="s">
        <v>88</v>
      </c>
    </row>
    <row r="719" spans="1:51" s="15" customFormat="1" ht="12">
      <c r="A719" s="15"/>
      <c r="B719" s="267"/>
      <c r="C719" s="268"/>
      <c r="D719" s="240" t="s">
        <v>187</v>
      </c>
      <c r="E719" s="269" t="s">
        <v>1</v>
      </c>
      <c r="F719" s="270" t="s">
        <v>866</v>
      </c>
      <c r="G719" s="268"/>
      <c r="H719" s="269" t="s">
        <v>1</v>
      </c>
      <c r="I719" s="271"/>
      <c r="J719" s="268"/>
      <c r="K719" s="268"/>
      <c r="L719" s="272"/>
      <c r="M719" s="273"/>
      <c r="N719" s="274"/>
      <c r="O719" s="274"/>
      <c r="P719" s="274"/>
      <c r="Q719" s="274"/>
      <c r="R719" s="274"/>
      <c r="S719" s="274"/>
      <c r="T719" s="27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76" t="s">
        <v>187</v>
      </c>
      <c r="AU719" s="276" t="s">
        <v>88</v>
      </c>
      <c r="AV719" s="15" t="s">
        <v>86</v>
      </c>
      <c r="AW719" s="15" t="s">
        <v>34</v>
      </c>
      <c r="AX719" s="15" t="s">
        <v>78</v>
      </c>
      <c r="AY719" s="276" t="s">
        <v>176</v>
      </c>
    </row>
    <row r="720" spans="1:51" s="13" customFormat="1" ht="12">
      <c r="A720" s="13"/>
      <c r="B720" s="245"/>
      <c r="C720" s="246"/>
      <c r="D720" s="240" t="s">
        <v>187</v>
      </c>
      <c r="E720" s="247" t="s">
        <v>1</v>
      </c>
      <c r="F720" s="248" t="s">
        <v>1336</v>
      </c>
      <c r="G720" s="246"/>
      <c r="H720" s="249">
        <v>3.385</v>
      </c>
      <c r="I720" s="250"/>
      <c r="J720" s="246"/>
      <c r="K720" s="246"/>
      <c r="L720" s="251"/>
      <c r="M720" s="252"/>
      <c r="N720" s="253"/>
      <c r="O720" s="253"/>
      <c r="P720" s="253"/>
      <c r="Q720" s="253"/>
      <c r="R720" s="253"/>
      <c r="S720" s="253"/>
      <c r="T720" s="25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5" t="s">
        <v>187</v>
      </c>
      <c r="AU720" s="255" t="s">
        <v>88</v>
      </c>
      <c r="AV720" s="13" t="s">
        <v>88</v>
      </c>
      <c r="AW720" s="13" t="s">
        <v>34</v>
      </c>
      <c r="AX720" s="13" t="s">
        <v>78</v>
      </c>
      <c r="AY720" s="255" t="s">
        <v>176</v>
      </c>
    </row>
    <row r="721" spans="1:51" s="13" customFormat="1" ht="12">
      <c r="A721" s="13"/>
      <c r="B721" s="245"/>
      <c r="C721" s="246"/>
      <c r="D721" s="240" t="s">
        <v>187</v>
      </c>
      <c r="E721" s="247" t="s">
        <v>1</v>
      </c>
      <c r="F721" s="248" t="s">
        <v>1337</v>
      </c>
      <c r="G721" s="246"/>
      <c r="H721" s="249">
        <v>8.339</v>
      </c>
      <c r="I721" s="250"/>
      <c r="J721" s="246"/>
      <c r="K721" s="246"/>
      <c r="L721" s="251"/>
      <c r="M721" s="252"/>
      <c r="N721" s="253"/>
      <c r="O721" s="253"/>
      <c r="P721" s="253"/>
      <c r="Q721" s="253"/>
      <c r="R721" s="253"/>
      <c r="S721" s="253"/>
      <c r="T721" s="25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5" t="s">
        <v>187</v>
      </c>
      <c r="AU721" s="255" t="s">
        <v>88</v>
      </c>
      <c r="AV721" s="13" t="s">
        <v>88</v>
      </c>
      <c r="AW721" s="13" t="s">
        <v>34</v>
      </c>
      <c r="AX721" s="13" t="s">
        <v>78</v>
      </c>
      <c r="AY721" s="255" t="s">
        <v>176</v>
      </c>
    </row>
    <row r="722" spans="1:51" s="13" customFormat="1" ht="12">
      <c r="A722" s="13"/>
      <c r="B722" s="245"/>
      <c r="C722" s="246"/>
      <c r="D722" s="240" t="s">
        <v>187</v>
      </c>
      <c r="E722" s="247" t="s">
        <v>1</v>
      </c>
      <c r="F722" s="248" t="s">
        <v>1338</v>
      </c>
      <c r="G722" s="246"/>
      <c r="H722" s="249">
        <v>7.431</v>
      </c>
      <c r="I722" s="250"/>
      <c r="J722" s="246"/>
      <c r="K722" s="246"/>
      <c r="L722" s="251"/>
      <c r="M722" s="252"/>
      <c r="N722" s="253"/>
      <c r="O722" s="253"/>
      <c r="P722" s="253"/>
      <c r="Q722" s="253"/>
      <c r="R722" s="253"/>
      <c r="S722" s="253"/>
      <c r="T722" s="25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5" t="s">
        <v>187</v>
      </c>
      <c r="AU722" s="255" t="s">
        <v>88</v>
      </c>
      <c r="AV722" s="13" t="s">
        <v>88</v>
      </c>
      <c r="AW722" s="13" t="s">
        <v>34</v>
      </c>
      <c r="AX722" s="13" t="s">
        <v>78</v>
      </c>
      <c r="AY722" s="255" t="s">
        <v>176</v>
      </c>
    </row>
    <row r="723" spans="1:51" s="14" customFormat="1" ht="12">
      <c r="A723" s="14"/>
      <c r="B723" s="256"/>
      <c r="C723" s="257"/>
      <c r="D723" s="240" t="s">
        <v>187</v>
      </c>
      <c r="E723" s="258" t="s">
        <v>1</v>
      </c>
      <c r="F723" s="259" t="s">
        <v>189</v>
      </c>
      <c r="G723" s="257"/>
      <c r="H723" s="260">
        <v>19.155</v>
      </c>
      <c r="I723" s="261"/>
      <c r="J723" s="257"/>
      <c r="K723" s="257"/>
      <c r="L723" s="262"/>
      <c r="M723" s="263"/>
      <c r="N723" s="264"/>
      <c r="O723" s="264"/>
      <c r="P723" s="264"/>
      <c r="Q723" s="264"/>
      <c r="R723" s="264"/>
      <c r="S723" s="264"/>
      <c r="T723" s="26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6" t="s">
        <v>187</v>
      </c>
      <c r="AU723" s="266" t="s">
        <v>88</v>
      </c>
      <c r="AV723" s="14" t="s">
        <v>183</v>
      </c>
      <c r="AW723" s="14" t="s">
        <v>34</v>
      </c>
      <c r="AX723" s="14" t="s">
        <v>86</v>
      </c>
      <c r="AY723" s="266" t="s">
        <v>176</v>
      </c>
    </row>
    <row r="724" spans="1:65" s="2" customFormat="1" ht="16.5" customHeight="1">
      <c r="A724" s="39"/>
      <c r="B724" s="40"/>
      <c r="C724" s="227" t="s">
        <v>914</v>
      </c>
      <c r="D724" s="227" t="s">
        <v>178</v>
      </c>
      <c r="E724" s="228" t="s">
        <v>1339</v>
      </c>
      <c r="F724" s="229" t="s">
        <v>1340</v>
      </c>
      <c r="G724" s="230" t="s">
        <v>296</v>
      </c>
      <c r="H724" s="231">
        <v>6.28</v>
      </c>
      <c r="I724" s="232"/>
      <c r="J724" s="233">
        <f>ROUND(I724*H724,2)</f>
        <v>0</v>
      </c>
      <c r="K724" s="229" t="s">
        <v>182</v>
      </c>
      <c r="L724" s="45"/>
      <c r="M724" s="234" t="s">
        <v>1</v>
      </c>
      <c r="N724" s="235" t="s">
        <v>43</v>
      </c>
      <c r="O724" s="92"/>
      <c r="P724" s="236">
        <f>O724*H724</f>
        <v>0</v>
      </c>
      <c r="Q724" s="236">
        <v>0.00388</v>
      </c>
      <c r="R724" s="236">
        <f>Q724*H724</f>
        <v>0.024366400000000003</v>
      </c>
      <c r="S724" s="236">
        <v>0</v>
      </c>
      <c r="T724" s="237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8" t="s">
        <v>183</v>
      </c>
      <c r="AT724" s="238" t="s">
        <v>178</v>
      </c>
      <c r="AU724" s="238" t="s">
        <v>88</v>
      </c>
      <c r="AY724" s="18" t="s">
        <v>176</v>
      </c>
      <c r="BE724" s="239">
        <f>IF(N724="základní",J724,0)</f>
        <v>0</v>
      </c>
      <c r="BF724" s="239">
        <f>IF(N724="snížená",J724,0)</f>
        <v>0</v>
      </c>
      <c r="BG724" s="239">
        <f>IF(N724="zákl. přenesená",J724,0)</f>
        <v>0</v>
      </c>
      <c r="BH724" s="239">
        <f>IF(N724="sníž. přenesená",J724,0)</f>
        <v>0</v>
      </c>
      <c r="BI724" s="239">
        <f>IF(N724="nulová",J724,0)</f>
        <v>0</v>
      </c>
      <c r="BJ724" s="18" t="s">
        <v>86</v>
      </c>
      <c r="BK724" s="239">
        <f>ROUND(I724*H724,2)</f>
        <v>0</v>
      </c>
      <c r="BL724" s="18" t="s">
        <v>183</v>
      </c>
      <c r="BM724" s="238" t="s">
        <v>1341</v>
      </c>
    </row>
    <row r="725" spans="1:47" s="2" customFormat="1" ht="12">
      <c r="A725" s="39"/>
      <c r="B725" s="40"/>
      <c r="C725" s="41"/>
      <c r="D725" s="240" t="s">
        <v>185</v>
      </c>
      <c r="E725" s="41"/>
      <c r="F725" s="241" t="s">
        <v>1342</v>
      </c>
      <c r="G725" s="41"/>
      <c r="H725" s="41"/>
      <c r="I725" s="242"/>
      <c r="J725" s="41"/>
      <c r="K725" s="41"/>
      <c r="L725" s="45"/>
      <c r="M725" s="243"/>
      <c r="N725" s="244"/>
      <c r="O725" s="92"/>
      <c r="P725" s="92"/>
      <c r="Q725" s="92"/>
      <c r="R725" s="92"/>
      <c r="S725" s="92"/>
      <c r="T725" s="93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18" t="s">
        <v>185</v>
      </c>
      <c r="AU725" s="18" t="s">
        <v>88</v>
      </c>
    </row>
    <row r="726" spans="1:51" s="13" customFormat="1" ht="12">
      <c r="A726" s="13"/>
      <c r="B726" s="245"/>
      <c r="C726" s="246"/>
      <c r="D726" s="240" t="s">
        <v>187</v>
      </c>
      <c r="E726" s="247" t="s">
        <v>1</v>
      </c>
      <c r="F726" s="248" t="s">
        <v>1343</v>
      </c>
      <c r="G726" s="246"/>
      <c r="H726" s="249">
        <v>6.28</v>
      </c>
      <c r="I726" s="250"/>
      <c r="J726" s="246"/>
      <c r="K726" s="246"/>
      <c r="L726" s="251"/>
      <c r="M726" s="252"/>
      <c r="N726" s="253"/>
      <c r="O726" s="253"/>
      <c r="P726" s="253"/>
      <c r="Q726" s="253"/>
      <c r="R726" s="253"/>
      <c r="S726" s="253"/>
      <c r="T726" s="25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5" t="s">
        <v>187</v>
      </c>
      <c r="AU726" s="255" t="s">
        <v>88</v>
      </c>
      <c r="AV726" s="13" t="s">
        <v>88</v>
      </c>
      <c r="AW726" s="13" t="s">
        <v>34</v>
      </c>
      <c r="AX726" s="13" t="s">
        <v>78</v>
      </c>
      <c r="AY726" s="255" t="s">
        <v>176</v>
      </c>
    </row>
    <row r="727" spans="1:51" s="14" customFormat="1" ht="12">
      <c r="A727" s="14"/>
      <c r="B727" s="256"/>
      <c r="C727" s="257"/>
      <c r="D727" s="240" t="s">
        <v>187</v>
      </c>
      <c r="E727" s="258" t="s">
        <v>1</v>
      </c>
      <c r="F727" s="259" t="s">
        <v>189</v>
      </c>
      <c r="G727" s="257"/>
      <c r="H727" s="260">
        <v>6.28</v>
      </c>
      <c r="I727" s="261"/>
      <c r="J727" s="257"/>
      <c r="K727" s="257"/>
      <c r="L727" s="262"/>
      <c r="M727" s="263"/>
      <c r="N727" s="264"/>
      <c r="O727" s="264"/>
      <c r="P727" s="264"/>
      <c r="Q727" s="264"/>
      <c r="R727" s="264"/>
      <c r="S727" s="264"/>
      <c r="T727" s="26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6" t="s">
        <v>187</v>
      </c>
      <c r="AU727" s="266" t="s">
        <v>88</v>
      </c>
      <c r="AV727" s="14" t="s">
        <v>183</v>
      </c>
      <c r="AW727" s="14" t="s">
        <v>34</v>
      </c>
      <c r="AX727" s="14" t="s">
        <v>86</v>
      </c>
      <c r="AY727" s="266" t="s">
        <v>176</v>
      </c>
    </row>
    <row r="728" spans="1:65" s="2" customFormat="1" ht="16.5" customHeight="1">
      <c r="A728" s="39"/>
      <c r="B728" s="40"/>
      <c r="C728" s="227" t="s">
        <v>920</v>
      </c>
      <c r="D728" s="227" t="s">
        <v>178</v>
      </c>
      <c r="E728" s="228" t="s">
        <v>1344</v>
      </c>
      <c r="F728" s="229" t="s">
        <v>1345</v>
      </c>
      <c r="G728" s="230" t="s">
        <v>296</v>
      </c>
      <c r="H728" s="231">
        <v>221.84</v>
      </c>
      <c r="I728" s="232"/>
      <c r="J728" s="233">
        <f>ROUND(I728*H728,2)</f>
        <v>0</v>
      </c>
      <c r="K728" s="229" t="s">
        <v>182</v>
      </c>
      <c r="L728" s="45"/>
      <c r="M728" s="234" t="s">
        <v>1</v>
      </c>
      <c r="N728" s="235" t="s">
        <v>43</v>
      </c>
      <c r="O728" s="92"/>
      <c r="P728" s="236">
        <f>O728*H728</f>
        <v>0</v>
      </c>
      <c r="Q728" s="236">
        <v>0.00069</v>
      </c>
      <c r="R728" s="236">
        <f>Q728*H728</f>
        <v>0.1530696</v>
      </c>
      <c r="S728" s="236">
        <v>0</v>
      </c>
      <c r="T728" s="237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38" t="s">
        <v>183</v>
      </c>
      <c r="AT728" s="238" t="s">
        <v>178</v>
      </c>
      <c r="AU728" s="238" t="s">
        <v>88</v>
      </c>
      <c r="AY728" s="18" t="s">
        <v>176</v>
      </c>
      <c r="BE728" s="239">
        <f>IF(N728="základní",J728,0)</f>
        <v>0</v>
      </c>
      <c r="BF728" s="239">
        <f>IF(N728="snížená",J728,0)</f>
        <v>0</v>
      </c>
      <c r="BG728" s="239">
        <f>IF(N728="zákl. přenesená",J728,0)</f>
        <v>0</v>
      </c>
      <c r="BH728" s="239">
        <f>IF(N728="sníž. přenesená",J728,0)</f>
        <v>0</v>
      </c>
      <c r="BI728" s="239">
        <f>IF(N728="nulová",J728,0)</f>
        <v>0</v>
      </c>
      <c r="BJ728" s="18" t="s">
        <v>86</v>
      </c>
      <c r="BK728" s="239">
        <f>ROUND(I728*H728,2)</f>
        <v>0</v>
      </c>
      <c r="BL728" s="18" t="s">
        <v>183</v>
      </c>
      <c r="BM728" s="238" t="s">
        <v>1346</v>
      </c>
    </row>
    <row r="729" spans="1:47" s="2" customFormat="1" ht="12">
      <c r="A729" s="39"/>
      <c r="B729" s="40"/>
      <c r="C729" s="41"/>
      <c r="D729" s="240" t="s">
        <v>185</v>
      </c>
      <c r="E729" s="41"/>
      <c r="F729" s="241" t="s">
        <v>1347</v>
      </c>
      <c r="G729" s="41"/>
      <c r="H729" s="41"/>
      <c r="I729" s="242"/>
      <c r="J729" s="41"/>
      <c r="K729" s="41"/>
      <c r="L729" s="45"/>
      <c r="M729" s="243"/>
      <c r="N729" s="244"/>
      <c r="O729" s="92"/>
      <c r="P729" s="92"/>
      <c r="Q729" s="92"/>
      <c r="R729" s="92"/>
      <c r="S729" s="92"/>
      <c r="T729" s="93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T729" s="18" t="s">
        <v>185</v>
      </c>
      <c r="AU729" s="18" t="s">
        <v>88</v>
      </c>
    </row>
    <row r="730" spans="1:51" s="15" customFormat="1" ht="12">
      <c r="A730" s="15"/>
      <c r="B730" s="267"/>
      <c r="C730" s="268"/>
      <c r="D730" s="240" t="s">
        <v>187</v>
      </c>
      <c r="E730" s="269" t="s">
        <v>1</v>
      </c>
      <c r="F730" s="270" t="s">
        <v>1108</v>
      </c>
      <c r="G730" s="268"/>
      <c r="H730" s="269" t="s">
        <v>1</v>
      </c>
      <c r="I730" s="271"/>
      <c r="J730" s="268"/>
      <c r="K730" s="268"/>
      <c r="L730" s="272"/>
      <c r="M730" s="273"/>
      <c r="N730" s="274"/>
      <c r="O730" s="274"/>
      <c r="P730" s="274"/>
      <c r="Q730" s="274"/>
      <c r="R730" s="274"/>
      <c r="S730" s="274"/>
      <c r="T730" s="27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76" t="s">
        <v>187</v>
      </c>
      <c r="AU730" s="276" t="s">
        <v>88</v>
      </c>
      <c r="AV730" s="15" t="s">
        <v>86</v>
      </c>
      <c r="AW730" s="15" t="s">
        <v>34</v>
      </c>
      <c r="AX730" s="15" t="s">
        <v>78</v>
      </c>
      <c r="AY730" s="276" t="s">
        <v>176</v>
      </c>
    </row>
    <row r="731" spans="1:51" s="13" customFormat="1" ht="12">
      <c r="A731" s="13"/>
      <c r="B731" s="245"/>
      <c r="C731" s="246"/>
      <c r="D731" s="240" t="s">
        <v>187</v>
      </c>
      <c r="E731" s="247" t="s">
        <v>1</v>
      </c>
      <c r="F731" s="248" t="s">
        <v>1348</v>
      </c>
      <c r="G731" s="246"/>
      <c r="H731" s="249">
        <v>221.84</v>
      </c>
      <c r="I731" s="250"/>
      <c r="J731" s="246"/>
      <c r="K731" s="246"/>
      <c r="L731" s="251"/>
      <c r="M731" s="252"/>
      <c r="N731" s="253"/>
      <c r="O731" s="253"/>
      <c r="P731" s="253"/>
      <c r="Q731" s="253"/>
      <c r="R731" s="253"/>
      <c r="S731" s="253"/>
      <c r="T731" s="25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5" t="s">
        <v>187</v>
      </c>
      <c r="AU731" s="255" t="s">
        <v>88</v>
      </c>
      <c r="AV731" s="13" t="s">
        <v>88</v>
      </c>
      <c r="AW731" s="13" t="s">
        <v>34</v>
      </c>
      <c r="AX731" s="13" t="s">
        <v>78</v>
      </c>
      <c r="AY731" s="255" t="s">
        <v>176</v>
      </c>
    </row>
    <row r="732" spans="1:51" s="14" customFormat="1" ht="12">
      <c r="A732" s="14"/>
      <c r="B732" s="256"/>
      <c r="C732" s="257"/>
      <c r="D732" s="240" t="s">
        <v>187</v>
      </c>
      <c r="E732" s="258" t="s">
        <v>1</v>
      </c>
      <c r="F732" s="259" t="s">
        <v>189</v>
      </c>
      <c r="G732" s="257"/>
      <c r="H732" s="260">
        <v>221.84</v>
      </c>
      <c r="I732" s="261"/>
      <c r="J732" s="257"/>
      <c r="K732" s="257"/>
      <c r="L732" s="262"/>
      <c r="M732" s="263"/>
      <c r="N732" s="264"/>
      <c r="O732" s="264"/>
      <c r="P732" s="264"/>
      <c r="Q732" s="264"/>
      <c r="R732" s="264"/>
      <c r="S732" s="264"/>
      <c r="T732" s="26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6" t="s">
        <v>187</v>
      </c>
      <c r="AU732" s="266" t="s">
        <v>88</v>
      </c>
      <c r="AV732" s="14" t="s">
        <v>183</v>
      </c>
      <c r="AW732" s="14" t="s">
        <v>34</v>
      </c>
      <c r="AX732" s="14" t="s">
        <v>86</v>
      </c>
      <c r="AY732" s="266" t="s">
        <v>176</v>
      </c>
    </row>
    <row r="733" spans="1:65" s="2" customFormat="1" ht="21.75" customHeight="1">
      <c r="A733" s="39"/>
      <c r="B733" s="40"/>
      <c r="C733" s="227" t="s">
        <v>926</v>
      </c>
      <c r="D733" s="227" t="s">
        <v>178</v>
      </c>
      <c r="E733" s="228" t="s">
        <v>872</v>
      </c>
      <c r="F733" s="229" t="s">
        <v>873</v>
      </c>
      <c r="G733" s="230" t="s">
        <v>462</v>
      </c>
      <c r="H733" s="231">
        <v>151.91</v>
      </c>
      <c r="I733" s="232"/>
      <c r="J733" s="233">
        <f>ROUND(I733*H733,2)</f>
        <v>0</v>
      </c>
      <c r="K733" s="229" t="s">
        <v>182</v>
      </c>
      <c r="L733" s="45"/>
      <c r="M733" s="234" t="s">
        <v>1</v>
      </c>
      <c r="N733" s="235" t="s">
        <v>43</v>
      </c>
      <c r="O733" s="92"/>
      <c r="P733" s="236">
        <f>O733*H733</f>
        <v>0</v>
      </c>
      <c r="Q733" s="236">
        <v>0.00061</v>
      </c>
      <c r="R733" s="236">
        <f>Q733*H733</f>
        <v>0.0926651</v>
      </c>
      <c r="S733" s="236">
        <v>0</v>
      </c>
      <c r="T733" s="237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8" t="s">
        <v>183</v>
      </c>
      <c r="AT733" s="238" t="s">
        <v>178</v>
      </c>
      <c r="AU733" s="238" t="s">
        <v>88</v>
      </c>
      <c r="AY733" s="18" t="s">
        <v>176</v>
      </c>
      <c r="BE733" s="239">
        <f>IF(N733="základní",J733,0)</f>
        <v>0</v>
      </c>
      <c r="BF733" s="239">
        <f>IF(N733="snížená",J733,0)</f>
        <v>0</v>
      </c>
      <c r="BG733" s="239">
        <f>IF(N733="zákl. přenesená",J733,0)</f>
        <v>0</v>
      </c>
      <c r="BH733" s="239">
        <f>IF(N733="sníž. přenesená",J733,0)</f>
        <v>0</v>
      </c>
      <c r="BI733" s="239">
        <f>IF(N733="nulová",J733,0)</f>
        <v>0</v>
      </c>
      <c r="BJ733" s="18" t="s">
        <v>86</v>
      </c>
      <c r="BK733" s="239">
        <f>ROUND(I733*H733,2)</f>
        <v>0</v>
      </c>
      <c r="BL733" s="18" t="s">
        <v>183</v>
      </c>
      <c r="BM733" s="238" t="s">
        <v>874</v>
      </c>
    </row>
    <row r="734" spans="1:47" s="2" customFormat="1" ht="12">
      <c r="A734" s="39"/>
      <c r="B734" s="40"/>
      <c r="C734" s="41"/>
      <c r="D734" s="240" t="s">
        <v>185</v>
      </c>
      <c r="E734" s="41"/>
      <c r="F734" s="241" t="s">
        <v>875</v>
      </c>
      <c r="G734" s="41"/>
      <c r="H734" s="41"/>
      <c r="I734" s="242"/>
      <c r="J734" s="41"/>
      <c r="K734" s="41"/>
      <c r="L734" s="45"/>
      <c r="M734" s="243"/>
      <c r="N734" s="244"/>
      <c r="O734" s="92"/>
      <c r="P734" s="92"/>
      <c r="Q734" s="92"/>
      <c r="R734" s="92"/>
      <c r="S734" s="92"/>
      <c r="T734" s="93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185</v>
      </c>
      <c r="AU734" s="18" t="s">
        <v>88</v>
      </c>
    </row>
    <row r="735" spans="1:51" s="13" customFormat="1" ht="12">
      <c r="A735" s="13"/>
      <c r="B735" s="245"/>
      <c r="C735" s="246"/>
      <c r="D735" s="240" t="s">
        <v>187</v>
      </c>
      <c r="E735" s="247" t="s">
        <v>1</v>
      </c>
      <c r="F735" s="248" t="s">
        <v>1349</v>
      </c>
      <c r="G735" s="246"/>
      <c r="H735" s="249">
        <v>151.91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55" t="s">
        <v>187</v>
      </c>
      <c r="AU735" s="255" t="s">
        <v>88</v>
      </c>
      <c r="AV735" s="13" t="s">
        <v>88</v>
      </c>
      <c r="AW735" s="13" t="s">
        <v>34</v>
      </c>
      <c r="AX735" s="13" t="s">
        <v>78</v>
      </c>
      <c r="AY735" s="255" t="s">
        <v>176</v>
      </c>
    </row>
    <row r="736" spans="1:51" s="14" customFormat="1" ht="12">
      <c r="A736" s="14"/>
      <c r="B736" s="256"/>
      <c r="C736" s="257"/>
      <c r="D736" s="240" t="s">
        <v>187</v>
      </c>
      <c r="E736" s="258" t="s">
        <v>1</v>
      </c>
      <c r="F736" s="259" t="s">
        <v>189</v>
      </c>
      <c r="G736" s="257"/>
      <c r="H736" s="260">
        <v>151.91</v>
      </c>
      <c r="I736" s="261"/>
      <c r="J736" s="257"/>
      <c r="K736" s="257"/>
      <c r="L736" s="262"/>
      <c r="M736" s="263"/>
      <c r="N736" s="264"/>
      <c r="O736" s="264"/>
      <c r="P736" s="264"/>
      <c r="Q736" s="264"/>
      <c r="R736" s="264"/>
      <c r="S736" s="264"/>
      <c r="T736" s="26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6" t="s">
        <v>187</v>
      </c>
      <c r="AU736" s="266" t="s">
        <v>88</v>
      </c>
      <c r="AV736" s="14" t="s">
        <v>183</v>
      </c>
      <c r="AW736" s="14" t="s">
        <v>34</v>
      </c>
      <c r="AX736" s="14" t="s">
        <v>86</v>
      </c>
      <c r="AY736" s="266" t="s">
        <v>176</v>
      </c>
    </row>
    <row r="737" spans="1:65" s="2" customFormat="1" ht="16.5" customHeight="1">
      <c r="A737" s="39"/>
      <c r="B737" s="40"/>
      <c r="C737" s="227" t="s">
        <v>932</v>
      </c>
      <c r="D737" s="227" t="s">
        <v>178</v>
      </c>
      <c r="E737" s="228" t="s">
        <v>1350</v>
      </c>
      <c r="F737" s="229" t="s">
        <v>1351</v>
      </c>
      <c r="G737" s="230" t="s">
        <v>462</v>
      </c>
      <c r="H737" s="231">
        <v>195.97</v>
      </c>
      <c r="I737" s="232"/>
      <c r="J737" s="233">
        <f>ROUND(I737*H737,2)</f>
        <v>0</v>
      </c>
      <c r="K737" s="229" t="s">
        <v>182</v>
      </c>
      <c r="L737" s="45"/>
      <c r="M737" s="234" t="s">
        <v>1</v>
      </c>
      <c r="N737" s="235" t="s">
        <v>43</v>
      </c>
      <c r="O737" s="92"/>
      <c r="P737" s="236">
        <f>O737*H737</f>
        <v>0</v>
      </c>
      <c r="Q737" s="236">
        <v>0</v>
      </c>
      <c r="R737" s="236">
        <f>Q737*H737</f>
        <v>0</v>
      </c>
      <c r="S737" s="236">
        <v>0</v>
      </c>
      <c r="T737" s="237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8" t="s">
        <v>183</v>
      </c>
      <c r="AT737" s="238" t="s">
        <v>178</v>
      </c>
      <c r="AU737" s="238" t="s">
        <v>88</v>
      </c>
      <c r="AY737" s="18" t="s">
        <v>176</v>
      </c>
      <c r="BE737" s="239">
        <f>IF(N737="základní",J737,0)</f>
        <v>0</v>
      </c>
      <c r="BF737" s="239">
        <f>IF(N737="snížená",J737,0)</f>
        <v>0</v>
      </c>
      <c r="BG737" s="239">
        <f>IF(N737="zákl. přenesená",J737,0)</f>
        <v>0</v>
      </c>
      <c r="BH737" s="239">
        <f>IF(N737="sníž. přenesená",J737,0)</f>
        <v>0</v>
      </c>
      <c r="BI737" s="239">
        <f>IF(N737="nulová",J737,0)</f>
        <v>0</v>
      </c>
      <c r="BJ737" s="18" t="s">
        <v>86</v>
      </c>
      <c r="BK737" s="239">
        <f>ROUND(I737*H737,2)</f>
        <v>0</v>
      </c>
      <c r="BL737" s="18" t="s">
        <v>183</v>
      </c>
      <c r="BM737" s="238" t="s">
        <v>1352</v>
      </c>
    </row>
    <row r="738" spans="1:47" s="2" customFormat="1" ht="12">
      <c r="A738" s="39"/>
      <c r="B738" s="40"/>
      <c r="C738" s="41"/>
      <c r="D738" s="240" t="s">
        <v>185</v>
      </c>
      <c r="E738" s="41"/>
      <c r="F738" s="241" t="s">
        <v>1353</v>
      </c>
      <c r="G738" s="41"/>
      <c r="H738" s="41"/>
      <c r="I738" s="242"/>
      <c r="J738" s="41"/>
      <c r="K738" s="41"/>
      <c r="L738" s="45"/>
      <c r="M738" s="243"/>
      <c r="N738" s="244"/>
      <c r="O738" s="92"/>
      <c r="P738" s="92"/>
      <c r="Q738" s="92"/>
      <c r="R738" s="92"/>
      <c r="S738" s="92"/>
      <c r="T738" s="93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185</v>
      </c>
      <c r="AU738" s="18" t="s">
        <v>88</v>
      </c>
    </row>
    <row r="739" spans="1:51" s="13" customFormat="1" ht="12">
      <c r="A739" s="13"/>
      <c r="B739" s="245"/>
      <c r="C739" s="246"/>
      <c r="D739" s="240" t="s">
        <v>187</v>
      </c>
      <c r="E739" s="247" t="s">
        <v>1</v>
      </c>
      <c r="F739" s="248" t="s">
        <v>1354</v>
      </c>
      <c r="G739" s="246"/>
      <c r="H739" s="249">
        <v>195.97</v>
      </c>
      <c r="I739" s="250"/>
      <c r="J739" s="246"/>
      <c r="K739" s="246"/>
      <c r="L739" s="251"/>
      <c r="M739" s="252"/>
      <c r="N739" s="253"/>
      <c r="O739" s="253"/>
      <c r="P739" s="253"/>
      <c r="Q739" s="253"/>
      <c r="R739" s="253"/>
      <c r="S739" s="253"/>
      <c r="T739" s="25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5" t="s">
        <v>187</v>
      </c>
      <c r="AU739" s="255" t="s">
        <v>88</v>
      </c>
      <c r="AV739" s="13" t="s">
        <v>88</v>
      </c>
      <c r="AW739" s="13" t="s">
        <v>34</v>
      </c>
      <c r="AX739" s="13" t="s">
        <v>78</v>
      </c>
      <c r="AY739" s="255" t="s">
        <v>176</v>
      </c>
    </row>
    <row r="740" spans="1:51" s="14" customFormat="1" ht="12">
      <c r="A740" s="14"/>
      <c r="B740" s="256"/>
      <c r="C740" s="257"/>
      <c r="D740" s="240" t="s">
        <v>187</v>
      </c>
      <c r="E740" s="258" t="s">
        <v>1</v>
      </c>
      <c r="F740" s="259" t="s">
        <v>189</v>
      </c>
      <c r="G740" s="257"/>
      <c r="H740" s="260">
        <v>195.97</v>
      </c>
      <c r="I740" s="261"/>
      <c r="J740" s="257"/>
      <c r="K740" s="257"/>
      <c r="L740" s="262"/>
      <c r="M740" s="263"/>
      <c r="N740" s="264"/>
      <c r="O740" s="264"/>
      <c r="P740" s="264"/>
      <c r="Q740" s="264"/>
      <c r="R740" s="264"/>
      <c r="S740" s="264"/>
      <c r="T740" s="26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6" t="s">
        <v>187</v>
      </c>
      <c r="AU740" s="266" t="s">
        <v>88</v>
      </c>
      <c r="AV740" s="14" t="s">
        <v>183</v>
      </c>
      <c r="AW740" s="14" t="s">
        <v>34</v>
      </c>
      <c r="AX740" s="14" t="s">
        <v>86</v>
      </c>
      <c r="AY740" s="266" t="s">
        <v>176</v>
      </c>
    </row>
    <row r="741" spans="1:63" s="12" customFormat="1" ht="20.85" customHeight="1">
      <c r="A741" s="12"/>
      <c r="B741" s="211"/>
      <c r="C741" s="212"/>
      <c r="D741" s="213" t="s">
        <v>77</v>
      </c>
      <c r="E741" s="225" t="s">
        <v>750</v>
      </c>
      <c r="F741" s="225" t="s">
        <v>883</v>
      </c>
      <c r="G741" s="212"/>
      <c r="H741" s="212"/>
      <c r="I741" s="215"/>
      <c r="J741" s="226">
        <f>BK741</f>
        <v>0</v>
      </c>
      <c r="K741" s="212"/>
      <c r="L741" s="217"/>
      <c r="M741" s="218"/>
      <c r="N741" s="219"/>
      <c r="O741" s="219"/>
      <c r="P741" s="220">
        <f>SUM(P742:P805)</f>
        <v>0</v>
      </c>
      <c r="Q741" s="219"/>
      <c r="R741" s="220">
        <f>SUM(R742:R805)</f>
        <v>0.0144472</v>
      </c>
      <c r="S741" s="219"/>
      <c r="T741" s="221">
        <f>SUM(T742:T805)</f>
        <v>1174.8722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22" t="s">
        <v>86</v>
      </c>
      <c r="AT741" s="223" t="s">
        <v>77</v>
      </c>
      <c r="AU741" s="223" t="s">
        <v>88</v>
      </c>
      <c r="AY741" s="222" t="s">
        <v>176</v>
      </c>
      <c r="BK741" s="224">
        <f>SUM(BK742:BK805)</f>
        <v>0</v>
      </c>
    </row>
    <row r="742" spans="1:65" s="2" customFormat="1" ht="16.5" customHeight="1">
      <c r="A742" s="39"/>
      <c r="B742" s="40"/>
      <c r="C742" s="227" t="s">
        <v>939</v>
      </c>
      <c r="D742" s="227" t="s">
        <v>178</v>
      </c>
      <c r="E742" s="228" t="s">
        <v>885</v>
      </c>
      <c r="F742" s="229" t="s">
        <v>886</v>
      </c>
      <c r="G742" s="230" t="s">
        <v>296</v>
      </c>
      <c r="H742" s="231">
        <v>240.41</v>
      </c>
      <c r="I742" s="232"/>
      <c r="J742" s="233">
        <f>ROUND(I742*H742,2)</f>
        <v>0</v>
      </c>
      <c r="K742" s="229" t="s">
        <v>182</v>
      </c>
      <c r="L742" s="45"/>
      <c r="M742" s="234" t="s">
        <v>1</v>
      </c>
      <c r="N742" s="235" t="s">
        <v>43</v>
      </c>
      <c r="O742" s="92"/>
      <c r="P742" s="236">
        <f>O742*H742</f>
        <v>0</v>
      </c>
      <c r="Q742" s="236">
        <v>0</v>
      </c>
      <c r="R742" s="236">
        <f>Q742*H742</f>
        <v>0</v>
      </c>
      <c r="S742" s="236">
        <v>0.26</v>
      </c>
      <c r="T742" s="237">
        <f>S742*H742</f>
        <v>62.5066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8" t="s">
        <v>183</v>
      </c>
      <c r="AT742" s="238" t="s">
        <v>178</v>
      </c>
      <c r="AU742" s="238" t="s">
        <v>198</v>
      </c>
      <c r="AY742" s="18" t="s">
        <v>176</v>
      </c>
      <c r="BE742" s="239">
        <f>IF(N742="základní",J742,0)</f>
        <v>0</v>
      </c>
      <c r="BF742" s="239">
        <f>IF(N742="snížená",J742,0)</f>
        <v>0</v>
      </c>
      <c r="BG742" s="239">
        <f>IF(N742="zákl. přenesená",J742,0)</f>
        <v>0</v>
      </c>
      <c r="BH742" s="239">
        <f>IF(N742="sníž. přenesená",J742,0)</f>
        <v>0</v>
      </c>
      <c r="BI742" s="239">
        <f>IF(N742="nulová",J742,0)</f>
        <v>0</v>
      </c>
      <c r="BJ742" s="18" t="s">
        <v>86</v>
      </c>
      <c r="BK742" s="239">
        <f>ROUND(I742*H742,2)</f>
        <v>0</v>
      </c>
      <c r="BL742" s="18" t="s">
        <v>183</v>
      </c>
      <c r="BM742" s="238" t="s">
        <v>887</v>
      </c>
    </row>
    <row r="743" spans="1:47" s="2" customFormat="1" ht="12">
      <c r="A743" s="39"/>
      <c r="B743" s="40"/>
      <c r="C743" s="41"/>
      <c r="D743" s="240" t="s">
        <v>185</v>
      </c>
      <c r="E743" s="41"/>
      <c r="F743" s="241" t="s">
        <v>888</v>
      </c>
      <c r="G743" s="41"/>
      <c r="H743" s="41"/>
      <c r="I743" s="242"/>
      <c r="J743" s="41"/>
      <c r="K743" s="41"/>
      <c r="L743" s="45"/>
      <c r="M743" s="243"/>
      <c r="N743" s="244"/>
      <c r="O743" s="92"/>
      <c r="P743" s="92"/>
      <c r="Q743" s="92"/>
      <c r="R743" s="92"/>
      <c r="S743" s="92"/>
      <c r="T743" s="93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8" t="s">
        <v>185</v>
      </c>
      <c r="AU743" s="18" t="s">
        <v>198</v>
      </c>
    </row>
    <row r="744" spans="1:51" s="13" customFormat="1" ht="12">
      <c r="A744" s="13"/>
      <c r="B744" s="245"/>
      <c r="C744" s="246"/>
      <c r="D744" s="240" t="s">
        <v>187</v>
      </c>
      <c r="E744" s="247" t="s">
        <v>1</v>
      </c>
      <c r="F744" s="248" t="s">
        <v>1355</v>
      </c>
      <c r="G744" s="246"/>
      <c r="H744" s="249">
        <v>240.41</v>
      </c>
      <c r="I744" s="250"/>
      <c r="J744" s="246"/>
      <c r="K744" s="246"/>
      <c r="L744" s="251"/>
      <c r="M744" s="252"/>
      <c r="N744" s="253"/>
      <c r="O744" s="253"/>
      <c r="P744" s="253"/>
      <c r="Q744" s="253"/>
      <c r="R744" s="253"/>
      <c r="S744" s="253"/>
      <c r="T744" s="25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5" t="s">
        <v>187</v>
      </c>
      <c r="AU744" s="255" t="s">
        <v>198</v>
      </c>
      <c r="AV744" s="13" t="s">
        <v>88</v>
      </c>
      <c r="AW744" s="13" t="s">
        <v>34</v>
      </c>
      <c r="AX744" s="13" t="s">
        <v>78</v>
      </c>
      <c r="AY744" s="255" t="s">
        <v>176</v>
      </c>
    </row>
    <row r="745" spans="1:51" s="14" customFormat="1" ht="12">
      <c r="A745" s="14"/>
      <c r="B745" s="256"/>
      <c r="C745" s="257"/>
      <c r="D745" s="240" t="s">
        <v>187</v>
      </c>
      <c r="E745" s="258" t="s">
        <v>1</v>
      </c>
      <c r="F745" s="259" t="s">
        <v>189</v>
      </c>
      <c r="G745" s="257"/>
      <c r="H745" s="260">
        <v>240.41</v>
      </c>
      <c r="I745" s="261"/>
      <c r="J745" s="257"/>
      <c r="K745" s="257"/>
      <c r="L745" s="262"/>
      <c r="M745" s="263"/>
      <c r="N745" s="264"/>
      <c r="O745" s="264"/>
      <c r="P745" s="264"/>
      <c r="Q745" s="264"/>
      <c r="R745" s="264"/>
      <c r="S745" s="264"/>
      <c r="T745" s="265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6" t="s">
        <v>187</v>
      </c>
      <c r="AU745" s="266" t="s">
        <v>198</v>
      </c>
      <c r="AV745" s="14" t="s">
        <v>183</v>
      </c>
      <c r="AW745" s="14" t="s">
        <v>34</v>
      </c>
      <c r="AX745" s="14" t="s">
        <v>86</v>
      </c>
      <c r="AY745" s="266" t="s">
        <v>176</v>
      </c>
    </row>
    <row r="746" spans="1:65" s="2" customFormat="1" ht="16.5" customHeight="1">
      <c r="A746" s="39"/>
      <c r="B746" s="40"/>
      <c r="C746" s="227" t="s">
        <v>945</v>
      </c>
      <c r="D746" s="227" t="s">
        <v>178</v>
      </c>
      <c r="E746" s="228" t="s">
        <v>1356</v>
      </c>
      <c r="F746" s="229" t="s">
        <v>1357</v>
      </c>
      <c r="G746" s="230" t="s">
        <v>296</v>
      </c>
      <c r="H746" s="231">
        <v>25.48</v>
      </c>
      <c r="I746" s="232"/>
      <c r="J746" s="233">
        <f>ROUND(I746*H746,2)</f>
        <v>0</v>
      </c>
      <c r="K746" s="229" t="s">
        <v>182</v>
      </c>
      <c r="L746" s="45"/>
      <c r="M746" s="234" t="s">
        <v>1</v>
      </c>
      <c r="N746" s="235" t="s">
        <v>43</v>
      </c>
      <c r="O746" s="92"/>
      <c r="P746" s="236">
        <f>O746*H746</f>
        <v>0</v>
      </c>
      <c r="Q746" s="236">
        <v>0</v>
      </c>
      <c r="R746" s="236">
        <f>Q746*H746</f>
        <v>0</v>
      </c>
      <c r="S746" s="236">
        <v>0.255</v>
      </c>
      <c r="T746" s="237">
        <f>S746*H746</f>
        <v>6.4974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8" t="s">
        <v>183</v>
      </c>
      <c r="AT746" s="238" t="s">
        <v>178</v>
      </c>
      <c r="AU746" s="238" t="s">
        <v>198</v>
      </c>
      <c r="AY746" s="18" t="s">
        <v>176</v>
      </c>
      <c r="BE746" s="239">
        <f>IF(N746="základní",J746,0)</f>
        <v>0</v>
      </c>
      <c r="BF746" s="239">
        <f>IF(N746="snížená",J746,0)</f>
        <v>0</v>
      </c>
      <c r="BG746" s="239">
        <f>IF(N746="zákl. přenesená",J746,0)</f>
        <v>0</v>
      </c>
      <c r="BH746" s="239">
        <f>IF(N746="sníž. přenesená",J746,0)</f>
        <v>0</v>
      </c>
      <c r="BI746" s="239">
        <f>IF(N746="nulová",J746,0)</f>
        <v>0</v>
      </c>
      <c r="BJ746" s="18" t="s">
        <v>86</v>
      </c>
      <c r="BK746" s="239">
        <f>ROUND(I746*H746,2)</f>
        <v>0</v>
      </c>
      <c r="BL746" s="18" t="s">
        <v>183</v>
      </c>
      <c r="BM746" s="238" t="s">
        <v>1358</v>
      </c>
    </row>
    <row r="747" spans="1:47" s="2" customFormat="1" ht="12">
      <c r="A747" s="39"/>
      <c r="B747" s="40"/>
      <c r="C747" s="41"/>
      <c r="D747" s="240" t="s">
        <v>185</v>
      </c>
      <c r="E747" s="41"/>
      <c r="F747" s="241" t="s">
        <v>1359</v>
      </c>
      <c r="G747" s="41"/>
      <c r="H747" s="41"/>
      <c r="I747" s="242"/>
      <c r="J747" s="41"/>
      <c r="K747" s="41"/>
      <c r="L747" s="45"/>
      <c r="M747" s="243"/>
      <c r="N747" s="244"/>
      <c r="O747" s="92"/>
      <c r="P747" s="92"/>
      <c r="Q747" s="92"/>
      <c r="R747" s="92"/>
      <c r="S747" s="92"/>
      <c r="T747" s="93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185</v>
      </c>
      <c r="AU747" s="18" t="s">
        <v>198</v>
      </c>
    </row>
    <row r="748" spans="1:51" s="13" customFormat="1" ht="12">
      <c r="A748" s="13"/>
      <c r="B748" s="245"/>
      <c r="C748" s="246"/>
      <c r="D748" s="240" t="s">
        <v>187</v>
      </c>
      <c r="E748" s="247" t="s">
        <v>1</v>
      </c>
      <c r="F748" s="248" t="s">
        <v>1360</v>
      </c>
      <c r="G748" s="246"/>
      <c r="H748" s="249">
        <v>25.48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5" t="s">
        <v>187</v>
      </c>
      <c r="AU748" s="255" t="s">
        <v>198</v>
      </c>
      <c r="AV748" s="13" t="s">
        <v>88</v>
      </c>
      <c r="AW748" s="13" t="s">
        <v>34</v>
      </c>
      <c r="AX748" s="13" t="s">
        <v>78</v>
      </c>
      <c r="AY748" s="255" t="s">
        <v>176</v>
      </c>
    </row>
    <row r="749" spans="1:51" s="14" customFormat="1" ht="12">
      <c r="A749" s="14"/>
      <c r="B749" s="256"/>
      <c r="C749" s="257"/>
      <c r="D749" s="240" t="s">
        <v>187</v>
      </c>
      <c r="E749" s="258" t="s">
        <v>1</v>
      </c>
      <c r="F749" s="259" t="s">
        <v>189</v>
      </c>
      <c r="G749" s="257"/>
      <c r="H749" s="260">
        <v>25.48</v>
      </c>
      <c r="I749" s="261"/>
      <c r="J749" s="257"/>
      <c r="K749" s="257"/>
      <c r="L749" s="262"/>
      <c r="M749" s="263"/>
      <c r="N749" s="264"/>
      <c r="O749" s="264"/>
      <c r="P749" s="264"/>
      <c r="Q749" s="264"/>
      <c r="R749" s="264"/>
      <c r="S749" s="264"/>
      <c r="T749" s="265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6" t="s">
        <v>187</v>
      </c>
      <c r="AU749" s="266" t="s">
        <v>198</v>
      </c>
      <c r="AV749" s="14" t="s">
        <v>183</v>
      </c>
      <c r="AW749" s="14" t="s">
        <v>34</v>
      </c>
      <c r="AX749" s="14" t="s">
        <v>86</v>
      </c>
      <c r="AY749" s="266" t="s">
        <v>176</v>
      </c>
    </row>
    <row r="750" spans="1:65" s="2" customFormat="1" ht="16.5" customHeight="1">
      <c r="A750" s="39"/>
      <c r="B750" s="40"/>
      <c r="C750" s="227" t="s">
        <v>959</v>
      </c>
      <c r="D750" s="227" t="s">
        <v>178</v>
      </c>
      <c r="E750" s="228" t="s">
        <v>891</v>
      </c>
      <c r="F750" s="229" t="s">
        <v>892</v>
      </c>
      <c r="G750" s="230" t="s">
        <v>296</v>
      </c>
      <c r="H750" s="231">
        <v>344.58</v>
      </c>
      <c r="I750" s="232"/>
      <c r="J750" s="233">
        <f>ROUND(I750*H750,2)</f>
        <v>0</v>
      </c>
      <c r="K750" s="229" t="s">
        <v>182</v>
      </c>
      <c r="L750" s="45"/>
      <c r="M750" s="234" t="s">
        <v>1</v>
      </c>
      <c r="N750" s="235" t="s">
        <v>43</v>
      </c>
      <c r="O750" s="92"/>
      <c r="P750" s="236">
        <f>O750*H750</f>
        <v>0</v>
      </c>
      <c r="Q750" s="236">
        <v>0</v>
      </c>
      <c r="R750" s="236">
        <f>Q750*H750</f>
        <v>0</v>
      </c>
      <c r="S750" s="236">
        <v>0.58</v>
      </c>
      <c r="T750" s="237">
        <f>S750*H750</f>
        <v>199.85639999999998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38" t="s">
        <v>183</v>
      </c>
      <c r="AT750" s="238" t="s">
        <v>178</v>
      </c>
      <c r="AU750" s="238" t="s">
        <v>198</v>
      </c>
      <c r="AY750" s="18" t="s">
        <v>176</v>
      </c>
      <c r="BE750" s="239">
        <f>IF(N750="základní",J750,0)</f>
        <v>0</v>
      </c>
      <c r="BF750" s="239">
        <f>IF(N750="snížená",J750,0)</f>
        <v>0</v>
      </c>
      <c r="BG750" s="239">
        <f>IF(N750="zákl. přenesená",J750,0)</f>
        <v>0</v>
      </c>
      <c r="BH750" s="239">
        <f>IF(N750="sníž. přenesená",J750,0)</f>
        <v>0</v>
      </c>
      <c r="BI750" s="239">
        <f>IF(N750="nulová",J750,0)</f>
        <v>0</v>
      </c>
      <c r="BJ750" s="18" t="s">
        <v>86</v>
      </c>
      <c r="BK750" s="239">
        <f>ROUND(I750*H750,2)</f>
        <v>0</v>
      </c>
      <c r="BL750" s="18" t="s">
        <v>183</v>
      </c>
      <c r="BM750" s="238" t="s">
        <v>893</v>
      </c>
    </row>
    <row r="751" spans="1:47" s="2" customFormat="1" ht="12">
      <c r="A751" s="39"/>
      <c r="B751" s="40"/>
      <c r="C751" s="41"/>
      <c r="D751" s="240" t="s">
        <v>185</v>
      </c>
      <c r="E751" s="41"/>
      <c r="F751" s="241" t="s">
        <v>894</v>
      </c>
      <c r="G751" s="41"/>
      <c r="H751" s="41"/>
      <c r="I751" s="242"/>
      <c r="J751" s="41"/>
      <c r="K751" s="41"/>
      <c r="L751" s="45"/>
      <c r="M751" s="243"/>
      <c r="N751" s="244"/>
      <c r="O751" s="92"/>
      <c r="P751" s="92"/>
      <c r="Q751" s="92"/>
      <c r="R751" s="92"/>
      <c r="S751" s="92"/>
      <c r="T751" s="93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T751" s="18" t="s">
        <v>185</v>
      </c>
      <c r="AU751" s="18" t="s">
        <v>198</v>
      </c>
    </row>
    <row r="752" spans="1:51" s="13" customFormat="1" ht="12">
      <c r="A752" s="13"/>
      <c r="B752" s="245"/>
      <c r="C752" s="246"/>
      <c r="D752" s="240" t="s">
        <v>187</v>
      </c>
      <c r="E752" s="247" t="s">
        <v>1</v>
      </c>
      <c r="F752" s="248" t="s">
        <v>1361</v>
      </c>
      <c r="G752" s="246"/>
      <c r="H752" s="249">
        <v>344.58</v>
      </c>
      <c r="I752" s="250"/>
      <c r="J752" s="246"/>
      <c r="K752" s="246"/>
      <c r="L752" s="251"/>
      <c r="M752" s="252"/>
      <c r="N752" s="253"/>
      <c r="O752" s="253"/>
      <c r="P752" s="253"/>
      <c r="Q752" s="253"/>
      <c r="R752" s="253"/>
      <c r="S752" s="253"/>
      <c r="T752" s="25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5" t="s">
        <v>187</v>
      </c>
      <c r="AU752" s="255" t="s">
        <v>198</v>
      </c>
      <c r="AV752" s="13" t="s">
        <v>88</v>
      </c>
      <c r="AW752" s="13" t="s">
        <v>34</v>
      </c>
      <c r="AX752" s="13" t="s">
        <v>78</v>
      </c>
      <c r="AY752" s="255" t="s">
        <v>176</v>
      </c>
    </row>
    <row r="753" spans="1:51" s="14" customFormat="1" ht="12">
      <c r="A753" s="14"/>
      <c r="B753" s="256"/>
      <c r="C753" s="257"/>
      <c r="D753" s="240" t="s">
        <v>187</v>
      </c>
      <c r="E753" s="258" t="s">
        <v>1</v>
      </c>
      <c r="F753" s="259" t="s">
        <v>189</v>
      </c>
      <c r="G753" s="257"/>
      <c r="H753" s="260">
        <v>344.58</v>
      </c>
      <c r="I753" s="261"/>
      <c r="J753" s="257"/>
      <c r="K753" s="257"/>
      <c r="L753" s="262"/>
      <c r="M753" s="263"/>
      <c r="N753" s="264"/>
      <c r="O753" s="264"/>
      <c r="P753" s="264"/>
      <c r="Q753" s="264"/>
      <c r="R753" s="264"/>
      <c r="S753" s="264"/>
      <c r="T753" s="265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6" t="s">
        <v>187</v>
      </c>
      <c r="AU753" s="266" t="s">
        <v>198</v>
      </c>
      <c r="AV753" s="14" t="s">
        <v>183</v>
      </c>
      <c r="AW753" s="14" t="s">
        <v>34</v>
      </c>
      <c r="AX753" s="14" t="s">
        <v>86</v>
      </c>
      <c r="AY753" s="266" t="s">
        <v>176</v>
      </c>
    </row>
    <row r="754" spans="1:65" s="2" customFormat="1" ht="16.5" customHeight="1">
      <c r="A754" s="39"/>
      <c r="B754" s="40"/>
      <c r="C754" s="227" t="s">
        <v>966</v>
      </c>
      <c r="D754" s="227" t="s">
        <v>178</v>
      </c>
      <c r="E754" s="228" t="s">
        <v>897</v>
      </c>
      <c r="F754" s="229" t="s">
        <v>898</v>
      </c>
      <c r="G754" s="230" t="s">
        <v>296</v>
      </c>
      <c r="H754" s="231">
        <v>974.1</v>
      </c>
      <c r="I754" s="232"/>
      <c r="J754" s="233">
        <f>ROUND(I754*H754,2)</f>
        <v>0</v>
      </c>
      <c r="K754" s="229" t="s">
        <v>182</v>
      </c>
      <c r="L754" s="45"/>
      <c r="M754" s="234" t="s">
        <v>1</v>
      </c>
      <c r="N754" s="235" t="s">
        <v>43</v>
      </c>
      <c r="O754" s="92"/>
      <c r="P754" s="236">
        <f>O754*H754</f>
        <v>0</v>
      </c>
      <c r="Q754" s="236">
        <v>0</v>
      </c>
      <c r="R754" s="236">
        <f>Q754*H754</f>
        <v>0</v>
      </c>
      <c r="S754" s="236">
        <v>0.22</v>
      </c>
      <c r="T754" s="237">
        <f>S754*H754</f>
        <v>214.302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38" t="s">
        <v>183</v>
      </c>
      <c r="AT754" s="238" t="s">
        <v>178</v>
      </c>
      <c r="AU754" s="238" t="s">
        <v>198</v>
      </c>
      <c r="AY754" s="18" t="s">
        <v>176</v>
      </c>
      <c r="BE754" s="239">
        <f>IF(N754="základní",J754,0)</f>
        <v>0</v>
      </c>
      <c r="BF754" s="239">
        <f>IF(N754="snížená",J754,0)</f>
        <v>0</v>
      </c>
      <c r="BG754" s="239">
        <f>IF(N754="zákl. přenesená",J754,0)</f>
        <v>0</v>
      </c>
      <c r="BH754" s="239">
        <f>IF(N754="sníž. přenesená",J754,0)</f>
        <v>0</v>
      </c>
      <c r="BI754" s="239">
        <f>IF(N754="nulová",J754,0)</f>
        <v>0</v>
      </c>
      <c r="BJ754" s="18" t="s">
        <v>86</v>
      </c>
      <c r="BK754" s="239">
        <f>ROUND(I754*H754,2)</f>
        <v>0</v>
      </c>
      <c r="BL754" s="18" t="s">
        <v>183</v>
      </c>
      <c r="BM754" s="238" t="s">
        <v>899</v>
      </c>
    </row>
    <row r="755" spans="1:47" s="2" customFormat="1" ht="12">
      <c r="A755" s="39"/>
      <c r="B755" s="40"/>
      <c r="C755" s="41"/>
      <c r="D755" s="240" t="s">
        <v>185</v>
      </c>
      <c r="E755" s="41"/>
      <c r="F755" s="241" t="s">
        <v>900</v>
      </c>
      <c r="G755" s="41"/>
      <c r="H755" s="41"/>
      <c r="I755" s="242"/>
      <c r="J755" s="41"/>
      <c r="K755" s="41"/>
      <c r="L755" s="45"/>
      <c r="M755" s="243"/>
      <c r="N755" s="244"/>
      <c r="O755" s="92"/>
      <c r="P755" s="92"/>
      <c r="Q755" s="92"/>
      <c r="R755" s="92"/>
      <c r="S755" s="92"/>
      <c r="T755" s="93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T755" s="18" t="s">
        <v>185</v>
      </c>
      <c r="AU755" s="18" t="s">
        <v>198</v>
      </c>
    </row>
    <row r="756" spans="1:51" s="13" customFormat="1" ht="12">
      <c r="A756" s="13"/>
      <c r="B756" s="245"/>
      <c r="C756" s="246"/>
      <c r="D756" s="240" t="s">
        <v>187</v>
      </c>
      <c r="E756" s="247" t="s">
        <v>1</v>
      </c>
      <c r="F756" s="248" t="s">
        <v>1362</v>
      </c>
      <c r="G756" s="246"/>
      <c r="H756" s="249">
        <v>129.48</v>
      </c>
      <c r="I756" s="250"/>
      <c r="J756" s="246"/>
      <c r="K756" s="246"/>
      <c r="L756" s="251"/>
      <c r="M756" s="252"/>
      <c r="N756" s="253"/>
      <c r="O756" s="253"/>
      <c r="P756" s="253"/>
      <c r="Q756" s="253"/>
      <c r="R756" s="253"/>
      <c r="S756" s="253"/>
      <c r="T756" s="254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5" t="s">
        <v>187</v>
      </c>
      <c r="AU756" s="255" t="s">
        <v>198</v>
      </c>
      <c r="AV756" s="13" t="s">
        <v>88</v>
      </c>
      <c r="AW756" s="13" t="s">
        <v>34</v>
      </c>
      <c r="AX756" s="13" t="s">
        <v>78</v>
      </c>
      <c r="AY756" s="255" t="s">
        <v>176</v>
      </c>
    </row>
    <row r="757" spans="1:51" s="13" customFormat="1" ht="12">
      <c r="A757" s="13"/>
      <c r="B757" s="245"/>
      <c r="C757" s="246"/>
      <c r="D757" s="240" t="s">
        <v>187</v>
      </c>
      <c r="E757" s="247" t="s">
        <v>1</v>
      </c>
      <c r="F757" s="248" t="s">
        <v>1363</v>
      </c>
      <c r="G757" s="246"/>
      <c r="H757" s="249">
        <v>844.62</v>
      </c>
      <c r="I757" s="250"/>
      <c r="J757" s="246"/>
      <c r="K757" s="246"/>
      <c r="L757" s="251"/>
      <c r="M757" s="252"/>
      <c r="N757" s="253"/>
      <c r="O757" s="253"/>
      <c r="P757" s="253"/>
      <c r="Q757" s="253"/>
      <c r="R757" s="253"/>
      <c r="S757" s="253"/>
      <c r="T757" s="254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55" t="s">
        <v>187</v>
      </c>
      <c r="AU757" s="255" t="s">
        <v>198</v>
      </c>
      <c r="AV757" s="13" t="s">
        <v>88</v>
      </c>
      <c r="AW757" s="13" t="s">
        <v>34</v>
      </c>
      <c r="AX757" s="13" t="s">
        <v>78</v>
      </c>
      <c r="AY757" s="255" t="s">
        <v>176</v>
      </c>
    </row>
    <row r="758" spans="1:51" s="14" customFormat="1" ht="12">
      <c r="A758" s="14"/>
      <c r="B758" s="256"/>
      <c r="C758" s="257"/>
      <c r="D758" s="240" t="s">
        <v>187</v>
      </c>
      <c r="E758" s="258" t="s">
        <v>1</v>
      </c>
      <c r="F758" s="259" t="s">
        <v>189</v>
      </c>
      <c r="G758" s="257"/>
      <c r="H758" s="260">
        <v>974.1</v>
      </c>
      <c r="I758" s="261"/>
      <c r="J758" s="257"/>
      <c r="K758" s="257"/>
      <c r="L758" s="262"/>
      <c r="M758" s="263"/>
      <c r="N758" s="264"/>
      <c r="O758" s="264"/>
      <c r="P758" s="264"/>
      <c r="Q758" s="264"/>
      <c r="R758" s="264"/>
      <c r="S758" s="264"/>
      <c r="T758" s="265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6" t="s">
        <v>187</v>
      </c>
      <c r="AU758" s="266" t="s">
        <v>198</v>
      </c>
      <c r="AV758" s="14" t="s">
        <v>183</v>
      </c>
      <c r="AW758" s="14" t="s">
        <v>34</v>
      </c>
      <c r="AX758" s="14" t="s">
        <v>86</v>
      </c>
      <c r="AY758" s="266" t="s">
        <v>176</v>
      </c>
    </row>
    <row r="759" spans="1:65" s="2" customFormat="1" ht="16.5" customHeight="1">
      <c r="A759" s="39"/>
      <c r="B759" s="40"/>
      <c r="C759" s="227" t="s">
        <v>973</v>
      </c>
      <c r="D759" s="227" t="s">
        <v>178</v>
      </c>
      <c r="E759" s="228" t="s">
        <v>1364</v>
      </c>
      <c r="F759" s="229" t="s">
        <v>1365</v>
      </c>
      <c r="G759" s="230" t="s">
        <v>296</v>
      </c>
      <c r="H759" s="231">
        <v>215.1</v>
      </c>
      <c r="I759" s="232"/>
      <c r="J759" s="233">
        <f>ROUND(I759*H759,2)</f>
        <v>0</v>
      </c>
      <c r="K759" s="229" t="s">
        <v>182</v>
      </c>
      <c r="L759" s="45"/>
      <c r="M759" s="234" t="s">
        <v>1</v>
      </c>
      <c r="N759" s="235" t="s">
        <v>43</v>
      </c>
      <c r="O759" s="92"/>
      <c r="P759" s="236">
        <f>O759*H759</f>
        <v>0</v>
      </c>
      <c r="Q759" s="236">
        <v>0</v>
      </c>
      <c r="R759" s="236">
        <f>Q759*H759</f>
        <v>0</v>
      </c>
      <c r="S759" s="236">
        <v>0.316</v>
      </c>
      <c r="T759" s="237">
        <f>S759*H759</f>
        <v>67.9716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38" t="s">
        <v>183</v>
      </c>
      <c r="AT759" s="238" t="s">
        <v>178</v>
      </c>
      <c r="AU759" s="238" t="s">
        <v>198</v>
      </c>
      <c r="AY759" s="18" t="s">
        <v>176</v>
      </c>
      <c r="BE759" s="239">
        <f>IF(N759="základní",J759,0)</f>
        <v>0</v>
      </c>
      <c r="BF759" s="239">
        <f>IF(N759="snížená",J759,0)</f>
        <v>0</v>
      </c>
      <c r="BG759" s="239">
        <f>IF(N759="zákl. přenesená",J759,0)</f>
        <v>0</v>
      </c>
      <c r="BH759" s="239">
        <f>IF(N759="sníž. přenesená",J759,0)</f>
        <v>0</v>
      </c>
      <c r="BI759" s="239">
        <f>IF(N759="nulová",J759,0)</f>
        <v>0</v>
      </c>
      <c r="BJ759" s="18" t="s">
        <v>86</v>
      </c>
      <c r="BK759" s="239">
        <f>ROUND(I759*H759,2)</f>
        <v>0</v>
      </c>
      <c r="BL759" s="18" t="s">
        <v>183</v>
      </c>
      <c r="BM759" s="238" t="s">
        <v>1366</v>
      </c>
    </row>
    <row r="760" spans="1:47" s="2" customFormat="1" ht="12">
      <c r="A760" s="39"/>
      <c r="B760" s="40"/>
      <c r="C760" s="41"/>
      <c r="D760" s="240" t="s">
        <v>185</v>
      </c>
      <c r="E760" s="41"/>
      <c r="F760" s="241" t="s">
        <v>1367</v>
      </c>
      <c r="G760" s="41"/>
      <c r="H760" s="41"/>
      <c r="I760" s="242"/>
      <c r="J760" s="41"/>
      <c r="K760" s="41"/>
      <c r="L760" s="45"/>
      <c r="M760" s="243"/>
      <c r="N760" s="244"/>
      <c r="O760" s="92"/>
      <c r="P760" s="92"/>
      <c r="Q760" s="92"/>
      <c r="R760" s="92"/>
      <c r="S760" s="92"/>
      <c r="T760" s="93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T760" s="18" t="s">
        <v>185</v>
      </c>
      <c r="AU760" s="18" t="s">
        <v>198</v>
      </c>
    </row>
    <row r="761" spans="1:51" s="13" customFormat="1" ht="12">
      <c r="A761" s="13"/>
      <c r="B761" s="245"/>
      <c r="C761" s="246"/>
      <c r="D761" s="240" t="s">
        <v>187</v>
      </c>
      <c r="E761" s="247" t="s">
        <v>1</v>
      </c>
      <c r="F761" s="248" t="s">
        <v>1368</v>
      </c>
      <c r="G761" s="246"/>
      <c r="H761" s="249">
        <v>215.1</v>
      </c>
      <c r="I761" s="250"/>
      <c r="J761" s="246"/>
      <c r="K761" s="246"/>
      <c r="L761" s="251"/>
      <c r="M761" s="252"/>
      <c r="N761" s="253"/>
      <c r="O761" s="253"/>
      <c r="P761" s="253"/>
      <c r="Q761" s="253"/>
      <c r="R761" s="253"/>
      <c r="S761" s="253"/>
      <c r="T761" s="25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5" t="s">
        <v>187</v>
      </c>
      <c r="AU761" s="255" t="s">
        <v>198</v>
      </c>
      <c r="AV761" s="13" t="s">
        <v>88</v>
      </c>
      <c r="AW761" s="13" t="s">
        <v>34</v>
      </c>
      <c r="AX761" s="13" t="s">
        <v>78</v>
      </c>
      <c r="AY761" s="255" t="s">
        <v>176</v>
      </c>
    </row>
    <row r="762" spans="1:51" s="14" customFormat="1" ht="12">
      <c r="A762" s="14"/>
      <c r="B762" s="256"/>
      <c r="C762" s="257"/>
      <c r="D762" s="240" t="s">
        <v>187</v>
      </c>
      <c r="E762" s="258" t="s">
        <v>1</v>
      </c>
      <c r="F762" s="259" t="s">
        <v>189</v>
      </c>
      <c r="G762" s="257"/>
      <c r="H762" s="260">
        <v>215.1</v>
      </c>
      <c r="I762" s="261"/>
      <c r="J762" s="257"/>
      <c r="K762" s="257"/>
      <c r="L762" s="262"/>
      <c r="M762" s="263"/>
      <c r="N762" s="264"/>
      <c r="O762" s="264"/>
      <c r="P762" s="264"/>
      <c r="Q762" s="264"/>
      <c r="R762" s="264"/>
      <c r="S762" s="264"/>
      <c r="T762" s="26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6" t="s">
        <v>187</v>
      </c>
      <c r="AU762" s="266" t="s">
        <v>198</v>
      </c>
      <c r="AV762" s="14" t="s">
        <v>183</v>
      </c>
      <c r="AW762" s="14" t="s">
        <v>34</v>
      </c>
      <c r="AX762" s="14" t="s">
        <v>86</v>
      </c>
      <c r="AY762" s="266" t="s">
        <v>176</v>
      </c>
    </row>
    <row r="763" spans="1:65" s="2" customFormat="1" ht="16.5" customHeight="1">
      <c r="A763" s="39"/>
      <c r="B763" s="40"/>
      <c r="C763" s="227" t="s">
        <v>980</v>
      </c>
      <c r="D763" s="227" t="s">
        <v>178</v>
      </c>
      <c r="E763" s="228" t="s">
        <v>909</v>
      </c>
      <c r="F763" s="229" t="s">
        <v>910</v>
      </c>
      <c r="G763" s="230" t="s">
        <v>296</v>
      </c>
      <c r="H763" s="231">
        <v>133.71</v>
      </c>
      <c r="I763" s="232"/>
      <c r="J763" s="233">
        <f>ROUND(I763*H763,2)</f>
        <v>0</v>
      </c>
      <c r="K763" s="229" t="s">
        <v>182</v>
      </c>
      <c r="L763" s="45"/>
      <c r="M763" s="234" t="s">
        <v>1</v>
      </c>
      <c r="N763" s="235" t="s">
        <v>43</v>
      </c>
      <c r="O763" s="92"/>
      <c r="P763" s="236">
        <f>O763*H763</f>
        <v>0</v>
      </c>
      <c r="Q763" s="236">
        <v>0</v>
      </c>
      <c r="R763" s="236">
        <f>Q763*H763</f>
        <v>0</v>
      </c>
      <c r="S763" s="236">
        <v>0.22</v>
      </c>
      <c r="T763" s="237">
        <f>S763*H763</f>
        <v>29.416200000000003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8" t="s">
        <v>183</v>
      </c>
      <c r="AT763" s="238" t="s">
        <v>178</v>
      </c>
      <c r="AU763" s="238" t="s">
        <v>198</v>
      </c>
      <c r="AY763" s="18" t="s">
        <v>176</v>
      </c>
      <c r="BE763" s="239">
        <f>IF(N763="základní",J763,0)</f>
        <v>0</v>
      </c>
      <c r="BF763" s="239">
        <f>IF(N763="snížená",J763,0)</f>
        <v>0</v>
      </c>
      <c r="BG763" s="239">
        <f>IF(N763="zákl. přenesená",J763,0)</f>
        <v>0</v>
      </c>
      <c r="BH763" s="239">
        <f>IF(N763="sníž. přenesená",J763,0)</f>
        <v>0</v>
      </c>
      <c r="BI763" s="239">
        <f>IF(N763="nulová",J763,0)</f>
        <v>0</v>
      </c>
      <c r="BJ763" s="18" t="s">
        <v>86</v>
      </c>
      <c r="BK763" s="239">
        <f>ROUND(I763*H763,2)</f>
        <v>0</v>
      </c>
      <c r="BL763" s="18" t="s">
        <v>183</v>
      </c>
      <c r="BM763" s="238" t="s">
        <v>911</v>
      </c>
    </row>
    <row r="764" spans="1:47" s="2" customFormat="1" ht="12">
      <c r="A764" s="39"/>
      <c r="B764" s="40"/>
      <c r="C764" s="41"/>
      <c r="D764" s="240" t="s">
        <v>185</v>
      </c>
      <c r="E764" s="41"/>
      <c r="F764" s="241" t="s">
        <v>912</v>
      </c>
      <c r="G764" s="41"/>
      <c r="H764" s="41"/>
      <c r="I764" s="242"/>
      <c r="J764" s="41"/>
      <c r="K764" s="41"/>
      <c r="L764" s="45"/>
      <c r="M764" s="243"/>
      <c r="N764" s="244"/>
      <c r="O764" s="92"/>
      <c r="P764" s="92"/>
      <c r="Q764" s="92"/>
      <c r="R764" s="92"/>
      <c r="S764" s="92"/>
      <c r="T764" s="93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185</v>
      </c>
      <c r="AU764" s="18" t="s">
        <v>198</v>
      </c>
    </row>
    <row r="765" spans="1:51" s="13" customFormat="1" ht="12">
      <c r="A765" s="13"/>
      <c r="B765" s="245"/>
      <c r="C765" s="246"/>
      <c r="D765" s="240" t="s">
        <v>187</v>
      </c>
      <c r="E765" s="247" t="s">
        <v>1</v>
      </c>
      <c r="F765" s="248" t="s">
        <v>1369</v>
      </c>
      <c r="G765" s="246"/>
      <c r="H765" s="249">
        <v>44.77</v>
      </c>
      <c r="I765" s="250"/>
      <c r="J765" s="246"/>
      <c r="K765" s="246"/>
      <c r="L765" s="251"/>
      <c r="M765" s="252"/>
      <c r="N765" s="253"/>
      <c r="O765" s="253"/>
      <c r="P765" s="253"/>
      <c r="Q765" s="253"/>
      <c r="R765" s="253"/>
      <c r="S765" s="253"/>
      <c r="T765" s="25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5" t="s">
        <v>187</v>
      </c>
      <c r="AU765" s="255" t="s">
        <v>198</v>
      </c>
      <c r="AV765" s="13" t="s">
        <v>88</v>
      </c>
      <c r="AW765" s="13" t="s">
        <v>34</v>
      </c>
      <c r="AX765" s="13" t="s">
        <v>78</v>
      </c>
      <c r="AY765" s="255" t="s">
        <v>176</v>
      </c>
    </row>
    <row r="766" spans="1:51" s="13" customFormat="1" ht="12">
      <c r="A766" s="13"/>
      <c r="B766" s="245"/>
      <c r="C766" s="246"/>
      <c r="D766" s="240" t="s">
        <v>187</v>
      </c>
      <c r="E766" s="247" t="s">
        <v>1</v>
      </c>
      <c r="F766" s="248" t="s">
        <v>1370</v>
      </c>
      <c r="G766" s="246"/>
      <c r="H766" s="249">
        <v>88.94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5" t="s">
        <v>187</v>
      </c>
      <c r="AU766" s="255" t="s">
        <v>198</v>
      </c>
      <c r="AV766" s="13" t="s">
        <v>88</v>
      </c>
      <c r="AW766" s="13" t="s">
        <v>34</v>
      </c>
      <c r="AX766" s="13" t="s">
        <v>78</v>
      </c>
      <c r="AY766" s="255" t="s">
        <v>176</v>
      </c>
    </row>
    <row r="767" spans="1:51" s="14" customFormat="1" ht="12">
      <c r="A767" s="14"/>
      <c r="B767" s="256"/>
      <c r="C767" s="257"/>
      <c r="D767" s="240" t="s">
        <v>187</v>
      </c>
      <c r="E767" s="258" t="s">
        <v>1</v>
      </c>
      <c r="F767" s="259" t="s">
        <v>189</v>
      </c>
      <c r="G767" s="257"/>
      <c r="H767" s="260">
        <v>133.71</v>
      </c>
      <c r="I767" s="261"/>
      <c r="J767" s="257"/>
      <c r="K767" s="257"/>
      <c r="L767" s="262"/>
      <c r="M767" s="263"/>
      <c r="N767" s="264"/>
      <c r="O767" s="264"/>
      <c r="P767" s="264"/>
      <c r="Q767" s="264"/>
      <c r="R767" s="264"/>
      <c r="S767" s="264"/>
      <c r="T767" s="265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6" t="s">
        <v>187</v>
      </c>
      <c r="AU767" s="266" t="s">
        <v>198</v>
      </c>
      <c r="AV767" s="14" t="s">
        <v>183</v>
      </c>
      <c r="AW767" s="14" t="s">
        <v>34</v>
      </c>
      <c r="AX767" s="14" t="s">
        <v>86</v>
      </c>
      <c r="AY767" s="266" t="s">
        <v>176</v>
      </c>
    </row>
    <row r="768" spans="1:65" s="2" customFormat="1" ht="16.5" customHeight="1">
      <c r="A768" s="39"/>
      <c r="B768" s="40"/>
      <c r="C768" s="227" t="s">
        <v>986</v>
      </c>
      <c r="D768" s="227" t="s">
        <v>178</v>
      </c>
      <c r="E768" s="228" t="s">
        <v>1371</v>
      </c>
      <c r="F768" s="229" t="s">
        <v>1372</v>
      </c>
      <c r="G768" s="230" t="s">
        <v>296</v>
      </c>
      <c r="H768" s="231">
        <v>1110.51</v>
      </c>
      <c r="I768" s="232"/>
      <c r="J768" s="233">
        <f>ROUND(I768*H768,2)</f>
        <v>0</v>
      </c>
      <c r="K768" s="229" t="s">
        <v>182</v>
      </c>
      <c r="L768" s="45"/>
      <c r="M768" s="234" t="s">
        <v>1</v>
      </c>
      <c r="N768" s="235" t="s">
        <v>43</v>
      </c>
      <c r="O768" s="92"/>
      <c r="P768" s="236">
        <f>O768*H768</f>
        <v>0</v>
      </c>
      <c r="Q768" s="236">
        <v>0</v>
      </c>
      <c r="R768" s="236">
        <f>Q768*H768</f>
        <v>0</v>
      </c>
      <c r="S768" s="236">
        <v>0.44</v>
      </c>
      <c r="T768" s="237">
        <f>S768*H768</f>
        <v>488.6244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8" t="s">
        <v>183</v>
      </c>
      <c r="AT768" s="238" t="s">
        <v>178</v>
      </c>
      <c r="AU768" s="238" t="s">
        <v>198</v>
      </c>
      <c r="AY768" s="18" t="s">
        <v>176</v>
      </c>
      <c r="BE768" s="239">
        <f>IF(N768="základní",J768,0)</f>
        <v>0</v>
      </c>
      <c r="BF768" s="239">
        <f>IF(N768="snížená",J768,0)</f>
        <v>0</v>
      </c>
      <c r="BG768" s="239">
        <f>IF(N768="zákl. přenesená",J768,0)</f>
        <v>0</v>
      </c>
      <c r="BH768" s="239">
        <f>IF(N768="sníž. přenesená",J768,0)</f>
        <v>0</v>
      </c>
      <c r="BI768" s="239">
        <f>IF(N768="nulová",J768,0)</f>
        <v>0</v>
      </c>
      <c r="BJ768" s="18" t="s">
        <v>86</v>
      </c>
      <c r="BK768" s="239">
        <f>ROUND(I768*H768,2)</f>
        <v>0</v>
      </c>
      <c r="BL768" s="18" t="s">
        <v>183</v>
      </c>
      <c r="BM768" s="238" t="s">
        <v>1373</v>
      </c>
    </row>
    <row r="769" spans="1:47" s="2" customFormat="1" ht="12">
      <c r="A769" s="39"/>
      <c r="B769" s="40"/>
      <c r="C769" s="41"/>
      <c r="D769" s="240" t="s">
        <v>185</v>
      </c>
      <c r="E769" s="41"/>
      <c r="F769" s="241" t="s">
        <v>1374</v>
      </c>
      <c r="G769" s="41"/>
      <c r="H769" s="41"/>
      <c r="I769" s="242"/>
      <c r="J769" s="41"/>
      <c r="K769" s="41"/>
      <c r="L769" s="45"/>
      <c r="M769" s="243"/>
      <c r="N769" s="244"/>
      <c r="O769" s="92"/>
      <c r="P769" s="92"/>
      <c r="Q769" s="92"/>
      <c r="R769" s="92"/>
      <c r="S769" s="92"/>
      <c r="T769" s="93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185</v>
      </c>
      <c r="AU769" s="18" t="s">
        <v>198</v>
      </c>
    </row>
    <row r="770" spans="1:51" s="13" customFormat="1" ht="12">
      <c r="A770" s="13"/>
      <c r="B770" s="245"/>
      <c r="C770" s="246"/>
      <c r="D770" s="240" t="s">
        <v>187</v>
      </c>
      <c r="E770" s="247" t="s">
        <v>1</v>
      </c>
      <c r="F770" s="248" t="s">
        <v>1375</v>
      </c>
      <c r="G770" s="246"/>
      <c r="H770" s="249">
        <v>1110.51</v>
      </c>
      <c r="I770" s="250"/>
      <c r="J770" s="246"/>
      <c r="K770" s="246"/>
      <c r="L770" s="251"/>
      <c r="M770" s="252"/>
      <c r="N770" s="253"/>
      <c r="O770" s="253"/>
      <c r="P770" s="253"/>
      <c r="Q770" s="253"/>
      <c r="R770" s="253"/>
      <c r="S770" s="253"/>
      <c r="T770" s="25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5" t="s">
        <v>187</v>
      </c>
      <c r="AU770" s="255" t="s">
        <v>198</v>
      </c>
      <c r="AV770" s="13" t="s">
        <v>88</v>
      </c>
      <c r="AW770" s="13" t="s">
        <v>34</v>
      </c>
      <c r="AX770" s="13" t="s">
        <v>78</v>
      </c>
      <c r="AY770" s="255" t="s">
        <v>176</v>
      </c>
    </row>
    <row r="771" spans="1:51" s="14" customFormat="1" ht="12">
      <c r="A771" s="14"/>
      <c r="B771" s="256"/>
      <c r="C771" s="257"/>
      <c r="D771" s="240" t="s">
        <v>187</v>
      </c>
      <c r="E771" s="258" t="s">
        <v>1</v>
      </c>
      <c r="F771" s="259" t="s">
        <v>189</v>
      </c>
      <c r="G771" s="257"/>
      <c r="H771" s="260">
        <v>1110.51</v>
      </c>
      <c r="I771" s="261"/>
      <c r="J771" s="257"/>
      <c r="K771" s="257"/>
      <c r="L771" s="262"/>
      <c r="M771" s="263"/>
      <c r="N771" s="264"/>
      <c r="O771" s="264"/>
      <c r="P771" s="264"/>
      <c r="Q771" s="264"/>
      <c r="R771" s="264"/>
      <c r="S771" s="264"/>
      <c r="T771" s="26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6" t="s">
        <v>187</v>
      </c>
      <c r="AU771" s="266" t="s">
        <v>198</v>
      </c>
      <c r="AV771" s="14" t="s">
        <v>183</v>
      </c>
      <c r="AW771" s="14" t="s">
        <v>34</v>
      </c>
      <c r="AX771" s="14" t="s">
        <v>86</v>
      </c>
      <c r="AY771" s="266" t="s">
        <v>176</v>
      </c>
    </row>
    <row r="772" spans="1:65" s="2" customFormat="1" ht="21.75" customHeight="1">
      <c r="A772" s="39"/>
      <c r="B772" s="40"/>
      <c r="C772" s="227" t="s">
        <v>992</v>
      </c>
      <c r="D772" s="227" t="s">
        <v>178</v>
      </c>
      <c r="E772" s="228" t="s">
        <v>1376</v>
      </c>
      <c r="F772" s="229" t="s">
        <v>1377</v>
      </c>
      <c r="G772" s="230" t="s">
        <v>296</v>
      </c>
      <c r="H772" s="231">
        <v>277.64</v>
      </c>
      <c r="I772" s="232"/>
      <c r="J772" s="233">
        <f>ROUND(I772*H772,2)</f>
        <v>0</v>
      </c>
      <c r="K772" s="229" t="s">
        <v>182</v>
      </c>
      <c r="L772" s="45"/>
      <c r="M772" s="234" t="s">
        <v>1</v>
      </c>
      <c r="N772" s="235" t="s">
        <v>43</v>
      </c>
      <c r="O772" s="92"/>
      <c r="P772" s="236">
        <f>O772*H772</f>
        <v>0</v>
      </c>
      <c r="Q772" s="236">
        <v>5E-05</v>
      </c>
      <c r="R772" s="236">
        <f>Q772*H772</f>
        <v>0.013882</v>
      </c>
      <c r="S772" s="236">
        <v>0.115</v>
      </c>
      <c r="T772" s="237">
        <f>S772*H772</f>
        <v>31.9286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8" t="s">
        <v>183</v>
      </c>
      <c r="AT772" s="238" t="s">
        <v>178</v>
      </c>
      <c r="AU772" s="238" t="s">
        <v>198</v>
      </c>
      <c r="AY772" s="18" t="s">
        <v>176</v>
      </c>
      <c r="BE772" s="239">
        <f>IF(N772="základní",J772,0)</f>
        <v>0</v>
      </c>
      <c r="BF772" s="239">
        <f>IF(N772="snížená",J772,0)</f>
        <v>0</v>
      </c>
      <c r="BG772" s="239">
        <f>IF(N772="zákl. přenesená",J772,0)</f>
        <v>0</v>
      </c>
      <c r="BH772" s="239">
        <f>IF(N772="sníž. přenesená",J772,0)</f>
        <v>0</v>
      </c>
      <c r="BI772" s="239">
        <f>IF(N772="nulová",J772,0)</f>
        <v>0</v>
      </c>
      <c r="BJ772" s="18" t="s">
        <v>86</v>
      </c>
      <c r="BK772" s="239">
        <f>ROUND(I772*H772,2)</f>
        <v>0</v>
      </c>
      <c r="BL772" s="18" t="s">
        <v>183</v>
      </c>
      <c r="BM772" s="238" t="s">
        <v>1378</v>
      </c>
    </row>
    <row r="773" spans="1:47" s="2" customFormat="1" ht="12">
      <c r="A773" s="39"/>
      <c r="B773" s="40"/>
      <c r="C773" s="41"/>
      <c r="D773" s="240" t="s">
        <v>185</v>
      </c>
      <c r="E773" s="41"/>
      <c r="F773" s="241" t="s">
        <v>1379</v>
      </c>
      <c r="G773" s="41"/>
      <c r="H773" s="41"/>
      <c r="I773" s="242"/>
      <c r="J773" s="41"/>
      <c r="K773" s="41"/>
      <c r="L773" s="45"/>
      <c r="M773" s="243"/>
      <c r="N773" s="244"/>
      <c r="O773" s="92"/>
      <c r="P773" s="92"/>
      <c r="Q773" s="92"/>
      <c r="R773" s="92"/>
      <c r="S773" s="92"/>
      <c r="T773" s="93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18" t="s">
        <v>185</v>
      </c>
      <c r="AU773" s="18" t="s">
        <v>198</v>
      </c>
    </row>
    <row r="774" spans="1:51" s="13" customFormat="1" ht="12">
      <c r="A774" s="13"/>
      <c r="B774" s="245"/>
      <c r="C774" s="246"/>
      <c r="D774" s="240" t="s">
        <v>187</v>
      </c>
      <c r="E774" s="247" t="s">
        <v>1</v>
      </c>
      <c r="F774" s="248" t="s">
        <v>1380</v>
      </c>
      <c r="G774" s="246"/>
      <c r="H774" s="249">
        <v>277.64</v>
      </c>
      <c r="I774" s="250"/>
      <c r="J774" s="246"/>
      <c r="K774" s="246"/>
      <c r="L774" s="251"/>
      <c r="M774" s="252"/>
      <c r="N774" s="253"/>
      <c r="O774" s="253"/>
      <c r="P774" s="253"/>
      <c r="Q774" s="253"/>
      <c r="R774" s="253"/>
      <c r="S774" s="253"/>
      <c r="T774" s="25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5" t="s">
        <v>187</v>
      </c>
      <c r="AU774" s="255" t="s">
        <v>198</v>
      </c>
      <c r="AV774" s="13" t="s">
        <v>88</v>
      </c>
      <c r="AW774" s="13" t="s">
        <v>34</v>
      </c>
      <c r="AX774" s="13" t="s">
        <v>78</v>
      </c>
      <c r="AY774" s="255" t="s">
        <v>176</v>
      </c>
    </row>
    <row r="775" spans="1:51" s="14" customFormat="1" ht="12">
      <c r="A775" s="14"/>
      <c r="B775" s="256"/>
      <c r="C775" s="257"/>
      <c r="D775" s="240" t="s">
        <v>187</v>
      </c>
      <c r="E775" s="258" t="s">
        <v>1</v>
      </c>
      <c r="F775" s="259" t="s">
        <v>189</v>
      </c>
      <c r="G775" s="257"/>
      <c r="H775" s="260">
        <v>277.64</v>
      </c>
      <c r="I775" s="261"/>
      <c r="J775" s="257"/>
      <c r="K775" s="257"/>
      <c r="L775" s="262"/>
      <c r="M775" s="263"/>
      <c r="N775" s="264"/>
      <c r="O775" s="264"/>
      <c r="P775" s="264"/>
      <c r="Q775" s="264"/>
      <c r="R775" s="264"/>
      <c r="S775" s="264"/>
      <c r="T775" s="265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6" t="s">
        <v>187</v>
      </c>
      <c r="AU775" s="266" t="s">
        <v>198</v>
      </c>
      <c r="AV775" s="14" t="s">
        <v>183</v>
      </c>
      <c r="AW775" s="14" t="s">
        <v>34</v>
      </c>
      <c r="AX775" s="14" t="s">
        <v>86</v>
      </c>
      <c r="AY775" s="266" t="s">
        <v>176</v>
      </c>
    </row>
    <row r="776" spans="1:65" s="2" customFormat="1" ht="21.75" customHeight="1">
      <c r="A776" s="39"/>
      <c r="B776" s="40"/>
      <c r="C776" s="227" t="s">
        <v>997</v>
      </c>
      <c r="D776" s="227" t="s">
        <v>178</v>
      </c>
      <c r="E776" s="228" t="s">
        <v>1381</v>
      </c>
      <c r="F776" s="229" t="s">
        <v>1382</v>
      </c>
      <c r="G776" s="230" t="s">
        <v>296</v>
      </c>
      <c r="H776" s="231">
        <v>6.28</v>
      </c>
      <c r="I776" s="232"/>
      <c r="J776" s="233">
        <f>ROUND(I776*H776,2)</f>
        <v>0</v>
      </c>
      <c r="K776" s="229" t="s">
        <v>182</v>
      </c>
      <c r="L776" s="45"/>
      <c r="M776" s="234" t="s">
        <v>1</v>
      </c>
      <c r="N776" s="235" t="s">
        <v>43</v>
      </c>
      <c r="O776" s="92"/>
      <c r="P776" s="236">
        <f>O776*H776</f>
        <v>0</v>
      </c>
      <c r="Q776" s="236">
        <v>9E-05</v>
      </c>
      <c r="R776" s="236">
        <f>Q776*H776</f>
        <v>0.0005652000000000001</v>
      </c>
      <c r="S776" s="236">
        <v>0.23</v>
      </c>
      <c r="T776" s="237">
        <f>S776*H776</f>
        <v>1.4444000000000001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38" t="s">
        <v>183</v>
      </c>
      <c r="AT776" s="238" t="s">
        <v>178</v>
      </c>
      <c r="AU776" s="238" t="s">
        <v>198</v>
      </c>
      <c r="AY776" s="18" t="s">
        <v>176</v>
      </c>
      <c r="BE776" s="239">
        <f>IF(N776="základní",J776,0)</f>
        <v>0</v>
      </c>
      <c r="BF776" s="239">
        <f>IF(N776="snížená",J776,0)</f>
        <v>0</v>
      </c>
      <c r="BG776" s="239">
        <f>IF(N776="zákl. přenesená",J776,0)</f>
        <v>0</v>
      </c>
      <c r="BH776" s="239">
        <f>IF(N776="sníž. přenesená",J776,0)</f>
        <v>0</v>
      </c>
      <c r="BI776" s="239">
        <f>IF(N776="nulová",J776,0)</f>
        <v>0</v>
      </c>
      <c r="BJ776" s="18" t="s">
        <v>86</v>
      </c>
      <c r="BK776" s="239">
        <f>ROUND(I776*H776,2)</f>
        <v>0</v>
      </c>
      <c r="BL776" s="18" t="s">
        <v>183</v>
      </c>
      <c r="BM776" s="238" t="s">
        <v>1383</v>
      </c>
    </row>
    <row r="777" spans="1:47" s="2" customFormat="1" ht="12">
      <c r="A777" s="39"/>
      <c r="B777" s="40"/>
      <c r="C777" s="41"/>
      <c r="D777" s="240" t="s">
        <v>185</v>
      </c>
      <c r="E777" s="41"/>
      <c r="F777" s="241" t="s">
        <v>1384</v>
      </c>
      <c r="G777" s="41"/>
      <c r="H777" s="41"/>
      <c r="I777" s="242"/>
      <c r="J777" s="41"/>
      <c r="K777" s="41"/>
      <c r="L777" s="45"/>
      <c r="M777" s="243"/>
      <c r="N777" s="244"/>
      <c r="O777" s="92"/>
      <c r="P777" s="92"/>
      <c r="Q777" s="92"/>
      <c r="R777" s="92"/>
      <c r="S777" s="92"/>
      <c r="T777" s="93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T777" s="18" t="s">
        <v>185</v>
      </c>
      <c r="AU777" s="18" t="s">
        <v>198</v>
      </c>
    </row>
    <row r="778" spans="1:47" s="2" customFormat="1" ht="12">
      <c r="A778" s="39"/>
      <c r="B778" s="40"/>
      <c r="C778" s="41"/>
      <c r="D778" s="240" t="s">
        <v>232</v>
      </c>
      <c r="E778" s="41"/>
      <c r="F778" s="277" t="s">
        <v>1385</v>
      </c>
      <c r="G778" s="41"/>
      <c r="H778" s="41"/>
      <c r="I778" s="242"/>
      <c r="J778" s="41"/>
      <c r="K778" s="41"/>
      <c r="L778" s="45"/>
      <c r="M778" s="243"/>
      <c r="N778" s="244"/>
      <c r="O778" s="92"/>
      <c r="P778" s="92"/>
      <c r="Q778" s="92"/>
      <c r="R778" s="92"/>
      <c r="S778" s="92"/>
      <c r="T778" s="93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232</v>
      </c>
      <c r="AU778" s="18" t="s">
        <v>198</v>
      </c>
    </row>
    <row r="779" spans="1:51" s="13" customFormat="1" ht="12">
      <c r="A779" s="13"/>
      <c r="B779" s="245"/>
      <c r="C779" s="246"/>
      <c r="D779" s="240" t="s">
        <v>187</v>
      </c>
      <c r="E779" s="247" t="s">
        <v>1</v>
      </c>
      <c r="F779" s="248" t="s">
        <v>1386</v>
      </c>
      <c r="G779" s="246"/>
      <c r="H779" s="249">
        <v>6.28</v>
      </c>
      <c r="I779" s="250"/>
      <c r="J779" s="246"/>
      <c r="K779" s="246"/>
      <c r="L779" s="251"/>
      <c r="M779" s="252"/>
      <c r="N779" s="253"/>
      <c r="O779" s="253"/>
      <c r="P779" s="253"/>
      <c r="Q779" s="253"/>
      <c r="R779" s="253"/>
      <c r="S779" s="253"/>
      <c r="T779" s="25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5" t="s">
        <v>187</v>
      </c>
      <c r="AU779" s="255" t="s">
        <v>198</v>
      </c>
      <c r="AV779" s="13" t="s">
        <v>88</v>
      </c>
      <c r="AW779" s="13" t="s">
        <v>34</v>
      </c>
      <c r="AX779" s="13" t="s">
        <v>78</v>
      </c>
      <c r="AY779" s="255" t="s">
        <v>176</v>
      </c>
    </row>
    <row r="780" spans="1:51" s="14" customFormat="1" ht="12">
      <c r="A780" s="14"/>
      <c r="B780" s="256"/>
      <c r="C780" s="257"/>
      <c r="D780" s="240" t="s">
        <v>187</v>
      </c>
      <c r="E780" s="258" t="s">
        <v>1</v>
      </c>
      <c r="F780" s="259" t="s">
        <v>189</v>
      </c>
      <c r="G780" s="257"/>
      <c r="H780" s="260">
        <v>6.28</v>
      </c>
      <c r="I780" s="261"/>
      <c r="J780" s="257"/>
      <c r="K780" s="257"/>
      <c r="L780" s="262"/>
      <c r="M780" s="263"/>
      <c r="N780" s="264"/>
      <c r="O780" s="264"/>
      <c r="P780" s="264"/>
      <c r="Q780" s="264"/>
      <c r="R780" s="264"/>
      <c r="S780" s="264"/>
      <c r="T780" s="265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6" t="s">
        <v>187</v>
      </c>
      <c r="AU780" s="266" t="s">
        <v>198</v>
      </c>
      <c r="AV780" s="14" t="s">
        <v>183</v>
      </c>
      <c r="AW780" s="14" t="s">
        <v>34</v>
      </c>
      <c r="AX780" s="14" t="s">
        <v>86</v>
      </c>
      <c r="AY780" s="266" t="s">
        <v>176</v>
      </c>
    </row>
    <row r="781" spans="1:65" s="2" customFormat="1" ht="16.5" customHeight="1">
      <c r="A781" s="39"/>
      <c r="B781" s="40"/>
      <c r="C781" s="227" t="s">
        <v>1005</v>
      </c>
      <c r="D781" s="227" t="s">
        <v>178</v>
      </c>
      <c r="E781" s="228" t="s">
        <v>933</v>
      </c>
      <c r="F781" s="229" t="s">
        <v>934</v>
      </c>
      <c r="G781" s="230" t="s">
        <v>462</v>
      </c>
      <c r="H781" s="231">
        <v>288.12</v>
      </c>
      <c r="I781" s="232"/>
      <c r="J781" s="233">
        <f>ROUND(I781*H781,2)</f>
        <v>0</v>
      </c>
      <c r="K781" s="229" t="s">
        <v>182</v>
      </c>
      <c r="L781" s="45"/>
      <c r="M781" s="234" t="s">
        <v>1</v>
      </c>
      <c r="N781" s="235" t="s">
        <v>43</v>
      </c>
      <c r="O781" s="92"/>
      <c r="P781" s="236">
        <f>O781*H781</f>
        <v>0</v>
      </c>
      <c r="Q781" s="236">
        <v>0</v>
      </c>
      <c r="R781" s="236">
        <f>Q781*H781</f>
        <v>0</v>
      </c>
      <c r="S781" s="236">
        <v>0.205</v>
      </c>
      <c r="T781" s="237">
        <f>S781*H781</f>
        <v>59.0646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38" t="s">
        <v>183</v>
      </c>
      <c r="AT781" s="238" t="s">
        <v>178</v>
      </c>
      <c r="AU781" s="238" t="s">
        <v>198</v>
      </c>
      <c r="AY781" s="18" t="s">
        <v>176</v>
      </c>
      <c r="BE781" s="239">
        <f>IF(N781="základní",J781,0)</f>
        <v>0</v>
      </c>
      <c r="BF781" s="239">
        <f>IF(N781="snížená",J781,0)</f>
        <v>0</v>
      </c>
      <c r="BG781" s="239">
        <f>IF(N781="zákl. přenesená",J781,0)</f>
        <v>0</v>
      </c>
      <c r="BH781" s="239">
        <f>IF(N781="sníž. přenesená",J781,0)</f>
        <v>0</v>
      </c>
      <c r="BI781" s="239">
        <f>IF(N781="nulová",J781,0)</f>
        <v>0</v>
      </c>
      <c r="BJ781" s="18" t="s">
        <v>86</v>
      </c>
      <c r="BK781" s="239">
        <f>ROUND(I781*H781,2)</f>
        <v>0</v>
      </c>
      <c r="BL781" s="18" t="s">
        <v>183</v>
      </c>
      <c r="BM781" s="238" t="s">
        <v>935</v>
      </c>
    </row>
    <row r="782" spans="1:47" s="2" customFormat="1" ht="12">
      <c r="A782" s="39"/>
      <c r="B782" s="40"/>
      <c r="C782" s="41"/>
      <c r="D782" s="240" t="s">
        <v>185</v>
      </c>
      <c r="E782" s="41"/>
      <c r="F782" s="241" t="s">
        <v>936</v>
      </c>
      <c r="G782" s="41"/>
      <c r="H782" s="41"/>
      <c r="I782" s="242"/>
      <c r="J782" s="41"/>
      <c r="K782" s="41"/>
      <c r="L782" s="45"/>
      <c r="M782" s="243"/>
      <c r="N782" s="244"/>
      <c r="O782" s="92"/>
      <c r="P782" s="92"/>
      <c r="Q782" s="92"/>
      <c r="R782" s="92"/>
      <c r="S782" s="92"/>
      <c r="T782" s="93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185</v>
      </c>
      <c r="AU782" s="18" t="s">
        <v>198</v>
      </c>
    </row>
    <row r="783" spans="1:51" s="13" customFormat="1" ht="12">
      <c r="A783" s="13"/>
      <c r="B783" s="245"/>
      <c r="C783" s="246"/>
      <c r="D783" s="240" t="s">
        <v>187</v>
      </c>
      <c r="E783" s="247" t="s">
        <v>1</v>
      </c>
      <c r="F783" s="248" t="s">
        <v>1387</v>
      </c>
      <c r="G783" s="246"/>
      <c r="H783" s="249">
        <v>244.34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5" t="s">
        <v>187</v>
      </c>
      <c r="AU783" s="255" t="s">
        <v>198</v>
      </c>
      <c r="AV783" s="13" t="s">
        <v>88</v>
      </c>
      <c r="AW783" s="13" t="s">
        <v>34</v>
      </c>
      <c r="AX783" s="13" t="s">
        <v>78</v>
      </c>
      <c r="AY783" s="255" t="s">
        <v>176</v>
      </c>
    </row>
    <row r="784" spans="1:51" s="13" customFormat="1" ht="12">
      <c r="A784" s="13"/>
      <c r="B784" s="245"/>
      <c r="C784" s="246"/>
      <c r="D784" s="240" t="s">
        <v>187</v>
      </c>
      <c r="E784" s="247" t="s">
        <v>1</v>
      </c>
      <c r="F784" s="248" t="s">
        <v>1388</v>
      </c>
      <c r="G784" s="246"/>
      <c r="H784" s="249">
        <v>43.78</v>
      </c>
      <c r="I784" s="250"/>
      <c r="J784" s="246"/>
      <c r="K784" s="246"/>
      <c r="L784" s="251"/>
      <c r="M784" s="252"/>
      <c r="N784" s="253"/>
      <c r="O784" s="253"/>
      <c r="P784" s="253"/>
      <c r="Q784" s="253"/>
      <c r="R784" s="253"/>
      <c r="S784" s="253"/>
      <c r="T784" s="254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5" t="s">
        <v>187</v>
      </c>
      <c r="AU784" s="255" t="s">
        <v>198</v>
      </c>
      <c r="AV784" s="13" t="s">
        <v>88</v>
      </c>
      <c r="AW784" s="13" t="s">
        <v>34</v>
      </c>
      <c r="AX784" s="13" t="s">
        <v>78</v>
      </c>
      <c r="AY784" s="255" t="s">
        <v>176</v>
      </c>
    </row>
    <row r="785" spans="1:51" s="14" customFormat="1" ht="12">
      <c r="A785" s="14"/>
      <c r="B785" s="256"/>
      <c r="C785" s="257"/>
      <c r="D785" s="240" t="s">
        <v>187</v>
      </c>
      <c r="E785" s="258" t="s">
        <v>1</v>
      </c>
      <c r="F785" s="259" t="s">
        <v>189</v>
      </c>
      <c r="G785" s="257"/>
      <c r="H785" s="260">
        <v>288.12</v>
      </c>
      <c r="I785" s="261"/>
      <c r="J785" s="257"/>
      <c r="K785" s="257"/>
      <c r="L785" s="262"/>
      <c r="M785" s="263"/>
      <c r="N785" s="264"/>
      <c r="O785" s="264"/>
      <c r="P785" s="264"/>
      <c r="Q785" s="264"/>
      <c r="R785" s="264"/>
      <c r="S785" s="264"/>
      <c r="T785" s="265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6" t="s">
        <v>187</v>
      </c>
      <c r="AU785" s="266" t="s">
        <v>198</v>
      </c>
      <c r="AV785" s="14" t="s">
        <v>183</v>
      </c>
      <c r="AW785" s="14" t="s">
        <v>34</v>
      </c>
      <c r="AX785" s="14" t="s">
        <v>86</v>
      </c>
      <c r="AY785" s="266" t="s">
        <v>176</v>
      </c>
    </row>
    <row r="786" spans="1:65" s="2" customFormat="1" ht="16.5" customHeight="1">
      <c r="A786" s="39"/>
      <c r="B786" s="40"/>
      <c r="C786" s="227" t="s">
        <v>1389</v>
      </c>
      <c r="D786" s="227" t="s">
        <v>178</v>
      </c>
      <c r="E786" s="228" t="s">
        <v>1390</v>
      </c>
      <c r="F786" s="229" t="s">
        <v>1391</v>
      </c>
      <c r="G786" s="230" t="s">
        <v>462</v>
      </c>
      <c r="H786" s="231">
        <v>276.95</v>
      </c>
      <c r="I786" s="232"/>
      <c r="J786" s="233">
        <f>ROUND(I786*H786,2)</f>
        <v>0</v>
      </c>
      <c r="K786" s="229" t="s">
        <v>182</v>
      </c>
      <c r="L786" s="45"/>
      <c r="M786" s="234" t="s">
        <v>1</v>
      </c>
      <c r="N786" s="235" t="s">
        <v>43</v>
      </c>
      <c r="O786" s="92"/>
      <c r="P786" s="236">
        <f>O786*H786</f>
        <v>0</v>
      </c>
      <c r="Q786" s="236">
        <v>0</v>
      </c>
      <c r="R786" s="236">
        <f>Q786*H786</f>
        <v>0</v>
      </c>
      <c r="S786" s="236">
        <v>0.04</v>
      </c>
      <c r="T786" s="237">
        <f>S786*H786</f>
        <v>11.078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38" t="s">
        <v>183</v>
      </c>
      <c r="AT786" s="238" t="s">
        <v>178</v>
      </c>
      <c r="AU786" s="238" t="s">
        <v>198</v>
      </c>
      <c r="AY786" s="18" t="s">
        <v>176</v>
      </c>
      <c r="BE786" s="239">
        <f>IF(N786="základní",J786,0)</f>
        <v>0</v>
      </c>
      <c r="BF786" s="239">
        <f>IF(N786="snížená",J786,0)</f>
        <v>0</v>
      </c>
      <c r="BG786" s="239">
        <f>IF(N786="zákl. přenesená",J786,0)</f>
        <v>0</v>
      </c>
      <c r="BH786" s="239">
        <f>IF(N786="sníž. přenesená",J786,0)</f>
        <v>0</v>
      </c>
      <c r="BI786" s="239">
        <f>IF(N786="nulová",J786,0)</f>
        <v>0</v>
      </c>
      <c r="BJ786" s="18" t="s">
        <v>86</v>
      </c>
      <c r="BK786" s="239">
        <f>ROUND(I786*H786,2)</f>
        <v>0</v>
      </c>
      <c r="BL786" s="18" t="s">
        <v>183</v>
      </c>
      <c r="BM786" s="238" t="s">
        <v>1392</v>
      </c>
    </row>
    <row r="787" spans="1:47" s="2" customFormat="1" ht="12">
      <c r="A787" s="39"/>
      <c r="B787" s="40"/>
      <c r="C787" s="41"/>
      <c r="D787" s="240" t="s">
        <v>185</v>
      </c>
      <c r="E787" s="41"/>
      <c r="F787" s="241" t="s">
        <v>1393</v>
      </c>
      <c r="G787" s="41"/>
      <c r="H787" s="41"/>
      <c r="I787" s="242"/>
      <c r="J787" s="41"/>
      <c r="K787" s="41"/>
      <c r="L787" s="45"/>
      <c r="M787" s="243"/>
      <c r="N787" s="244"/>
      <c r="O787" s="92"/>
      <c r="P787" s="92"/>
      <c r="Q787" s="92"/>
      <c r="R787" s="92"/>
      <c r="S787" s="92"/>
      <c r="T787" s="93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T787" s="18" t="s">
        <v>185</v>
      </c>
      <c r="AU787" s="18" t="s">
        <v>198</v>
      </c>
    </row>
    <row r="788" spans="1:51" s="13" customFormat="1" ht="12">
      <c r="A788" s="13"/>
      <c r="B788" s="245"/>
      <c r="C788" s="246"/>
      <c r="D788" s="240" t="s">
        <v>187</v>
      </c>
      <c r="E788" s="247" t="s">
        <v>1</v>
      </c>
      <c r="F788" s="248" t="s">
        <v>1394</v>
      </c>
      <c r="G788" s="246"/>
      <c r="H788" s="249">
        <v>276.95</v>
      </c>
      <c r="I788" s="250"/>
      <c r="J788" s="246"/>
      <c r="K788" s="246"/>
      <c r="L788" s="251"/>
      <c r="M788" s="252"/>
      <c r="N788" s="253"/>
      <c r="O788" s="253"/>
      <c r="P788" s="253"/>
      <c r="Q788" s="253"/>
      <c r="R788" s="253"/>
      <c r="S788" s="253"/>
      <c r="T788" s="25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5" t="s">
        <v>187</v>
      </c>
      <c r="AU788" s="255" t="s">
        <v>198</v>
      </c>
      <c r="AV788" s="13" t="s">
        <v>88</v>
      </c>
      <c r="AW788" s="13" t="s">
        <v>34</v>
      </c>
      <c r="AX788" s="13" t="s">
        <v>78</v>
      </c>
      <c r="AY788" s="255" t="s">
        <v>176</v>
      </c>
    </row>
    <row r="789" spans="1:51" s="14" customFormat="1" ht="12">
      <c r="A789" s="14"/>
      <c r="B789" s="256"/>
      <c r="C789" s="257"/>
      <c r="D789" s="240" t="s">
        <v>187</v>
      </c>
      <c r="E789" s="258" t="s">
        <v>1</v>
      </c>
      <c r="F789" s="259" t="s">
        <v>189</v>
      </c>
      <c r="G789" s="257"/>
      <c r="H789" s="260">
        <v>276.95</v>
      </c>
      <c r="I789" s="261"/>
      <c r="J789" s="257"/>
      <c r="K789" s="257"/>
      <c r="L789" s="262"/>
      <c r="M789" s="263"/>
      <c r="N789" s="264"/>
      <c r="O789" s="264"/>
      <c r="P789" s="264"/>
      <c r="Q789" s="264"/>
      <c r="R789" s="264"/>
      <c r="S789" s="264"/>
      <c r="T789" s="26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6" t="s">
        <v>187</v>
      </c>
      <c r="AU789" s="266" t="s">
        <v>198</v>
      </c>
      <c r="AV789" s="14" t="s">
        <v>183</v>
      </c>
      <c r="AW789" s="14" t="s">
        <v>34</v>
      </c>
      <c r="AX789" s="14" t="s">
        <v>86</v>
      </c>
      <c r="AY789" s="266" t="s">
        <v>176</v>
      </c>
    </row>
    <row r="790" spans="1:65" s="2" customFormat="1" ht="16.5" customHeight="1">
      <c r="A790" s="39"/>
      <c r="B790" s="40"/>
      <c r="C790" s="227" t="s">
        <v>1395</v>
      </c>
      <c r="D790" s="227" t="s">
        <v>178</v>
      </c>
      <c r="E790" s="228" t="s">
        <v>1396</v>
      </c>
      <c r="F790" s="229" t="s">
        <v>1397</v>
      </c>
      <c r="G790" s="230" t="s">
        <v>462</v>
      </c>
      <c r="H790" s="231">
        <v>12</v>
      </c>
      <c r="I790" s="232"/>
      <c r="J790" s="233">
        <f>ROUND(I790*H790,2)</f>
        <v>0</v>
      </c>
      <c r="K790" s="229" t="s">
        <v>182</v>
      </c>
      <c r="L790" s="45"/>
      <c r="M790" s="234" t="s">
        <v>1</v>
      </c>
      <c r="N790" s="235" t="s">
        <v>43</v>
      </c>
      <c r="O790" s="92"/>
      <c r="P790" s="236">
        <f>O790*H790</f>
        <v>0</v>
      </c>
      <c r="Q790" s="236">
        <v>0</v>
      </c>
      <c r="R790" s="236">
        <f>Q790*H790</f>
        <v>0</v>
      </c>
      <c r="S790" s="236">
        <v>0.115</v>
      </c>
      <c r="T790" s="237">
        <f>S790*H790</f>
        <v>1.3800000000000001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38" t="s">
        <v>183</v>
      </c>
      <c r="AT790" s="238" t="s">
        <v>178</v>
      </c>
      <c r="AU790" s="238" t="s">
        <v>198</v>
      </c>
      <c r="AY790" s="18" t="s">
        <v>176</v>
      </c>
      <c r="BE790" s="239">
        <f>IF(N790="základní",J790,0)</f>
        <v>0</v>
      </c>
      <c r="BF790" s="239">
        <f>IF(N790="snížená",J790,0)</f>
        <v>0</v>
      </c>
      <c r="BG790" s="239">
        <f>IF(N790="zákl. přenesená",J790,0)</f>
        <v>0</v>
      </c>
      <c r="BH790" s="239">
        <f>IF(N790="sníž. přenesená",J790,0)</f>
        <v>0</v>
      </c>
      <c r="BI790" s="239">
        <f>IF(N790="nulová",J790,0)</f>
        <v>0</v>
      </c>
      <c r="BJ790" s="18" t="s">
        <v>86</v>
      </c>
      <c r="BK790" s="239">
        <f>ROUND(I790*H790,2)</f>
        <v>0</v>
      </c>
      <c r="BL790" s="18" t="s">
        <v>183</v>
      </c>
      <c r="BM790" s="238" t="s">
        <v>1398</v>
      </c>
    </row>
    <row r="791" spans="1:47" s="2" customFormat="1" ht="12">
      <c r="A791" s="39"/>
      <c r="B791" s="40"/>
      <c r="C791" s="41"/>
      <c r="D791" s="240" t="s">
        <v>185</v>
      </c>
      <c r="E791" s="41"/>
      <c r="F791" s="241" t="s">
        <v>1399</v>
      </c>
      <c r="G791" s="41"/>
      <c r="H791" s="41"/>
      <c r="I791" s="242"/>
      <c r="J791" s="41"/>
      <c r="K791" s="41"/>
      <c r="L791" s="45"/>
      <c r="M791" s="243"/>
      <c r="N791" s="244"/>
      <c r="O791" s="92"/>
      <c r="P791" s="92"/>
      <c r="Q791" s="92"/>
      <c r="R791" s="92"/>
      <c r="S791" s="92"/>
      <c r="T791" s="93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185</v>
      </c>
      <c r="AU791" s="18" t="s">
        <v>198</v>
      </c>
    </row>
    <row r="792" spans="1:51" s="13" customFormat="1" ht="12">
      <c r="A792" s="13"/>
      <c r="B792" s="245"/>
      <c r="C792" s="246"/>
      <c r="D792" s="240" t="s">
        <v>187</v>
      </c>
      <c r="E792" s="247" t="s">
        <v>1</v>
      </c>
      <c r="F792" s="248" t="s">
        <v>1400</v>
      </c>
      <c r="G792" s="246"/>
      <c r="H792" s="249">
        <v>12</v>
      </c>
      <c r="I792" s="250"/>
      <c r="J792" s="246"/>
      <c r="K792" s="246"/>
      <c r="L792" s="251"/>
      <c r="M792" s="252"/>
      <c r="N792" s="253"/>
      <c r="O792" s="253"/>
      <c r="P792" s="253"/>
      <c r="Q792" s="253"/>
      <c r="R792" s="253"/>
      <c r="S792" s="253"/>
      <c r="T792" s="25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5" t="s">
        <v>187</v>
      </c>
      <c r="AU792" s="255" t="s">
        <v>198</v>
      </c>
      <c r="AV792" s="13" t="s">
        <v>88</v>
      </c>
      <c r="AW792" s="13" t="s">
        <v>34</v>
      </c>
      <c r="AX792" s="13" t="s">
        <v>78</v>
      </c>
      <c r="AY792" s="255" t="s">
        <v>176</v>
      </c>
    </row>
    <row r="793" spans="1:51" s="14" customFormat="1" ht="12">
      <c r="A793" s="14"/>
      <c r="B793" s="256"/>
      <c r="C793" s="257"/>
      <c r="D793" s="240" t="s">
        <v>187</v>
      </c>
      <c r="E793" s="258" t="s">
        <v>1</v>
      </c>
      <c r="F793" s="259" t="s">
        <v>189</v>
      </c>
      <c r="G793" s="257"/>
      <c r="H793" s="260">
        <v>12</v>
      </c>
      <c r="I793" s="261"/>
      <c r="J793" s="257"/>
      <c r="K793" s="257"/>
      <c r="L793" s="262"/>
      <c r="M793" s="263"/>
      <c r="N793" s="264"/>
      <c r="O793" s="264"/>
      <c r="P793" s="264"/>
      <c r="Q793" s="264"/>
      <c r="R793" s="264"/>
      <c r="S793" s="264"/>
      <c r="T793" s="26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6" t="s">
        <v>187</v>
      </c>
      <c r="AU793" s="266" t="s">
        <v>198</v>
      </c>
      <c r="AV793" s="14" t="s">
        <v>183</v>
      </c>
      <c r="AW793" s="14" t="s">
        <v>34</v>
      </c>
      <c r="AX793" s="14" t="s">
        <v>86</v>
      </c>
      <c r="AY793" s="266" t="s">
        <v>176</v>
      </c>
    </row>
    <row r="794" spans="1:65" s="2" customFormat="1" ht="16.5" customHeight="1">
      <c r="A794" s="39"/>
      <c r="B794" s="40"/>
      <c r="C794" s="227" t="s">
        <v>1401</v>
      </c>
      <c r="D794" s="227" t="s">
        <v>178</v>
      </c>
      <c r="E794" s="228" t="s">
        <v>1402</v>
      </c>
      <c r="F794" s="229" t="s">
        <v>1403</v>
      </c>
      <c r="G794" s="230" t="s">
        <v>476</v>
      </c>
      <c r="H794" s="231">
        <v>5</v>
      </c>
      <c r="I794" s="232"/>
      <c r="J794" s="233">
        <f>ROUND(I794*H794,2)</f>
        <v>0</v>
      </c>
      <c r="K794" s="229" t="s">
        <v>182</v>
      </c>
      <c r="L794" s="45"/>
      <c r="M794" s="234" t="s">
        <v>1</v>
      </c>
      <c r="N794" s="235" t="s">
        <v>43</v>
      </c>
      <c r="O794" s="92"/>
      <c r="P794" s="236">
        <f>O794*H794</f>
        <v>0</v>
      </c>
      <c r="Q794" s="236">
        <v>0</v>
      </c>
      <c r="R794" s="236">
        <f>Q794*H794</f>
        <v>0</v>
      </c>
      <c r="S794" s="236">
        <v>0.108</v>
      </c>
      <c r="T794" s="237">
        <f>S794*H794</f>
        <v>0.54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38" t="s">
        <v>183</v>
      </c>
      <c r="AT794" s="238" t="s">
        <v>178</v>
      </c>
      <c r="AU794" s="238" t="s">
        <v>198</v>
      </c>
      <c r="AY794" s="18" t="s">
        <v>176</v>
      </c>
      <c r="BE794" s="239">
        <f>IF(N794="základní",J794,0)</f>
        <v>0</v>
      </c>
      <c r="BF794" s="239">
        <f>IF(N794="snížená",J794,0)</f>
        <v>0</v>
      </c>
      <c r="BG794" s="239">
        <f>IF(N794="zákl. přenesená",J794,0)</f>
        <v>0</v>
      </c>
      <c r="BH794" s="239">
        <f>IF(N794="sníž. přenesená",J794,0)</f>
        <v>0</v>
      </c>
      <c r="BI794" s="239">
        <f>IF(N794="nulová",J794,0)</f>
        <v>0</v>
      </c>
      <c r="BJ794" s="18" t="s">
        <v>86</v>
      </c>
      <c r="BK794" s="239">
        <f>ROUND(I794*H794,2)</f>
        <v>0</v>
      </c>
      <c r="BL794" s="18" t="s">
        <v>183</v>
      </c>
      <c r="BM794" s="238" t="s">
        <v>1404</v>
      </c>
    </row>
    <row r="795" spans="1:47" s="2" customFormat="1" ht="12">
      <c r="A795" s="39"/>
      <c r="B795" s="40"/>
      <c r="C795" s="41"/>
      <c r="D795" s="240" t="s">
        <v>185</v>
      </c>
      <c r="E795" s="41"/>
      <c r="F795" s="241" t="s">
        <v>1405</v>
      </c>
      <c r="G795" s="41"/>
      <c r="H795" s="41"/>
      <c r="I795" s="242"/>
      <c r="J795" s="41"/>
      <c r="K795" s="41"/>
      <c r="L795" s="45"/>
      <c r="M795" s="243"/>
      <c r="N795" s="244"/>
      <c r="O795" s="92"/>
      <c r="P795" s="92"/>
      <c r="Q795" s="92"/>
      <c r="R795" s="92"/>
      <c r="S795" s="92"/>
      <c r="T795" s="93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T795" s="18" t="s">
        <v>185</v>
      </c>
      <c r="AU795" s="18" t="s">
        <v>198</v>
      </c>
    </row>
    <row r="796" spans="1:51" s="13" customFormat="1" ht="12">
      <c r="A796" s="13"/>
      <c r="B796" s="245"/>
      <c r="C796" s="246"/>
      <c r="D796" s="240" t="s">
        <v>187</v>
      </c>
      <c r="E796" s="247" t="s">
        <v>1</v>
      </c>
      <c r="F796" s="248" t="s">
        <v>209</v>
      </c>
      <c r="G796" s="246"/>
      <c r="H796" s="249">
        <v>5</v>
      </c>
      <c r="I796" s="250"/>
      <c r="J796" s="246"/>
      <c r="K796" s="246"/>
      <c r="L796" s="251"/>
      <c r="M796" s="252"/>
      <c r="N796" s="253"/>
      <c r="O796" s="253"/>
      <c r="P796" s="253"/>
      <c r="Q796" s="253"/>
      <c r="R796" s="253"/>
      <c r="S796" s="253"/>
      <c r="T796" s="254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5" t="s">
        <v>187</v>
      </c>
      <c r="AU796" s="255" t="s">
        <v>198</v>
      </c>
      <c r="AV796" s="13" t="s">
        <v>88</v>
      </c>
      <c r="AW796" s="13" t="s">
        <v>34</v>
      </c>
      <c r="AX796" s="13" t="s">
        <v>86</v>
      </c>
      <c r="AY796" s="255" t="s">
        <v>176</v>
      </c>
    </row>
    <row r="797" spans="1:65" s="2" customFormat="1" ht="16.5" customHeight="1">
      <c r="A797" s="39"/>
      <c r="B797" s="40"/>
      <c r="C797" s="227" t="s">
        <v>1406</v>
      </c>
      <c r="D797" s="227" t="s">
        <v>178</v>
      </c>
      <c r="E797" s="228" t="s">
        <v>940</v>
      </c>
      <c r="F797" s="229" t="s">
        <v>941</v>
      </c>
      <c r="G797" s="230" t="s">
        <v>476</v>
      </c>
      <c r="H797" s="231">
        <v>3</v>
      </c>
      <c r="I797" s="232"/>
      <c r="J797" s="233">
        <f>ROUND(I797*H797,2)</f>
        <v>0</v>
      </c>
      <c r="K797" s="229" t="s">
        <v>182</v>
      </c>
      <c r="L797" s="45"/>
      <c r="M797" s="234" t="s">
        <v>1</v>
      </c>
      <c r="N797" s="235" t="s">
        <v>43</v>
      </c>
      <c r="O797" s="92"/>
      <c r="P797" s="236">
        <f>O797*H797</f>
        <v>0</v>
      </c>
      <c r="Q797" s="236">
        <v>0</v>
      </c>
      <c r="R797" s="236">
        <f>Q797*H797</f>
        <v>0</v>
      </c>
      <c r="S797" s="236">
        <v>0.082</v>
      </c>
      <c r="T797" s="237">
        <f>S797*H797</f>
        <v>0.246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38" t="s">
        <v>183</v>
      </c>
      <c r="AT797" s="238" t="s">
        <v>178</v>
      </c>
      <c r="AU797" s="238" t="s">
        <v>198</v>
      </c>
      <c r="AY797" s="18" t="s">
        <v>176</v>
      </c>
      <c r="BE797" s="239">
        <f>IF(N797="základní",J797,0)</f>
        <v>0</v>
      </c>
      <c r="BF797" s="239">
        <f>IF(N797="snížená",J797,0)</f>
        <v>0</v>
      </c>
      <c r="BG797" s="239">
        <f>IF(N797="zákl. přenesená",J797,0)</f>
        <v>0</v>
      </c>
      <c r="BH797" s="239">
        <f>IF(N797="sníž. přenesená",J797,0)</f>
        <v>0</v>
      </c>
      <c r="BI797" s="239">
        <f>IF(N797="nulová",J797,0)</f>
        <v>0</v>
      </c>
      <c r="BJ797" s="18" t="s">
        <v>86</v>
      </c>
      <c r="BK797" s="239">
        <f>ROUND(I797*H797,2)</f>
        <v>0</v>
      </c>
      <c r="BL797" s="18" t="s">
        <v>183</v>
      </c>
      <c r="BM797" s="238" t="s">
        <v>942</v>
      </c>
    </row>
    <row r="798" spans="1:47" s="2" customFormat="1" ht="12">
      <c r="A798" s="39"/>
      <c r="B798" s="40"/>
      <c r="C798" s="41"/>
      <c r="D798" s="240" t="s">
        <v>185</v>
      </c>
      <c r="E798" s="41"/>
      <c r="F798" s="241" t="s">
        <v>943</v>
      </c>
      <c r="G798" s="41"/>
      <c r="H798" s="41"/>
      <c r="I798" s="242"/>
      <c r="J798" s="41"/>
      <c r="K798" s="41"/>
      <c r="L798" s="45"/>
      <c r="M798" s="243"/>
      <c r="N798" s="244"/>
      <c r="O798" s="92"/>
      <c r="P798" s="92"/>
      <c r="Q798" s="92"/>
      <c r="R798" s="92"/>
      <c r="S798" s="92"/>
      <c r="T798" s="93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T798" s="18" t="s">
        <v>185</v>
      </c>
      <c r="AU798" s="18" t="s">
        <v>198</v>
      </c>
    </row>
    <row r="799" spans="1:51" s="13" customFormat="1" ht="12">
      <c r="A799" s="13"/>
      <c r="B799" s="245"/>
      <c r="C799" s="246"/>
      <c r="D799" s="240" t="s">
        <v>187</v>
      </c>
      <c r="E799" s="247" t="s">
        <v>1</v>
      </c>
      <c r="F799" s="248" t="s">
        <v>1247</v>
      </c>
      <c r="G799" s="246"/>
      <c r="H799" s="249">
        <v>3</v>
      </c>
      <c r="I799" s="250"/>
      <c r="J799" s="246"/>
      <c r="K799" s="246"/>
      <c r="L799" s="251"/>
      <c r="M799" s="252"/>
      <c r="N799" s="253"/>
      <c r="O799" s="253"/>
      <c r="P799" s="253"/>
      <c r="Q799" s="253"/>
      <c r="R799" s="253"/>
      <c r="S799" s="253"/>
      <c r="T799" s="25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5" t="s">
        <v>187</v>
      </c>
      <c r="AU799" s="255" t="s">
        <v>198</v>
      </c>
      <c r="AV799" s="13" t="s">
        <v>88</v>
      </c>
      <c r="AW799" s="13" t="s">
        <v>34</v>
      </c>
      <c r="AX799" s="13" t="s">
        <v>78</v>
      </c>
      <c r="AY799" s="255" t="s">
        <v>176</v>
      </c>
    </row>
    <row r="800" spans="1:51" s="14" customFormat="1" ht="12">
      <c r="A800" s="14"/>
      <c r="B800" s="256"/>
      <c r="C800" s="257"/>
      <c r="D800" s="240" t="s">
        <v>187</v>
      </c>
      <c r="E800" s="258" t="s">
        <v>1</v>
      </c>
      <c r="F800" s="259" t="s">
        <v>189</v>
      </c>
      <c r="G800" s="257"/>
      <c r="H800" s="260">
        <v>3</v>
      </c>
      <c r="I800" s="261"/>
      <c r="J800" s="257"/>
      <c r="K800" s="257"/>
      <c r="L800" s="262"/>
      <c r="M800" s="263"/>
      <c r="N800" s="264"/>
      <c r="O800" s="264"/>
      <c r="P800" s="264"/>
      <c r="Q800" s="264"/>
      <c r="R800" s="264"/>
      <c r="S800" s="264"/>
      <c r="T800" s="265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6" t="s">
        <v>187</v>
      </c>
      <c r="AU800" s="266" t="s">
        <v>198</v>
      </c>
      <c r="AV800" s="14" t="s">
        <v>183</v>
      </c>
      <c r="AW800" s="14" t="s">
        <v>34</v>
      </c>
      <c r="AX800" s="14" t="s">
        <v>86</v>
      </c>
      <c r="AY800" s="266" t="s">
        <v>176</v>
      </c>
    </row>
    <row r="801" spans="1:65" s="2" customFormat="1" ht="16.5" customHeight="1">
      <c r="A801" s="39"/>
      <c r="B801" s="40"/>
      <c r="C801" s="227" t="s">
        <v>1407</v>
      </c>
      <c r="D801" s="227" t="s">
        <v>178</v>
      </c>
      <c r="E801" s="228" t="s">
        <v>946</v>
      </c>
      <c r="F801" s="229" t="s">
        <v>947</v>
      </c>
      <c r="G801" s="230" t="s">
        <v>476</v>
      </c>
      <c r="H801" s="231">
        <v>4</v>
      </c>
      <c r="I801" s="232"/>
      <c r="J801" s="233">
        <f>ROUND(I801*H801,2)</f>
        <v>0</v>
      </c>
      <c r="K801" s="229" t="s">
        <v>182</v>
      </c>
      <c r="L801" s="45"/>
      <c r="M801" s="234" t="s">
        <v>1</v>
      </c>
      <c r="N801" s="235" t="s">
        <v>43</v>
      </c>
      <c r="O801" s="92"/>
      <c r="P801" s="236">
        <f>O801*H801</f>
        <v>0</v>
      </c>
      <c r="Q801" s="236">
        <v>0</v>
      </c>
      <c r="R801" s="236">
        <f>Q801*H801</f>
        <v>0</v>
      </c>
      <c r="S801" s="236">
        <v>0.004</v>
      </c>
      <c r="T801" s="237">
        <f>S801*H801</f>
        <v>0.016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8" t="s">
        <v>183</v>
      </c>
      <c r="AT801" s="238" t="s">
        <v>178</v>
      </c>
      <c r="AU801" s="238" t="s">
        <v>198</v>
      </c>
      <c r="AY801" s="18" t="s">
        <v>176</v>
      </c>
      <c r="BE801" s="239">
        <f>IF(N801="základní",J801,0)</f>
        <v>0</v>
      </c>
      <c r="BF801" s="239">
        <f>IF(N801="snížená",J801,0)</f>
        <v>0</v>
      </c>
      <c r="BG801" s="239">
        <f>IF(N801="zákl. přenesená",J801,0)</f>
        <v>0</v>
      </c>
      <c r="BH801" s="239">
        <f>IF(N801="sníž. přenesená",J801,0)</f>
        <v>0</v>
      </c>
      <c r="BI801" s="239">
        <f>IF(N801="nulová",J801,0)</f>
        <v>0</v>
      </c>
      <c r="BJ801" s="18" t="s">
        <v>86</v>
      </c>
      <c r="BK801" s="239">
        <f>ROUND(I801*H801,2)</f>
        <v>0</v>
      </c>
      <c r="BL801" s="18" t="s">
        <v>183</v>
      </c>
      <c r="BM801" s="238" t="s">
        <v>948</v>
      </c>
    </row>
    <row r="802" spans="1:47" s="2" customFormat="1" ht="12">
      <c r="A802" s="39"/>
      <c r="B802" s="40"/>
      <c r="C802" s="41"/>
      <c r="D802" s="240" t="s">
        <v>185</v>
      </c>
      <c r="E802" s="41"/>
      <c r="F802" s="241" t="s">
        <v>949</v>
      </c>
      <c r="G802" s="41"/>
      <c r="H802" s="41"/>
      <c r="I802" s="242"/>
      <c r="J802" s="41"/>
      <c r="K802" s="41"/>
      <c r="L802" s="45"/>
      <c r="M802" s="243"/>
      <c r="N802" s="244"/>
      <c r="O802" s="92"/>
      <c r="P802" s="92"/>
      <c r="Q802" s="92"/>
      <c r="R802" s="92"/>
      <c r="S802" s="92"/>
      <c r="T802" s="93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T802" s="18" t="s">
        <v>185</v>
      </c>
      <c r="AU802" s="18" t="s">
        <v>198</v>
      </c>
    </row>
    <row r="803" spans="1:51" s="13" customFormat="1" ht="12">
      <c r="A803" s="13"/>
      <c r="B803" s="245"/>
      <c r="C803" s="246"/>
      <c r="D803" s="240" t="s">
        <v>187</v>
      </c>
      <c r="E803" s="247" t="s">
        <v>1</v>
      </c>
      <c r="F803" s="248" t="s">
        <v>1408</v>
      </c>
      <c r="G803" s="246"/>
      <c r="H803" s="249">
        <v>2</v>
      </c>
      <c r="I803" s="250"/>
      <c r="J803" s="246"/>
      <c r="K803" s="246"/>
      <c r="L803" s="251"/>
      <c r="M803" s="252"/>
      <c r="N803" s="253"/>
      <c r="O803" s="253"/>
      <c r="P803" s="253"/>
      <c r="Q803" s="253"/>
      <c r="R803" s="253"/>
      <c r="S803" s="253"/>
      <c r="T803" s="254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5" t="s">
        <v>187</v>
      </c>
      <c r="AU803" s="255" t="s">
        <v>198</v>
      </c>
      <c r="AV803" s="13" t="s">
        <v>88</v>
      </c>
      <c r="AW803" s="13" t="s">
        <v>34</v>
      </c>
      <c r="AX803" s="13" t="s">
        <v>78</v>
      </c>
      <c r="AY803" s="255" t="s">
        <v>176</v>
      </c>
    </row>
    <row r="804" spans="1:51" s="13" customFormat="1" ht="12">
      <c r="A804" s="13"/>
      <c r="B804" s="245"/>
      <c r="C804" s="246"/>
      <c r="D804" s="240" t="s">
        <v>187</v>
      </c>
      <c r="E804" s="247" t="s">
        <v>1</v>
      </c>
      <c r="F804" s="248" t="s">
        <v>952</v>
      </c>
      <c r="G804" s="246"/>
      <c r="H804" s="249">
        <v>2</v>
      </c>
      <c r="I804" s="250"/>
      <c r="J804" s="246"/>
      <c r="K804" s="246"/>
      <c r="L804" s="251"/>
      <c r="M804" s="252"/>
      <c r="N804" s="253"/>
      <c r="O804" s="253"/>
      <c r="P804" s="253"/>
      <c r="Q804" s="253"/>
      <c r="R804" s="253"/>
      <c r="S804" s="253"/>
      <c r="T804" s="254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5" t="s">
        <v>187</v>
      </c>
      <c r="AU804" s="255" t="s">
        <v>198</v>
      </c>
      <c r="AV804" s="13" t="s">
        <v>88</v>
      </c>
      <c r="AW804" s="13" t="s">
        <v>34</v>
      </c>
      <c r="AX804" s="13" t="s">
        <v>78</v>
      </c>
      <c r="AY804" s="255" t="s">
        <v>176</v>
      </c>
    </row>
    <row r="805" spans="1:51" s="14" customFormat="1" ht="12">
      <c r="A805" s="14"/>
      <c r="B805" s="256"/>
      <c r="C805" s="257"/>
      <c r="D805" s="240" t="s">
        <v>187</v>
      </c>
      <c r="E805" s="258" t="s">
        <v>1</v>
      </c>
      <c r="F805" s="259" t="s">
        <v>189</v>
      </c>
      <c r="G805" s="257"/>
      <c r="H805" s="260">
        <v>4</v>
      </c>
      <c r="I805" s="261"/>
      <c r="J805" s="257"/>
      <c r="K805" s="257"/>
      <c r="L805" s="262"/>
      <c r="M805" s="263"/>
      <c r="N805" s="264"/>
      <c r="O805" s="264"/>
      <c r="P805" s="264"/>
      <c r="Q805" s="264"/>
      <c r="R805" s="264"/>
      <c r="S805" s="264"/>
      <c r="T805" s="265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6" t="s">
        <v>187</v>
      </c>
      <c r="AU805" s="266" t="s">
        <v>198</v>
      </c>
      <c r="AV805" s="14" t="s">
        <v>183</v>
      </c>
      <c r="AW805" s="14" t="s">
        <v>34</v>
      </c>
      <c r="AX805" s="14" t="s">
        <v>86</v>
      </c>
      <c r="AY805" s="266" t="s">
        <v>176</v>
      </c>
    </row>
    <row r="806" spans="1:63" s="12" customFormat="1" ht="22.8" customHeight="1">
      <c r="A806" s="12"/>
      <c r="B806" s="211"/>
      <c r="C806" s="212"/>
      <c r="D806" s="213" t="s">
        <v>77</v>
      </c>
      <c r="E806" s="225" t="s">
        <v>957</v>
      </c>
      <c r="F806" s="225" t="s">
        <v>958</v>
      </c>
      <c r="G806" s="212"/>
      <c r="H806" s="212"/>
      <c r="I806" s="215"/>
      <c r="J806" s="226">
        <f>BK806</f>
        <v>0</v>
      </c>
      <c r="K806" s="212"/>
      <c r="L806" s="217"/>
      <c r="M806" s="218"/>
      <c r="N806" s="219"/>
      <c r="O806" s="219"/>
      <c r="P806" s="220">
        <f>SUM(P807:P847)</f>
        <v>0</v>
      </c>
      <c r="Q806" s="219"/>
      <c r="R806" s="220">
        <f>SUM(R807:R847)</f>
        <v>0</v>
      </c>
      <c r="S806" s="219"/>
      <c r="T806" s="221">
        <f>SUM(T807:T847)</f>
        <v>0</v>
      </c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R806" s="222" t="s">
        <v>86</v>
      </c>
      <c r="AT806" s="223" t="s">
        <v>77</v>
      </c>
      <c r="AU806" s="223" t="s">
        <v>86</v>
      </c>
      <c r="AY806" s="222" t="s">
        <v>176</v>
      </c>
      <c r="BK806" s="224">
        <f>SUM(BK807:BK847)</f>
        <v>0</v>
      </c>
    </row>
    <row r="807" spans="1:65" s="2" customFormat="1" ht="16.5" customHeight="1">
      <c r="A807" s="39"/>
      <c r="B807" s="40"/>
      <c r="C807" s="227" t="s">
        <v>1409</v>
      </c>
      <c r="D807" s="227" t="s">
        <v>178</v>
      </c>
      <c r="E807" s="228" t="s">
        <v>960</v>
      </c>
      <c r="F807" s="229" t="s">
        <v>961</v>
      </c>
      <c r="G807" s="230" t="s">
        <v>250</v>
      </c>
      <c r="H807" s="231">
        <v>721.853</v>
      </c>
      <c r="I807" s="232"/>
      <c r="J807" s="233">
        <f>ROUND(I807*H807,2)</f>
        <v>0</v>
      </c>
      <c r="K807" s="229" t="s">
        <v>182</v>
      </c>
      <c r="L807" s="45"/>
      <c r="M807" s="234" t="s">
        <v>1</v>
      </c>
      <c r="N807" s="235" t="s">
        <v>43</v>
      </c>
      <c r="O807" s="92"/>
      <c r="P807" s="236">
        <f>O807*H807</f>
        <v>0</v>
      </c>
      <c r="Q807" s="236">
        <v>0</v>
      </c>
      <c r="R807" s="236">
        <f>Q807*H807</f>
        <v>0</v>
      </c>
      <c r="S807" s="236">
        <v>0</v>
      </c>
      <c r="T807" s="237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8" t="s">
        <v>183</v>
      </c>
      <c r="AT807" s="238" t="s">
        <v>178</v>
      </c>
      <c r="AU807" s="238" t="s">
        <v>88</v>
      </c>
      <c r="AY807" s="18" t="s">
        <v>176</v>
      </c>
      <c r="BE807" s="239">
        <f>IF(N807="základní",J807,0)</f>
        <v>0</v>
      </c>
      <c r="BF807" s="239">
        <f>IF(N807="snížená",J807,0)</f>
        <v>0</v>
      </c>
      <c r="BG807" s="239">
        <f>IF(N807="zákl. přenesená",J807,0)</f>
        <v>0</v>
      </c>
      <c r="BH807" s="239">
        <f>IF(N807="sníž. přenesená",J807,0)</f>
        <v>0</v>
      </c>
      <c r="BI807" s="239">
        <f>IF(N807="nulová",J807,0)</f>
        <v>0</v>
      </c>
      <c r="BJ807" s="18" t="s">
        <v>86</v>
      </c>
      <c r="BK807" s="239">
        <f>ROUND(I807*H807,2)</f>
        <v>0</v>
      </c>
      <c r="BL807" s="18" t="s">
        <v>183</v>
      </c>
      <c r="BM807" s="238" t="s">
        <v>1410</v>
      </c>
    </row>
    <row r="808" spans="1:47" s="2" customFormat="1" ht="12">
      <c r="A808" s="39"/>
      <c r="B808" s="40"/>
      <c r="C808" s="41"/>
      <c r="D808" s="240" t="s">
        <v>185</v>
      </c>
      <c r="E808" s="41"/>
      <c r="F808" s="241" t="s">
        <v>963</v>
      </c>
      <c r="G808" s="41"/>
      <c r="H808" s="41"/>
      <c r="I808" s="242"/>
      <c r="J808" s="41"/>
      <c r="K808" s="41"/>
      <c r="L808" s="45"/>
      <c r="M808" s="243"/>
      <c r="N808" s="244"/>
      <c r="O808" s="92"/>
      <c r="P808" s="92"/>
      <c r="Q808" s="92"/>
      <c r="R808" s="92"/>
      <c r="S808" s="92"/>
      <c r="T808" s="93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T808" s="18" t="s">
        <v>185</v>
      </c>
      <c r="AU808" s="18" t="s">
        <v>88</v>
      </c>
    </row>
    <row r="809" spans="1:51" s="13" customFormat="1" ht="12">
      <c r="A809" s="13"/>
      <c r="B809" s="245"/>
      <c r="C809" s="246"/>
      <c r="D809" s="240" t="s">
        <v>187</v>
      </c>
      <c r="E809" s="247" t="s">
        <v>1</v>
      </c>
      <c r="F809" s="248" t="s">
        <v>1411</v>
      </c>
      <c r="G809" s="246"/>
      <c r="H809" s="249">
        <v>688.48</v>
      </c>
      <c r="I809" s="250"/>
      <c r="J809" s="246"/>
      <c r="K809" s="246"/>
      <c r="L809" s="251"/>
      <c r="M809" s="252"/>
      <c r="N809" s="253"/>
      <c r="O809" s="253"/>
      <c r="P809" s="253"/>
      <c r="Q809" s="253"/>
      <c r="R809" s="253"/>
      <c r="S809" s="253"/>
      <c r="T809" s="254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5" t="s">
        <v>187</v>
      </c>
      <c r="AU809" s="255" t="s">
        <v>88</v>
      </c>
      <c r="AV809" s="13" t="s">
        <v>88</v>
      </c>
      <c r="AW809" s="13" t="s">
        <v>34</v>
      </c>
      <c r="AX809" s="13" t="s">
        <v>78</v>
      </c>
      <c r="AY809" s="255" t="s">
        <v>176</v>
      </c>
    </row>
    <row r="810" spans="1:51" s="13" customFormat="1" ht="12">
      <c r="A810" s="13"/>
      <c r="B810" s="245"/>
      <c r="C810" s="246"/>
      <c r="D810" s="240" t="s">
        <v>187</v>
      </c>
      <c r="E810" s="247" t="s">
        <v>1</v>
      </c>
      <c r="F810" s="248" t="s">
        <v>1412</v>
      </c>
      <c r="G810" s="246"/>
      <c r="H810" s="249">
        <v>31.929</v>
      </c>
      <c r="I810" s="250"/>
      <c r="J810" s="246"/>
      <c r="K810" s="246"/>
      <c r="L810" s="251"/>
      <c r="M810" s="252"/>
      <c r="N810" s="253"/>
      <c r="O810" s="253"/>
      <c r="P810" s="253"/>
      <c r="Q810" s="253"/>
      <c r="R810" s="253"/>
      <c r="S810" s="253"/>
      <c r="T810" s="25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5" t="s">
        <v>187</v>
      </c>
      <c r="AU810" s="255" t="s">
        <v>88</v>
      </c>
      <c r="AV810" s="13" t="s">
        <v>88</v>
      </c>
      <c r="AW810" s="13" t="s">
        <v>34</v>
      </c>
      <c r="AX810" s="13" t="s">
        <v>78</v>
      </c>
      <c r="AY810" s="255" t="s">
        <v>176</v>
      </c>
    </row>
    <row r="811" spans="1:51" s="13" customFormat="1" ht="12">
      <c r="A811" s="13"/>
      <c r="B811" s="245"/>
      <c r="C811" s="246"/>
      <c r="D811" s="240" t="s">
        <v>187</v>
      </c>
      <c r="E811" s="247" t="s">
        <v>1</v>
      </c>
      <c r="F811" s="248" t="s">
        <v>1413</v>
      </c>
      <c r="G811" s="246"/>
      <c r="H811" s="249">
        <v>1.444</v>
      </c>
      <c r="I811" s="250"/>
      <c r="J811" s="246"/>
      <c r="K811" s="246"/>
      <c r="L811" s="251"/>
      <c r="M811" s="252"/>
      <c r="N811" s="253"/>
      <c r="O811" s="253"/>
      <c r="P811" s="253"/>
      <c r="Q811" s="253"/>
      <c r="R811" s="253"/>
      <c r="S811" s="253"/>
      <c r="T811" s="25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5" t="s">
        <v>187</v>
      </c>
      <c r="AU811" s="255" t="s">
        <v>88</v>
      </c>
      <c r="AV811" s="13" t="s">
        <v>88</v>
      </c>
      <c r="AW811" s="13" t="s">
        <v>34</v>
      </c>
      <c r="AX811" s="13" t="s">
        <v>78</v>
      </c>
      <c r="AY811" s="255" t="s">
        <v>176</v>
      </c>
    </row>
    <row r="812" spans="1:51" s="14" customFormat="1" ht="12">
      <c r="A812" s="14"/>
      <c r="B812" s="256"/>
      <c r="C812" s="257"/>
      <c r="D812" s="240" t="s">
        <v>187</v>
      </c>
      <c r="E812" s="258" t="s">
        <v>1</v>
      </c>
      <c r="F812" s="259" t="s">
        <v>189</v>
      </c>
      <c r="G812" s="257"/>
      <c r="H812" s="260">
        <v>721.853</v>
      </c>
      <c r="I812" s="261"/>
      <c r="J812" s="257"/>
      <c r="K812" s="257"/>
      <c r="L812" s="262"/>
      <c r="M812" s="263"/>
      <c r="N812" s="264"/>
      <c r="O812" s="264"/>
      <c r="P812" s="264"/>
      <c r="Q812" s="264"/>
      <c r="R812" s="264"/>
      <c r="S812" s="264"/>
      <c r="T812" s="265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6" t="s">
        <v>187</v>
      </c>
      <c r="AU812" s="266" t="s">
        <v>88</v>
      </c>
      <c r="AV812" s="14" t="s">
        <v>183</v>
      </c>
      <c r="AW812" s="14" t="s">
        <v>34</v>
      </c>
      <c r="AX812" s="14" t="s">
        <v>86</v>
      </c>
      <c r="AY812" s="266" t="s">
        <v>176</v>
      </c>
    </row>
    <row r="813" spans="1:65" s="2" customFormat="1" ht="16.5" customHeight="1">
      <c r="A813" s="39"/>
      <c r="B813" s="40"/>
      <c r="C813" s="227" t="s">
        <v>1414</v>
      </c>
      <c r="D813" s="227" t="s">
        <v>178</v>
      </c>
      <c r="E813" s="228" t="s">
        <v>967</v>
      </c>
      <c r="F813" s="229" t="s">
        <v>968</v>
      </c>
      <c r="G813" s="230" t="s">
        <v>250</v>
      </c>
      <c r="H813" s="231">
        <v>6496.677</v>
      </c>
      <c r="I813" s="232"/>
      <c r="J813" s="233">
        <f>ROUND(I813*H813,2)</f>
        <v>0</v>
      </c>
      <c r="K813" s="229" t="s">
        <v>182</v>
      </c>
      <c r="L813" s="45"/>
      <c r="M813" s="234" t="s">
        <v>1</v>
      </c>
      <c r="N813" s="235" t="s">
        <v>43</v>
      </c>
      <c r="O813" s="92"/>
      <c r="P813" s="236">
        <f>O813*H813</f>
        <v>0</v>
      </c>
      <c r="Q813" s="236">
        <v>0</v>
      </c>
      <c r="R813" s="236">
        <f>Q813*H813</f>
        <v>0</v>
      </c>
      <c r="S813" s="236">
        <v>0</v>
      </c>
      <c r="T813" s="237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38" t="s">
        <v>183</v>
      </c>
      <c r="AT813" s="238" t="s">
        <v>178</v>
      </c>
      <c r="AU813" s="238" t="s">
        <v>88</v>
      </c>
      <c r="AY813" s="18" t="s">
        <v>176</v>
      </c>
      <c r="BE813" s="239">
        <f>IF(N813="základní",J813,0)</f>
        <v>0</v>
      </c>
      <c r="BF813" s="239">
        <f>IF(N813="snížená",J813,0)</f>
        <v>0</v>
      </c>
      <c r="BG813" s="239">
        <f>IF(N813="zákl. přenesená",J813,0)</f>
        <v>0</v>
      </c>
      <c r="BH813" s="239">
        <f>IF(N813="sníž. přenesená",J813,0)</f>
        <v>0</v>
      </c>
      <c r="BI813" s="239">
        <f>IF(N813="nulová",J813,0)</f>
        <v>0</v>
      </c>
      <c r="BJ813" s="18" t="s">
        <v>86</v>
      </c>
      <c r="BK813" s="239">
        <f>ROUND(I813*H813,2)</f>
        <v>0</v>
      </c>
      <c r="BL813" s="18" t="s">
        <v>183</v>
      </c>
      <c r="BM813" s="238" t="s">
        <v>1415</v>
      </c>
    </row>
    <row r="814" spans="1:47" s="2" customFormat="1" ht="12">
      <c r="A814" s="39"/>
      <c r="B814" s="40"/>
      <c r="C814" s="41"/>
      <c r="D814" s="240" t="s">
        <v>185</v>
      </c>
      <c r="E814" s="41"/>
      <c r="F814" s="241" t="s">
        <v>970</v>
      </c>
      <c r="G814" s="41"/>
      <c r="H814" s="41"/>
      <c r="I814" s="242"/>
      <c r="J814" s="41"/>
      <c r="K814" s="41"/>
      <c r="L814" s="45"/>
      <c r="M814" s="243"/>
      <c r="N814" s="244"/>
      <c r="O814" s="92"/>
      <c r="P814" s="92"/>
      <c r="Q814" s="92"/>
      <c r="R814" s="92"/>
      <c r="S814" s="92"/>
      <c r="T814" s="93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T814" s="18" t="s">
        <v>185</v>
      </c>
      <c r="AU814" s="18" t="s">
        <v>88</v>
      </c>
    </row>
    <row r="815" spans="1:47" s="2" customFormat="1" ht="12">
      <c r="A815" s="39"/>
      <c r="B815" s="40"/>
      <c r="C815" s="41"/>
      <c r="D815" s="240" t="s">
        <v>232</v>
      </c>
      <c r="E815" s="41"/>
      <c r="F815" s="277" t="s">
        <v>233</v>
      </c>
      <c r="G815" s="41"/>
      <c r="H815" s="41"/>
      <c r="I815" s="242"/>
      <c r="J815" s="41"/>
      <c r="K815" s="41"/>
      <c r="L815" s="45"/>
      <c r="M815" s="243"/>
      <c r="N815" s="244"/>
      <c r="O815" s="92"/>
      <c r="P815" s="92"/>
      <c r="Q815" s="92"/>
      <c r="R815" s="92"/>
      <c r="S815" s="92"/>
      <c r="T815" s="93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T815" s="18" t="s">
        <v>232</v>
      </c>
      <c r="AU815" s="18" t="s">
        <v>88</v>
      </c>
    </row>
    <row r="816" spans="1:51" s="13" customFormat="1" ht="12">
      <c r="A816" s="13"/>
      <c r="B816" s="245"/>
      <c r="C816" s="246"/>
      <c r="D816" s="240" t="s">
        <v>187</v>
      </c>
      <c r="E816" s="247" t="s">
        <v>1</v>
      </c>
      <c r="F816" s="248" t="s">
        <v>1416</v>
      </c>
      <c r="G816" s="246"/>
      <c r="H816" s="249">
        <v>6196.32</v>
      </c>
      <c r="I816" s="250"/>
      <c r="J816" s="246"/>
      <c r="K816" s="246"/>
      <c r="L816" s="251"/>
      <c r="M816" s="252"/>
      <c r="N816" s="253"/>
      <c r="O816" s="253"/>
      <c r="P816" s="253"/>
      <c r="Q816" s="253"/>
      <c r="R816" s="253"/>
      <c r="S816" s="253"/>
      <c r="T816" s="25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5" t="s">
        <v>187</v>
      </c>
      <c r="AU816" s="255" t="s">
        <v>88</v>
      </c>
      <c r="AV816" s="13" t="s">
        <v>88</v>
      </c>
      <c r="AW816" s="13" t="s">
        <v>34</v>
      </c>
      <c r="AX816" s="13" t="s">
        <v>78</v>
      </c>
      <c r="AY816" s="255" t="s">
        <v>176</v>
      </c>
    </row>
    <row r="817" spans="1:51" s="13" customFormat="1" ht="12">
      <c r="A817" s="13"/>
      <c r="B817" s="245"/>
      <c r="C817" s="246"/>
      <c r="D817" s="240" t="s">
        <v>187</v>
      </c>
      <c r="E817" s="247" t="s">
        <v>1</v>
      </c>
      <c r="F817" s="248" t="s">
        <v>1417</v>
      </c>
      <c r="G817" s="246"/>
      <c r="H817" s="249">
        <v>287.361</v>
      </c>
      <c r="I817" s="250"/>
      <c r="J817" s="246"/>
      <c r="K817" s="246"/>
      <c r="L817" s="251"/>
      <c r="M817" s="252"/>
      <c r="N817" s="253"/>
      <c r="O817" s="253"/>
      <c r="P817" s="253"/>
      <c r="Q817" s="253"/>
      <c r="R817" s="253"/>
      <c r="S817" s="253"/>
      <c r="T817" s="25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5" t="s">
        <v>187</v>
      </c>
      <c r="AU817" s="255" t="s">
        <v>88</v>
      </c>
      <c r="AV817" s="13" t="s">
        <v>88</v>
      </c>
      <c r="AW817" s="13" t="s">
        <v>34</v>
      </c>
      <c r="AX817" s="13" t="s">
        <v>78</v>
      </c>
      <c r="AY817" s="255" t="s">
        <v>176</v>
      </c>
    </row>
    <row r="818" spans="1:51" s="13" customFormat="1" ht="12">
      <c r="A818" s="13"/>
      <c r="B818" s="245"/>
      <c r="C818" s="246"/>
      <c r="D818" s="240" t="s">
        <v>187</v>
      </c>
      <c r="E818" s="247" t="s">
        <v>1</v>
      </c>
      <c r="F818" s="248" t="s">
        <v>1418</v>
      </c>
      <c r="G818" s="246"/>
      <c r="H818" s="249">
        <v>12.996</v>
      </c>
      <c r="I818" s="250"/>
      <c r="J818" s="246"/>
      <c r="K818" s="246"/>
      <c r="L818" s="251"/>
      <c r="M818" s="252"/>
      <c r="N818" s="253"/>
      <c r="O818" s="253"/>
      <c r="P818" s="253"/>
      <c r="Q818" s="253"/>
      <c r="R818" s="253"/>
      <c r="S818" s="253"/>
      <c r="T818" s="25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5" t="s">
        <v>187</v>
      </c>
      <c r="AU818" s="255" t="s">
        <v>88</v>
      </c>
      <c r="AV818" s="13" t="s">
        <v>88</v>
      </c>
      <c r="AW818" s="13" t="s">
        <v>34</v>
      </c>
      <c r="AX818" s="13" t="s">
        <v>78</v>
      </c>
      <c r="AY818" s="255" t="s">
        <v>176</v>
      </c>
    </row>
    <row r="819" spans="1:51" s="14" customFormat="1" ht="12">
      <c r="A819" s="14"/>
      <c r="B819" s="256"/>
      <c r="C819" s="257"/>
      <c r="D819" s="240" t="s">
        <v>187</v>
      </c>
      <c r="E819" s="258" t="s">
        <v>1</v>
      </c>
      <c r="F819" s="259" t="s">
        <v>189</v>
      </c>
      <c r="G819" s="257"/>
      <c r="H819" s="260">
        <v>6496.677</v>
      </c>
      <c r="I819" s="261"/>
      <c r="J819" s="257"/>
      <c r="K819" s="257"/>
      <c r="L819" s="262"/>
      <c r="M819" s="263"/>
      <c r="N819" s="264"/>
      <c r="O819" s="264"/>
      <c r="P819" s="264"/>
      <c r="Q819" s="264"/>
      <c r="R819" s="264"/>
      <c r="S819" s="264"/>
      <c r="T819" s="26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6" t="s">
        <v>187</v>
      </c>
      <c r="AU819" s="266" t="s">
        <v>88</v>
      </c>
      <c r="AV819" s="14" t="s">
        <v>183</v>
      </c>
      <c r="AW819" s="14" t="s">
        <v>34</v>
      </c>
      <c r="AX819" s="14" t="s">
        <v>86</v>
      </c>
      <c r="AY819" s="266" t="s">
        <v>176</v>
      </c>
    </row>
    <row r="820" spans="1:65" s="2" customFormat="1" ht="16.5" customHeight="1">
      <c r="A820" s="39"/>
      <c r="B820" s="40"/>
      <c r="C820" s="227" t="s">
        <v>1419</v>
      </c>
      <c r="D820" s="227" t="s">
        <v>178</v>
      </c>
      <c r="E820" s="228" t="s">
        <v>974</v>
      </c>
      <c r="F820" s="229" t="s">
        <v>975</v>
      </c>
      <c r="G820" s="230" t="s">
        <v>250</v>
      </c>
      <c r="H820" s="231">
        <v>453.915</v>
      </c>
      <c r="I820" s="232"/>
      <c r="J820" s="233">
        <f>ROUND(I820*H820,2)</f>
        <v>0</v>
      </c>
      <c r="K820" s="229" t="s">
        <v>182</v>
      </c>
      <c r="L820" s="45"/>
      <c r="M820" s="234" t="s">
        <v>1</v>
      </c>
      <c r="N820" s="235" t="s">
        <v>43</v>
      </c>
      <c r="O820" s="92"/>
      <c r="P820" s="236">
        <f>O820*H820</f>
        <v>0</v>
      </c>
      <c r="Q820" s="236">
        <v>0</v>
      </c>
      <c r="R820" s="236">
        <f>Q820*H820</f>
        <v>0</v>
      </c>
      <c r="S820" s="236">
        <v>0</v>
      </c>
      <c r="T820" s="237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8" t="s">
        <v>183</v>
      </c>
      <c r="AT820" s="238" t="s">
        <v>178</v>
      </c>
      <c r="AU820" s="238" t="s">
        <v>88</v>
      </c>
      <c r="AY820" s="18" t="s">
        <v>176</v>
      </c>
      <c r="BE820" s="239">
        <f>IF(N820="základní",J820,0)</f>
        <v>0</v>
      </c>
      <c r="BF820" s="239">
        <f>IF(N820="snížená",J820,0)</f>
        <v>0</v>
      </c>
      <c r="BG820" s="239">
        <f>IF(N820="zákl. přenesená",J820,0)</f>
        <v>0</v>
      </c>
      <c r="BH820" s="239">
        <f>IF(N820="sníž. přenesená",J820,0)</f>
        <v>0</v>
      </c>
      <c r="BI820" s="239">
        <f>IF(N820="nulová",J820,0)</f>
        <v>0</v>
      </c>
      <c r="BJ820" s="18" t="s">
        <v>86</v>
      </c>
      <c r="BK820" s="239">
        <f>ROUND(I820*H820,2)</f>
        <v>0</v>
      </c>
      <c r="BL820" s="18" t="s">
        <v>183</v>
      </c>
      <c r="BM820" s="238" t="s">
        <v>1420</v>
      </c>
    </row>
    <row r="821" spans="1:47" s="2" customFormat="1" ht="12">
      <c r="A821" s="39"/>
      <c r="B821" s="40"/>
      <c r="C821" s="41"/>
      <c r="D821" s="240" t="s">
        <v>185</v>
      </c>
      <c r="E821" s="41"/>
      <c r="F821" s="241" t="s">
        <v>977</v>
      </c>
      <c r="G821" s="41"/>
      <c r="H821" s="41"/>
      <c r="I821" s="242"/>
      <c r="J821" s="41"/>
      <c r="K821" s="41"/>
      <c r="L821" s="45"/>
      <c r="M821" s="243"/>
      <c r="N821" s="244"/>
      <c r="O821" s="92"/>
      <c r="P821" s="92"/>
      <c r="Q821" s="92"/>
      <c r="R821" s="92"/>
      <c r="S821" s="92"/>
      <c r="T821" s="93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T821" s="18" t="s">
        <v>185</v>
      </c>
      <c r="AU821" s="18" t="s">
        <v>88</v>
      </c>
    </row>
    <row r="822" spans="1:51" s="13" customFormat="1" ht="12">
      <c r="A822" s="13"/>
      <c r="B822" s="245"/>
      <c r="C822" s="246"/>
      <c r="D822" s="240" t="s">
        <v>187</v>
      </c>
      <c r="E822" s="247" t="s">
        <v>1</v>
      </c>
      <c r="F822" s="248" t="s">
        <v>1421</v>
      </c>
      <c r="G822" s="246"/>
      <c r="H822" s="249">
        <v>142.225</v>
      </c>
      <c r="I822" s="250"/>
      <c r="J822" s="246"/>
      <c r="K822" s="246"/>
      <c r="L822" s="251"/>
      <c r="M822" s="252"/>
      <c r="N822" s="253"/>
      <c r="O822" s="253"/>
      <c r="P822" s="253"/>
      <c r="Q822" s="253"/>
      <c r="R822" s="253"/>
      <c r="S822" s="253"/>
      <c r="T822" s="25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5" t="s">
        <v>187</v>
      </c>
      <c r="AU822" s="255" t="s">
        <v>88</v>
      </c>
      <c r="AV822" s="13" t="s">
        <v>88</v>
      </c>
      <c r="AW822" s="13" t="s">
        <v>34</v>
      </c>
      <c r="AX822" s="13" t="s">
        <v>78</v>
      </c>
      <c r="AY822" s="255" t="s">
        <v>176</v>
      </c>
    </row>
    <row r="823" spans="1:51" s="13" customFormat="1" ht="12">
      <c r="A823" s="13"/>
      <c r="B823" s="245"/>
      <c r="C823" s="246"/>
      <c r="D823" s="240" t="s">
        <v>187</v>
      </c>
      <c r="E823" s="247" t="s">
        <v>1</v>
      </c>
      <c r="F823" s="248" t="s">
        <v>1422</v>
      </c>
      <c r="G823" s="246"/>
      <c r="H823" s="249">
        <v>292.123</v>
      </c>
      <c r="I823" s="250"/>
      <c r="J823" s="246"/>
      <c r="K823" s="246"/>
      <c r="L823" s="251"/>
      <c r="M823" s="252"/>
      <c r="N823" s="253"/>
      <c r="O823" s="253"/>
      <c r="P823" s="253"/>
      <c r="Q823" s="253"/>
      <c r="R823" s="253"/>
      <c r="S823" s="253"/>
      <c r="T823" s="25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5" t="s">
        <v>187</v>
      </c>
      <c r="AU823" s="255" t="s">
        <v>88</v>
      </c>
      <c r="AV823" s="13" t="s">
        <v>88</v>
      </c>
      <c r="AW823" s="13" t="s">
        <v>34</v>
      </c>
      <c r="AX823" s="13" t="s">
        <v>78</v>
      </c>
      <c r="AY823" s="255" t="s">
        <v>176</v>
      </c>
    </row>
    <row r="824" spans="1:51" s="13" customFormat="1" ht="12">
      <c r="A824" s="13"/>
      <c r="B824" s="245"/>
      <c r="C824" s="246"/>
      <c r="D824" s="240" t="s">
        <v>187</v>
      </c>
      <c r="E824" s="247" t="s">
        <v>1</v>
      </c>
      <c r="F824" s="248" t="s">
        <v>1423</v>
      </c>
      <c r="G824" s="246"/>
      <c r="H824" s="249">
        <v>19.567</v>
      </c>
      <c r="I824" s="250"/>
      <c r="J824" s="246"/>
      <c r="K824" s="246"/>
      <c r="L824" s="251"/>
      <c r="M824" s="252"/>
      <c r="N824" s="253"/>
      <c r="O824" s="253"/>
      <c r="P824" s="253"/>
      <c r="Q824" s="253"/>
      <c r="R824" s="253"/>
      <c r="S824" s="253"/>
      <c r="T824" s="25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5" t="s">
        <v>187</v>
      </c>
      <c r="AU824" s="255" t="s">
        <v>88</v>
      </c>
      <c r="AV824" s="13" t="s">
        <v>88</v>
      </c>
      <c r="AW824" s="13" t="s">
        <v>34</v>
      </c>
      <c r="AX824" s="13" t="s">
        <v>78</v>
      </c>
      <c r="AY824" s="255" t="s">
        <v>176</v>
      </c>
    </row>
    <row r="825" spans="1:51" s="14" customFormat="1" ht="12">
      <c r="A825" s="14"/>
      <c r="B825" s="256"/>
      <c r="C825" s="257"/>
      <c r="D825" s="240" t="s">
        <v>187</v>
      </c>
      <c r="E825" s="258" t="s">
        <v>1</v>
      </c>
      <c r="F825" s="259" t="s">
        <v>189</v>
      </c>
      <c r="G825" s="257"/>
      <c r="H825" s="260">
        <v>453.91499999999996</v>
      </c>
      <c r="I825" s="261"/>
      <c r="J825" s="257"/>
      <c r="K825" s="257"/>
      <c r="L825" s="262"/>
      <c r="M825" s="263"/>
      <c r="N825" s="264"/>
      <c r="O825" s="264"/>
      <c r="P825" s="264"/>
      <c r="Q825" s="264"/>
      <c r="R825" s="264"/>
      <c r="S825" s="264"/>
      <c r="T825" s="265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66" t="s">
        <v>187</v>
      </c>
      <c r="AU825" s="266" t="s">
        <v>88</v>
      </c>
      <c r="AV825" s="14" t="s">
        <v>183</v>
      </c>
      <c r="AW825" s="14" t="s">
        <v>34</v>
      </c>
      <c r="AX825" s="14" t="s">
        <v>86</v>
      </c>
      <c r="AY825" s="266" t="s">
        <v>176</v>
      </c>
    </row>
    <row r="826" spans="1:65" s="2" customFormat="1" ht="16.5" customHeight="1">
      <c r="A826" s="39"/>
      <c r="B826" s="40"/>
      <c r="C826" s="227" t="s">
        <v>1424</v>
      </c>
      <c r="D826" s="227" t="s">
        <v>178</v>
      </c>
      <c r="E826" s="228" t="s">
        <v>981</v>
      </c>
      <c r="F826" s="229" t="s">
        <v>982</v>
      </c>
      <c r="G826" s="230" t="s">
        <v>250</v>
      </c>
      <c r="H826" s="231">
        <v>4085.233</v>
      </c>
      <c r="I826" s="232"/>
      <c r="J826" s="233">
        <f>ROUND(I826*H826,2)</f>
        <v>0</v>
      </c>
      <c r="K826" s="229" t="s">
        <v>182</v>
      </c>
      <c r="L826" s="45"/>
      <c r="M826" s="234" t="s">
        <v>1</v>
      </c>
      <c r="N826" s="235" t="s">
        <v>43</v>
      </c>
      <c r="O826" s="92"/>
      <c r="P826" s="236">
        <f>O826*H826</f>
        <v>0</v>
      </c>
      <c r="Q826" s="236">
        <v>0</v>
      </c>
      <c r="R826" s="236">
        <f>Q826*H826</f>
        <v>0</v>
      </c>
      <c r="S826" s="236">
        <v>0</v>
      </c>
      <c r="T826" s="237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38" t="s">
        <v>183</v>
      </c>
      <c r="AT826" s="238" t="s">
        <v>178</v>
      </c>
      <c r="AU826" s="238" t="s">
        <v>88</v>
      </c>
      <c r="AY826" s="18" t="s">
        <v>176</v>
      </c>
      <c r="BE826" s="239">
        <f>IF(N826="základní",J826,0)</f>
        <v>0</v>
      </c>
      <c r="BF826" s="239">
        <f>IF(N826="snížená",J826,0)</f>
        <v>0</v>
      </c>
      <c r="BG826" s="239">
        <f>IF(N826="zákl. přenesená",J826,0)</f>
        <v>0</v>
      </c>
      <c r="BH826" s="239">
        <f>IF(N826="sníž. přenesená",J826,0)</f>
        <v>0</v>
      </c>
      <c r="BI826" s="239">
        <f>IF(N826="nulová",J826,0)</f>
        <v>0</v>
      </c>
      <c r="BJ826" s="18" t="s">
        <v>86</v>
      </c>
      <c r="BK826" s="239">
        <f>ROUND(I826*H826,2)</f>
        <v>0</v>
      </c>
      <c r="BL826" s="18" t="s">
        <v>183</v>
      </c>
      <c r="BM826" s="238" t="s">
        <v>1425</v>
      </c>
    </row>
    <row r="827" spans="1:47" s="2" customFormat="1" ht="12">
      <c r="A827" s="39"/>
      <c r="B827" s="40"/>
      <c r="C827" s="41"/>
      <c r="D827" s="240" t="s">
        <v>185</v>
      </c>
      <c r="E827" s="41"/>
      <c r="F827" s="241" t="s">
        <v>970</v>
      </c>
      <c r="G827" s="41"/>
      <c r="H827" s="41"/>
      <c r="I827" s="242"/>
      <c r="J827" s="41"/>
      <c r="K827" s="41"/>
      <c r="L827" s="45"/>
      <c r="M827" s="243"/>
      <c r="N827" s="244"/>
      <c r="O827" s="92"/>
      <c r="P827" s="92"/>
      <c r="Q827" s="92"/>
      <c r="R827" s="92"/>
      <c r="S827" s="92"/>
      <c r="T827" s="93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T827" s="18" t="s">
        <v>185</v>
      </c>
      <c r="AU827" s="18" t="s">
        <v>88</v>
      </c>
    </row>
    <row r="828" spans="1:47" s="2" customFormat="1" ht="12">
      <c r="A828" s="39"/>
      <c r="B828" s="40"/>
      <c r="C828" s="41"/>
      <c r="D828" s="240" t="s">
        <v>232</v>
      </c>
      <c r="E828" s="41"/>
      <c r="F828" s="277" t="s">
        <v>233</v>
      </c>
      <c r="G828" s="41"/>
      <c r="H828" s="41"/>
      <c r="I828" s="242"/>
      <c r="J828" s="41"/>
      <c r="K828" s="41"/>
      <c r="L828" s="45"/>
      <c r="M828" s="243"/>
      <c r="N828" s="244"/>
      <c r="O828" s="92"/>
      <c r="P828" s="92"/>
      <c r="Q828" s="92"/>
      <c r="R828" s="92"/>
      <c r="S828" s="92"/>
      <c r="T828" s="93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232</v>
      </c>
      <c r="AU828" s="18" t="s">
        <v>88</v>
      </c>
    </row>
    <row r="829" spans="1:51" s="13" customFormat="1" ht="12">
      <c r="A829" s="13"/>
      <c r="B829" s="245"/>
      <c r="C829" s="246"/>
      <c r="D829" s="240" t="s">
        <v>187</v>
      </c>
      <c r="E829" s="247" t="s">
        <v>1</v>
      </c>
      <c r="F829" s="248" t="s">
        <v>1426</v>
      </c>
      <c r="G829" s="246"/>
      <c r="H829" s="249">
        <v>1280.025</v>
      </c>
      <c r="I829" s="250"/>
      <c r="J829" s="246"/>
      <c r="K829" s="246"/>
      <c r="L829" s="251"/>
      <c r="M829" s="252"/>
      <c r="N829" s="253"/>
      <c r="O829" s="253"/>
      <c r="P829" s="253"/>
      <c r="Q829" s="253"/>
      <c r="R829" s="253"/>
      <c r="S829" s="253"/>
      <c r="T829" s="25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5" t="s">
        <v>187</v>
      </c>
      <c r="AU829" s="255" t="s">
        <v>88</v>
      </c>
      <c r="AV829" s="13" t="s">
        <v>88</v>
      </c>
      <c r="AW829" s="13" t="s">
        <v>34</v>
      </c>
      <c r="AX829" s="13" t="s">
        <v>78</v>
      </c>
      <c r="AY829" s="255" t="s">
        <v>176</v>
      </c>
    </row>
    <row r="830" spans="1:51" s="13" customFormat="1" ht="12">
      <c r="A830" s="13"/>
      <c r="B830" s="245"/>
      <c r="C830" s="246"/>
      <c r="D830" s="240" t="s">
        <v>187</v>
      </c>
      <c r="E830" s="247" t="s">
        <v>1</v>
      </c>
      <c r="F830" s="248" t="s">
        <v>1427</v>
      </c>
      <c r="G830" s="246"/>
      <c r="H830" s="249">
        <v>2629.107</v>
      </c>
      <c r="I830" s="250"/>
      <c r="J830" s="246"/>
      <c r="K830" s="246"/>
      <c r="L830" s="251"/>
      <c r="M830" s="252"/>
      <c r="N830" s="253"/>
      <c r="O830" s="253"/>
      <c r="P830" s="253"/>
      <c r="Q830" s="253"/>
      <c r="R830" s="253"/>
      <c r="S830" s="253"/>
      <c r="T830" s="25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5" t="s">
        <v>187</v>
      </c>
      <c r="AU830" s="255" t="s">
        <v>88</v>
      </c>
      <c r="AV830" s="13" t="s">
        <v>88</v>
      </c>
      <c r="AW830" s="13" t="s">
        <v>34</v>
      </c>
      <c r="AX830" s="13" t="s">
        <v>78</v>
      </c>
      <c r="AY830" s="255" t="s">
        <v>176</v>
      </c>
    </row>
    <row r="831" spans="1:51" s="13" customFormat="1" ht="12">
      <c r="A831" s="13"/>
      <c r="B831" s="245"/>
      <c r="C831" s="246"/>
      <c r="D831" s="240" t="s">
        <v>187</v>
      </c>
      <c r="E831" s="247" t="s">
        <v>1</v>
      </c>
      <c r="F831" s="248" t="s">
        <v>1428</v>
      </c>
      <c r="G831" s="246"/>
      <c r="H831" s="249">
        <v>176.101</v>
      </c>
      <c r="I831" s="250"/>
      <c r="J831" s="246"/>
      <c r="K831" s="246"/>
      <c r="L831" s="251"/>
      <c r="M831" s="252"/>
      <c r="N831" s="253"/>
      <c r="O831" s="253"/>
      <c r="P831" s="253"/>
      <c r="Q831" s="253"/>
      <c r="R831" s="253"/>
      <c r="S831" s="253"/>
      <c r="T831" s="25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5" t="s">
        <v>187</v>
      </c>
      <c r="AU831" s="255" t="s">
        <v>88</v>
      </c>
      <c r="AV831" s="13" t="s">
        <v>88</v>
      </c>
      <c r="AW831" s="13" t="s">
        <v>34</v>
      </c>
      <c r="AX831" s="13" t="s">
        <v>78</v>
      </c>
      <c r="AY831" s="255" t="s">
        <v>176</v>
      </c>
    </row>
    <row r="832" spans="1:51" s="14" customFormat="1" ht="12">
      <c r="A832" s="14"/>
      <c r="B832" s="256"/>
      <c r="C832" s="257"/>
      <c r="D832" s="240" t="s">
        <v>187</v>
      </c>
      <c r="E832" s="258" t="s">
        <v>1</v>
      </c>
      <c r="F832" s="259" t="s">
        <v>189</v>
      </c>
      <c r="G832" s="257"/>
      <c r="H832" s="260">
        <v>4085.233</v>
      </c>
      <c r="I832" s="261"/>
      <c r="J832" s="257"/>
      <c r="K832" s="257"/>
      <c r="L832" s="262"/>
      <c r="M832" s="263"/>
      <c r="N832" s="264"/>
      <c r="O832" s="264"/>
      <c r="P832" s="264"/>
      <c r="Q832" s="264"/>
      <c r="R832" s="264"/>
      <c r="S832" s="264"/>
      <c r="T832" s="265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6" t="s">
        <v>187</v>
      </c>
      <c r="AU832" s="266" t="s">
        <v>88</v>
      </c>
      <c r="AV832" s="14" t="s">
        <v>183</v>
      </c>
      <c r="AW832" s="14" t="s">
        <v>34</v>
      </c>
      <c r="AX832" s="14" t="s">
        <v>86</v>
      </c>
      <c r="AY832" s="266" t="s">
        <v>176</v>
      </c>
    </row>
    <row r="833" spans="1:65" s="2" customFormat="1" ht="21.75" customHeight="1">
      <c r="A833" s="39"/>
      <c r="B833" s="40"/>
      <c r="C833" s="227" t="s">
        <v>1429</v>
      </c>
      <c r="D833" s="227" t="s">
        <v>178</v>
      </c>
      <c r="E833" s="228" t="s">
        <v>1430</v>
      </c>
      <c r="F833" s="229" t="s">
        <v>1431</v>
      </c>
      <c r="G833" s="230" t="s">
        <v>250</v>
      </c>
      <c r="H833" s="231">
        <v>21.011</v>
      </c>
      <c r="I833" s="232"/>
      <c r="J833" s="233">
        <f>ROUND(I833*H833,2)</f>
        <v>0</v>
      </c>
      <c r="K833" s="229" t="s">
        <v>182</v>
      </c>
      <c r="L833" s="45"/>
      <c r="M833" s="234" t="s">
        <v>1</v>
      </c>
      <c r="N833" s="235" t="s">
        <v>43</v>
      </c>
      <c r="O833" s="92"/>
      <c r="P833" s="236">
        <f>O833*H833</f>
        <v>0</v>
      </c>
      <c r="Q833" s="236">
        <v>0</v>
      </c>
      <c r="R833" s="236">
        <f>Q833*H833</f>
        <v>0</v>
      </c>
      <c r="S833" s="236">
        <v>0</v>
      </c>
      <c r="T833" s="237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38" t="s">
        <v>183</v>
      </c>
      <c r="AT833" s="238" t="s">
        <v>178</v>
      </c>
      <c r="AU833" s="238" t="s">
        <v>88</v>
      </c>
      <c r="AY833" s="18" t="s">
        <v>176</v>
      </c>
      <c r="BE833" s="239">
        <f>IF(N833="základní",J833,0)</f>
        <v>0</v>
      </c>
      <c r="BF833" s="239">
        <f>IF(N833="snížená",J833,0)</f>
        <v>0</v>
      </c>
      <c r="BG833" s="239">
        <f>IF(N833="zákl. přenesená",J833,0)</f>
        <v>0</v>
      </c>
      <c r="BH833" s="239">
        <f>IF(N833="sníž. přenesená",J833,0)</f>
        <v>0</v>
      </c>
      <c r="BI833" s="239">
        <f>IF(N833="nulová",J833,0)</f>
        <v>0</v>
      </c>
      <c r="BJ833" s="18" t="s">
        <v>86</v>
      </c>
      <c r="BK833" s="239">
        <f>ROUND(I833*H833,2)</f>
        <v>0</v>
      </c>
      <c r="BL833" s="18" t="s">
        <v>183</v>
      </c>
      <c r="BM833" s="238" t="s">
        <v>1432</v>
      </c>
    </row>
    <row r="834" spans="1:47" s="2" customFormat="1" ht="12">
      <c r="A834" s="39"/>
      <c r="B834" s="40"/>
      <c r="C834" s="41"/>
      <c r="D834" s="240" t="s">
        <v>185</v>
      </c>
      <c r="E834" s="41"/>
      <c r="F834" s="241" t="s">
        <v>1433</v>
      </c>
      <c r="G834" s="41"/>
      <c r="H834" s="41"/>
      <c r="I834" s="242"/>
      <c r="J834" s="41"/>
      <c r="K834" s="41"/>
      <c r="L834" s="45"/>
      <c r="M834" s="243"/>
      <c r="N834" s="244"/>
      <c r="O834" s="92"/>
      <c r="P834" s="92"/>
      <c r="Q834" s="92"/>
      <c r="R834" s="92"/>
      <c r="S834" s="92"/>
      <c r="T834" s="93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T834" s="18" t="s">
        <v>185</v>
      </c>
      <c r="AU834" s="18" t="s">
        <v>88</v>
      </c>
    </row>
    <row r="835" spans="1:51" s="13" customFormat="1" ht="12">
      <c r="A835" s="13"/>
      <c r="B835" s="245"/>
      <c r="C835" s="246"/>
      <c r="D835" s="240" t="s">
        <v>187</v>
      </c>
      <c r="E835" s="247" t="s">
        <v>1</v>
      </c>
      <c r="F835" s="248" t="s">
        <v>1434</v>
      </c>
      <c r="G835" s="246"/>
      <c r="H835" s="249">
        <v>21.011</v>
      </c>
      <c r="I835" s="250"/>
      <c r="J835" s="246"/>
      <c r="K835" s="246"/>
      <c r="L835" s="251"/>
      <c r="M835" s="252"/>
      <c r="N835" s="253"/>
      <c r="O835" s="253"/>
      <c r="P835" s="253"/>
      <c r="Q835" s="253"/>
      <c r="R835" s="253"/>
      <c r="S835" s="253"/>
      <c r="T835" s="25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5" t="s">
        <v>187</v>
      </c>
      <c r="AU835" s="255" t="s">
        <v>88</v>
      </c>
      <c r="AV835" s="13" t="s">
        <v>88</v>
      </c>
      <c r="AW835" s="13" t="s">
        <v>34</v>
      </c>
      <c r="AX835" s="13" t="s">
        <v>78</v>
      </c>
      <c r="AY835" s="255" t="s">
        <v>176</v>
      </c>
    </row>
    <row r="836" spans="1:51" s="14" customFormat="1" ht="12">
      <c r="A836" s="14"/>
      <c r="B836" s="256"/>
      <c r="C836" s="257"/>
      <c r="D836" s="240" t="s">
        <v>187</v>
      </c>
      <c r="E836" s="258" t="s">
        <v>1</v>
      </c>
      <c r="F836" s="259" t="s">
        <v>189</v>
      </c>
      <c r="G836" s="257"/>
      <c r="H836" s="260">
        <v>21.011</v>
      </c>
      <c r="I836" s="261"/>
      <c r="J836" s="257"/>
      <c r="K836" s="257"/>
      <c r="L836" s="262"/>
      <c r="M836" s="263"/>
      <c r="N836" s="264"/>
      <c r="O836" s="264"/>
      <c r="P836" s="264"/>
      <c r="Q836" s="264"/>
      <c r="R836" s="264"/>
      <c r="S836" s="264"/>
      <c r="T836" s="265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6" t="s">
        <v>187</v>
      </c>
      <c r="AU836" s="266" t="s">
        <v>88</v>
      </c>
      <c r="AV836" s="14" t="s">
        <v>183</v>
      </c>
      <c r="AW836" s="14" t="s">
        <v>34</v>
      </c>
      <c r="AX836" s="14" t="s">
        <v>86</v>
      </c>
      <c r="AY836" s="266" t="s">
        <v>176</v>
      </c>
    </row>
    <row r="837" spans="1:65" s="2" customFormat="1" ht="24.15" customHeight="1">
      <c r="A837" s="39"/>
      <c r="B837" s="40"/>
      <c r="C837" s="227" t="s">
        <v>1435</v>
      </c>
      <c r="D837" s="227" t="s">
        <v>178</v>
      </c>
      <c r="E837" s="228" t="s">
        <v>987</v>
      </c>
      <c r="F837" s="229" t="s">
        <v>988</v>
      </c>
      <c r="G837" s="230" t="s">
        <v>250</v>
      </c>
      <c r="H837" s="231">
        <v>142.225</v>
      </c>
      <c r="I837" s="232"/>
      <c r="J837" s="233">
        <f>ROUND(I837*H837,2)</f>
        <v>0</v>
      </c>
      <c r="K837" s="229" t="s">
        <v>182</v>
      </c>
      <c r="L837" s="45"/>
      <c r="M837" s="234" t="s">
        <v>1</v>
      </c>
      <c r="N837" s="235" t="s">
        <v>43</v>
      </c>
      <c r="O837" s="92"/>
      <c r="P837" s="236">
        <f>O837*H837</f>
        <v>0</v>
      </c>
      <c r="Q837" s="236">
        <v>0</v>
      </c>
      <c r="R837" s="236">
        <f>Q837*H837</f>
        <v>0</v>
      </c>
      <c r="S837" s="236">
        <v>0</v>
      </c>
      <c r="T837" s="237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8" t="s">
        <v>183</v>
      </c>
      <c r="AT837" s="238" t="s">
        <v>178</v>
      </c>
      <c r="AU837" s="238" t="s">
        <v>88</v>
      </c>
      <c r="AY837" s="18" t="s">
        <v>176</v>
      </c>
      <c r="BE837" s="239">
        <f>IF(N837="základní",J837,0)</f>
        <v>0</v>
      </c>
      <c r="BF837" s="239">
        <f>IF(N837="snížená",J837,0)</f>
        <v>0</v>
      </c>
      <c r="BG837" s="239">
        <f>IF(N837="zákl. přenesená",J837,0)</f>
        <v>0</v>
      </c>
      <c r="BH837" s="239">
        <f>IF(N837="sníž. přenesená",J837,0)</f>
        <v>0</v>
      </c>
      <c r="BI837" s="239">
        <f>IF(N837="nulová",J837,0)</f>
        <v>0</v>
      </c>
      <c r="BJ837" s="18" t="s">
        <v>86</v>
      </c>
      <c r="BK837" s="239">
        <f>ROUND(I837*H837,2)</f>
        <v>0</v>
      </c>
      <c r="BL837" s="18" t="s">
        <v>183</v>
      </c>
      <c r="BM837" s="238" t="s">
        <v>1436</v>
      </c>
    </row>
    <row r="838" spans="1:47" s="2" customFormat="1" ht="12">
      <c r="A838" s="39"/>
      <c r="B838" s="40"/>
      <c r="C838" s="41"/>
      <c r="D838" s="240" t="s">
        <v>185</v>
      </c>
      <c r="E838" s="41"/>
      <c r="F838" s="241" t="s">
        <v>990</v>
      </c>
      <c r="G838" s="41"/>
      <c r="H838" s="41"/>
      <c r="I838" s="242"/>
      <c r="J838" s="41"/>
      <c r="K838" s="41"/>
      <c r="L838" s="45"/>
      <c r="M838" s="243"/>
      <c r="N838" s="244"/>
      <c r="O838" s="92"/>
      <c r="P838" s="92"/>
      <c r="Q838" s="92"/>
      <c r="R838" s="92"/>
      <c r="S838" s="92"/>
      <c r="T838" s="93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T838" s="18" t="s">
        <v>185</v>
      </c>
      <c r="AU838" s="18" t="s">
        <v>88</v>
      </c>
    </row>
    <row r="839" spans="1:51" s="13" customFormat="1" ht="12">
      <c r="A839" s="13"/>
      <c r="B839" s="245"/>
      <c r="C839" s="246"/>
      <c r="D839" s="240" t="s">
        <v>187</v>
      </c>
      <c r="E839" s="247" t="s">
        <v>1</v>
      </c>
      <c r="F839" s="248" t="s">
        <v>1437</v>
      </c>
      <c r="G839" s="246"/>
      <c r="H839" s="249">
        <v>142.225</v>
      </c>
      <c r="I839" s="250"/>
      <c r="J839" s="246"/>
      <c r="K839" s="246"/>
      <c r="L839" s="251"/>
      <c r="M839" s="252"/>
      <c r="N839" s="253"/>
      <c r="O839" s="253"/>
      <c r="P839" s="253"/>
      <c r="Q839" s="253"/>
      <c r="R839" s="253"/>
      <c r="S839" s="253"/>
      <c r="T839" s="25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5" t="s">
        <v>187</v>
      </c>
      <c r="AU839" s="255" t="s">
        <v>88</v>
      </c>
      <c r="AV839" s="13" t="s">
        <v>88</v>
      </c>
      <c r="AW839" s="13" t="s">
        <v>34</v>
      </c>
      <c r="AX839" s="13" t="s">
        <v>78</v>
      </c>
      <c r="AY839" s="255" t="s">
        <v>176</v>
      </c>
    </row>
    <row r="840" spans="1:51" s="14" customFormat="1" ht="12">
      <c r="A840" s="14"/>
      <c r="B840" s="256"/>
      <c r="C840" s="257"/>
      <c r="D840" s="240" t="s">
        <v>187</v>
      </c>
      <c r="E840" s="258" t="s">
        <v>1</v>
      </c>
      <c r="F840" s="259" t="s">
        <v>189</v>
      </c>
      <c r="G840" s="257"/>
      <c r="H840" s="260">
        <v>142.225</v>
      </c>
      <c r="I840" s="261"/>
      <c r="J840" s="257"/>
      <c r="K840" s="257"/>
      <c r="L840" s="262"/>
      <c r="M840" s="263"/>
      <c r="N840" s="264"/>
      <c r="O840" s="264"/>
      <c r="P840" s="264"/>
      <c r="Q840" s="264"/>
      <c r="R840" s="264"/>
      <c r="S840" s="264"/>
      <c r="T840" s="265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66" t="s">
        <v>187</v>
      </c>
      <c r="AU840" s="266" t="s">
        <v>88</v>
      </c>
      <c r="AV840" s="14" t="s">
        <v>183</v>
      </c>
      <c r="AW840" s="14" t="s">
        <v>34</v>
      </c>
      <c r="AX840" s="14" t="s">
        <v>86</v>
      </c>
      <c r="AY840" s="266" t="s">
        <v>176</v>
      </c>
    </row>
    <row r="841" spans="1:65" s="2" customFormat="1" ht="24.15" customHeight="1">
      <c r="A841" s="39"/>
      <c r="B841" s="40"/>
      <c r="C841" s="227" t="s">
        <v>1438</v>
      </c>
      <c r="D841" s="227" t="s">
        <v>178</v>
      </c>
      <c r="E841" s="228" t="s">
        <v>993</v>
      </c>
      <c r="F841" s="229" t="s">
        <v>994</v>
      </c>
      <c r="G841" s="230" t="s">
        <v>250</v>
      </c>
      <c r="H841" s="231">
        <v>688.48</v>
      </c>
      <c r="I841" s="232"/>
      <c r="J841" s="233">
        <f>ROUND(I841*H841,2)</f>
        <v>0</v>
      </c>
      <c r="K841" s="229" t="s">
        <v>182</v>
      </c>
      <c r="L841" s="45"/>
      <c r="M841" s="234" t="s">
        <v>1</v>
      </c>
      <c r="N841" s="235" t="s">
        <v>43</v>
      </c>
      <c r="O841" s="92"/>
      <c r="P841" s="236">
        <f>O841*H841</f>
        <v>0</v>
      </c>
      <c r="Q841" s="236">
        <v>0</v>
      </c>
      <c r="R841" s="236">
        <f>Q841*H841</f>
        <v>0</v>
      </c>
      <c r="S841" s="236">
        <v>0</v>
      </c>
      <c r="T841" s="237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38" t="s">
        <v>183</v>
      </c>
      <c r="AT841" s="238" t="s">
        <v>178</v>
      </c>
      <c r="AU841" s="238" t="s">
        <v>88</v>
      </c>
      <c r="AY841" s="18" t="s">
        <v>176</v>
      </c>
      <c r="BE841" s="239">
        <f>IF(N841="základní",J841,0)</f>
        <v>0</v>
      </c>
      <c r="BF841" s="239">
        <f>IF(N841="snížená",J841,0)</f>
        <v>0</v>
      </c>
      <c r="BG841" s="239">
        <f>IF(N841="zákl. přenesená",J841,0)</f>
        <v>0</v>
      </c>
      <c r="BH841" s="239">
        <f>IF(N841="sníž. přenesená",J841,0)</f>
        <v>0</v>
      </c>
      <c r="BI841" s="239">
        <f>IF(N841="nulová",J841,0)</f>
        <v>0</v>
      </c>
      <c r="BJ841" s="18" t="s">
        <v>86</v>
      </c>
      <c r="BK841" s="239">
        <f>ROUND(I841*H841,2)</f>
        <v>0</v>
      </c>
      <c r="BL841" s="18" t="s">
        <v>183</v>
      </c>
      <c r="BM841" s="238" t="s">
        <v>1439</v>
      </c>
    </row>
    <row r="842" spans="1:47" s="2" customFormat="1" ht="12">
      <c r="A842" s="39"/>
      <c r="B842" s="40"/>
      <c r="C842" s="41"/>
      <c r="D842" s="240" t="s">
        <v>185</v>
      </c>
      <c r="E842" s="41"/>
      <c r="F842" s="241" t="s">
        <v>258</v>
      </c>
      <c r="G842" s="41"/>
      <c r="H842" s="41"/>
      <c r="I842" s="242"/>
      <c r="J842" s="41"/>
      <c r="K842" s="41"/>
      <c r="L842" s="45"/>
      <c r="M842" s="243"/>
      <c r="N842" s="244"/>
      <c r="O842" s="92"/>
      <c r="P842" s="92"/>
      <c r="Q842" s="92"/>
      <c r="R842" s="92"/>
      <c r="S842" s="92"/>
      <c r="T842" s="93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T842" s="18" t="s">
        <v>185</v>
      </c>
      <c r="AU842" s="18" t="s">
        <v>88</v>
      </c>
    </row>
    <row r="843" spans="1:51" s="13" customFormat="1" ht="12">
      <c r="A843" s="13"/>
      <c r="B843" s="245"/>
      <c r="C843" s="246"/>
      <c r="D843" s="240" t="s">
        <v>187</v>
      </c>
      <c r="E843" s="247" t="s">
        <v>1</v>
      </c>
      <c r="F843" s="248" t="s">
        <v>1440</v>
      </c>
      <c r="G843" s="246"/>
      <c r="H843" s="249">
        <v>688.48</v>
      </c>
      <c r="I843" s="250"/>
      <c r="J843" s="246"/>
      <c r="K843" s="246"/>
      <c r="L843" s="251"/>
      <c r="M843" s="252"/>
      <c r="N843" s="253"/>
      <c r="O843" s="253"/>
      <c r="P843" s="253"/>
      <c r="Q843" s="253"/>
      <c r="R843" s="253"/>
      <c r="S843" s="253"/>
      <c r="T843" s="254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55" t="s">
        <v>187</v>
      </c>
      <c r="AU843" s="255" t="s">
        <v>88</v>
      </c>
      <c r="AV843" s="13" t="s">
        <v>88</v>
      </c>
      <c r="AW843" s="13" t="s">
        <v>34</v>
      </c>
      <c r="AX843" s="13" t="s">
        <v>86</v>
      </c>
      <c r="AY843" s="255" t="s">
        <v>176</v>
      </c>
    </row>
    <row r="844" spans="1:65" s="2" customFormat="1" ht="24.15" customHeight="1">
      <c r="A844" s="39"/>
      <c r="B844" s="40"/>
      <c r="C844" s="227" t="s">
        <v>1441</v>
      </c>
      <c r="D844" s="227" t="s">
        <v>178</v>
      </c>
      <c r="E844" s="228" t="s">
        <v>998</v>
      </c>
      <c r="F844" s="229" t="s">
        <v>999</v>
      </c>
      <c r="G844" s="230" t="s">
        <v>250</v>
      </c>
      <c r="H844" s="231">
        <v>292.123</v>
      </c>
      <c r="I844" s="232"/>
      <c r="J844" s="233">
        <f>ROUND(I844*H844,2)</f>
        <v>0</v>
      </c>
      <c r="K844" s="229" t="s">
        <v>182</v>
      </c>
      <c r="L844" s="45"/>
      <c r="M844" s="234" t="s">
        <v>1</v>
      </c>
      <c r="N844" s="235" t="s">
        <v>43</v>
      </c>
      <c r="O844" s="92"/>
      <c r="P844" s="236">
        <f>O844*H844</f>
        <v>0</v>
      </c>
      <c r="Q844" s="236">
        <v>0</v>
      </c>
      <c r="R844" s="236">
        <f>Q844*H844</f>
        <v>0</v>
      </c>
      <c r="S844" s="236">
        <v>0</v>
      </c>
      <c r="T844" s="237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8" t="s">
        <v>183</v>
      </c>
      <c r="AT844" s="238" t="s">
        <v>178</v>
      </c>
      <c r="AU844" s="238" t="s">
        <v>88</v>
      </c>
      <c r="AY844" s="18" t="s">
        <v>176</v>
      </c>
      <c r="BE844" s="239">
        <f>IF(N844="základní",J844,0)</f>
        <v>0</v>
      </c>
      <c r="BF844" s="239">
        <f>IF(N844="snížená",J844,0)</f>
        <v>0</v>
      </c>
      <c r="BG844" s="239">
        <f>IF(N844="zákl. přenesená",J844,0)</f>
        <v>0</v>
      </c>
      <c r="BH844" s="239">
        <f>IF(N844="sníž. přenesená",J844,0)</f>
        <v>0</v>
      </c>
      <c r="BI844" s="239">
        <f>IF(N844="nulová",J844,0)</f>
        <v>0</v>
      </c>
      <c r="BJ844" s="18" t="s">
        <v>86</v>
      </c>
      <c r="BK844" s="239">
        <f>ROUND(I844*H844,2)</f>
        <v>0</v>
      </c>
      <c r="BL844" s="18" t="s">
        <v>183</v>
      </c>
      <c r="BM844" s="238" t="s">
        <v>1442</v>
      </c>
    </row>
    <row r="845" spans="1:47" s="2" customFormat="1" ht="12">
      <c r="A845" s="39"/>
      <c r="B845" s="40"/>
      <c r="C845" s="41"/>
      <c r="D845" s="240" t="s">
        <v>185</v>
      </c>
      <c r="E845" s="41"/>
      <c r="F845" s="241" t="s">
        <v>1001</v>
      </c>
      <c r="G845" s="41"/>
      <c r="H845" s="41"/>
      <c r="I845" s="242"/>
      <c r="J845" s="41"/>
      <c r="K845" s="41"/>
      <c r="L845" s="45"/>
      <c r="M845" s="243"/>
      <c r="N845" s="244"/>
      <c r="O845" s="92"/>
      <c r="P845" s="92"/>
      <c r="Q845" s="92"/>
      <c r="R845" s="92"/>
      <c r="S845" s="92"/>
      <c r="T845" s="93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T845" s="18" t="s">
        <v>185</v>
      </c>
      <c r="AU845" s="18" t="s">
        <v>88</v>
      </c>
    </row>
    <row r="846" spans="1:51" s="13" customFormat="1" ht="12">
      <c r="A846" s="13"/>
      <c r="B846" s="245"/>
      <c r="C846" s="246"/>
      <c r="D846" s="240" t="s">
        <v>187</v>
      </c>
      <c r="E846" s="247" t="s">
        <v>1</v>
      </c>
      <c r="F846" s="248" t="s">
        <v>1443</v>
      </c>
      <c r="G846" s="246"/>
      <c r="H846" s="249">
        <v>292.123</v>
      </c>
      <c r="I846" s="250"/>
      <c r="J846" s="246"/>
      <c r="K846" s="246"/>
      <c r="L846" s="251"/>
      <c r="M846" s="252"/>
      <c r="N846" s="253"/>
      <c r="O846" s="253"/>
      <c r="P846" s="253"/>
      <c r="Q846" s="253"/>
      <c r="R846" s="253"/>
      <c r="S846" s="253"/>
      <c r="T846" s="25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5" t="s">
        <v>187</v>
      </c>
      <c r="AU846" s="255" t="s">
        <v>88</v>
      </c>
      <c r="AV846" s="13" t="s">
        <v>88</v>
      </c>
      <c r="AW846" s="13" t="s">
        <v>34</v>
      </c>
      <c r="AX846" s="13" t="s">
        <v>78</v>
      </c>
      <c r="AY846" s="255" t="s">
        <v>176</v>
      </c>
    </row>
    <row r="847" spans="1:51" s="14" customFormat="1" ht="12">
      <c r="A847" s="14"/>
      <c r="B847" s="256"/>
      <c r="C847" s="257"/>
      <c r="D847" s="240" t="s">
        <v>187</v>
      </c>
      <c r="E847" s="258" t="s">
        <v>1</v>
      </c>
      <c r="F847" s="259" t="s">
        <v>189</v>
      </c>
      <c r="G847" s="257"/>
      <c r="H847" s="260">
        <v>292.123</v>
      </c>
      <c r="I847" s="261"/>
      <c r="J847" s="257"/>
      <c r="K847" s="257"/>
      <c r="L847" s="262"/>
      <c r="M847" s="263"/>
      <c r="N847" s="264"/>
      <c r="O847" s="264"/>
      <c r="P847" s="264"/>
      <c r="Q847" s="264"/>
      <c r="R847" s="264"/>
      <c r="S847" s="264"/>
      <c r="T847" s="265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6" t="s">
        <v>187</v>
      </c>
      <c r="AU847" s="266" t="s">
        <v>88</v>
      </c>
      <c r="AV847" s="14" t="s">
        <v>183</v>
      </c>
      <c r="AW847" s="14" t="s">
        <v>34</v>
      </c>
      <c r="AX847" s="14" t="s">
        <v>86</v>
      </c>
      <c r="AY847" s="266" t="s">
        <v>176</v>
      </c>
    </row>
    <row r="848" spans="1:63" s="12" customFormat="1" ht="22.8" customHeight="1">
      <c r="A848" s="12"/>
      <c r="B848" s="211"/>
      <c r="C848" s="212"/>
      <c r="D848" s="213" t="s">
        <v>77</v>
      </c>
      <c r="E848" s="225" t="s">
        <v>1003</v>
      </c>
      <c r="F848" s="225" t="s">
        <v>1004</v>
      </c>
      <c r="G848" s="212"/>
      <c r="H848" s="212"/>
      <c r="I848" s="215"/>
      <c r="J848" s="226">
        <f>BK848</f>
        <v>0</v>
      </c>
      <c r="K848" s="212"/>
      <c r="L848" s="217"/>
      <c r="M848" s="218"/>
      <c r="N848" s="219"/>
      <c r="O848" s="219"/>
      <c r="P848" s="220">
        <f>SUM(P849:P850)</f>
        <v>0</v>
      </c>
      <c r="Q848" s="219"/>
      <c r="R848" s="220">
        <f>SUM(R849:R850)</f>
        <v>0</v>
      </c>
      <c r="S848" s="219"/>
      <c r="T848" s="221">
        <f>SUM(T849:T850)</f>
        <v>0</v>
      </c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R848" s="222" t="s">
        <v>86</v>
      </c>
      <c r="AT848" s="223" t="s">
        <v>77</v>
      </c>
      <c r="AU848" s="223" t="s">
        <v>86</v>
      </c>
      <c r="AY848" s="222" t="s">
        <v>176</v>
      </c>
      <c r="BK848" s="224">
        <f>SUM(BK849:BK850)</f>
        <v>0</v>
      </c>
    </row>
    <row r="849" spans="1:65" s="2" customFormat="1" ht="16.5" customHeight="1">
      <c r="A849" s="39"/>
      <c r="B849" s="40"/>
      <c r="C849" s="227" t="s">
        <v>1444</v>
      </c>
      <c r="D849" s="227" t="s">
        <v>178</v>
      </c>
      <c r="E849" s="228" t="s">
        <v>1445</v>
      </c>
      <c r="F849" s="229" t="s">
        <v>1446</v>
      </c>
      <c r="G849" s="230" t="s">
        <v>250</v>
      </c>
      <c r="H849" s="231">
        <v>1150.029</v>
      </c>
      <c r="I849" s="232"/>
      <c r="J849" s="233">
        <f>ROUND(I849*H849,2)</f>
        <v>0</v>
      </c>
      <c r="K849" s="229" t="s">
        <v>182</v>
      </c>
      <c r="L849" s="45"/>
      <c r="M849" s="234" t="s">
        <v>1</v>
      </c>
      <c r="N849" s="235" t="s">
        <v>43</v>
      </c>
      <c r="O849" s="92"/>
      <c r="P849" s="236">
        <f>O849*H849</f>
        <v>0</v>
      </c>
      <c r="Q849" s="236">
        <v>0</v>
      </c>
      <c r="R849" s="236">
        <f>Q849*H849</f>
        <v>0</v>
      </c>
      <c r="S849" s="236">
        <v>0</v>
      </c>
      <c r="T849" s="237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38" t="s">
        <v>183</v>
      </c>
      <c r="AT849" s="238" t="s">
        <v>178</v>
      </c>
      <c r="AU849" s="238" t="s">
        <v>88</v>
      </c>
      <c r="AY849" s="18" t="s">
        <v>176</v>
      </c>
      <c r="BE849" s="239">
        <f>IF(N849="základní",J849,0)</f>
        <v>0</v>
      </c>
      <c r="BF849" s="239">
        <f>IF(N849="snížená",J849,0)</f>
        <v>0</v>
      </c>
      <c r="BG849" s="239">
        <f>IF(N849="zákl. přenesená",J849,0)</f>
        <v>0</v>
      </c>
      <c r="BH849" s="239">
        <f>IF(N849="sníž. přenesená",J849,0)</f>
        <v>0</v>
      </c>
      <c r="BI849" s="239">
        <f>IF(N849="nulová",J849,0)</f>
        <v>0</v>
      </c>
      <c r="BJ849" s="18" t="s">
        <v>86</v>
      </c>
      <c r="BK849" s="239">
        <f>ROUND(I849*H849,2)</f>
        <v>0</v>
      </c>
      <c r="BL849" s="18" t="s">
        <v>183</v>
      </c>
      <c r="BM849" s="238" t="s">
        <v>1447</v>
      </c>
    </row>
    <row r="850" spans="1:47" s="2" customFormat="1" ht="12">
      <c r="A850" s="39"/>
      <c r="B850" s="40"/>
      <c r="C850" s="41"/>
      <c r="D850" s="240" t="s">
        <v>185</v>
      </c>
      <c r="E850" s="41"/>
      <c r="F850" s="241" t="s">
        <v>1448</v>
      </c>
      <c r="G850" s="41"/>
      <c r="H850" s="41"/>
      <c r="I850" s="242"/>
      <c r="J850" s="41"/>
      <c r="K850" s="41"/>
      <c r="L850" s="45"/>
      <c r="M850" s="299"/>
      <c r="N850" s="300"/>
      <c r="O850" s="301"/>
      <c r="P850" s="301"/>
      <c r="Q850" s="301"/>
      <c r="R850" s="301"/>
      <c r="S850" s="301"/>
      <c r="T850" s="302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185</v>
      </c>
      <c r="AU850" s="18" t="s">
        <v>88</v>
      </c>
    </row>
    <row r="851" spans="1:31" s="2" customFormat="1" ht="6.95" customHeight="1">
      <c r="A851" s="39"/>
      <c r="B851" s="67"/>
      <c r="C851" s="68"/>
      <c r="D851" s="68"/>
      <c r="E851" s="68"/>
      <c r="F851" s="68"/>
      <c r="G851" s="68"/>
      <c r="H851" s="68"/>
      <c r="I851" s="68"/>
      <c r="J851" s="68"/>
      <c r="K851" s="68"/>
      <c r="L851" s="45"/>
      <c r="M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</row>
  </sheetData>
  <sheetProtection password="CC35" sheet="1" objects="1" scenarios="1" formatColumns="0" formatRows="0" autoFilter="0"/>
  <autoFilter ref="C125:K85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53" t="s">
        <v>1449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19</v>
      </c>
      <c r="G11" s="39"/>
      <c r="H11" s="39"/>
      <c r="I11" s="151" t="s">
        <v>20</v>
      </c>
      <c r="J11" s="142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24. 10. 2023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26</v>
      </c>
      <c r="E14" s="39"/>
      <c r="F14" s="39"/>
      <c r="G14" s="39"/>
      <c r="H14" s="39"/>
      <c r="I14" s="151" t="s">
        <v>27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29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27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33</v>
      </c>
      <c r="F21" s="39"/>
      <c r="G21" s="39"/>
      <c r="H21" s="39"/>
      <c r="I21" s="151" t="s">
        <v>29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35</v>
      </c>
      <c r="E23" s="39"/>
      <c r="F23" s="39"/>
      <c r="G23" s="39"/>
      <c r="H23" s="39"/>
      <c r="I23" s="151" t="s">
        <v>27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29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42</v>
      </c>
      <c r="E33" s="151" t="s">
        <v>43</v>
      </c>
      <c r="F33" s="164">
        <f>ROUND((SUM(BE126:BE691)),2)</f>
        <v>0</v>
      </c>
      <c r="G33" s="39"/>
      <c r="H33" s="39"/>
      <c r="I33" s="165">
        <v>0.21</v>
      </c>
      <c r="J33" s="164">
        <f>ROUND(((SUM(BE126:BE691))*I33),2)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44</v>
      </c>
      <c r="F34" s="164">
        <f>ROUND((SUM(BF126:BF691)),2)</f>
        <v>0</v>
      </c>
      <c r="G34" s="39"/>
      <c r="H34" s="39"/>
      <c r="I34" s="165">
        <v>0.15</v>
      </c>
      <c r="J34" s="164">
        <f>ROUND(((SUM(BF126:BF691))*I34),2)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ROUND((SUM(BG126:BG691)),2)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ROUND((SUM(BH126:BH691)),2)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ROUND((SUM(BI126:BI691)),2)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SO 103 - II. ETAPA - Západní část ul. Mostní (zkapacitnění p. pl., plochy pro cyklisty (inv. Kralupy n. Vl.)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Kralupy nad Vltavou</v>
      </c>
      <c r="G89" s="41"/>
      <c r="H89" s="41"/>
      <c r="I89" s="33" t="s">
        <v>24</v>
      </c>
      <c r="J89" s="80" t="str">
        <f>IF(J12="","",J12)</f>
        <v>24. 10. 2023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Ing. Petr Novotný, Ph.D.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147</v>
      </c>
      <c r="D94" s="186"/>
      <c r="E94" s="186"/>
      <c r="F94" s="186"/>
      <c r="G94" s="186"/>
      <c r="H94" s="186"/>
      <c r="I94" s="186"/>
      <c r="J94" s="187" t="s">
        <v>148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149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9"/>
      <c r="C97" s="190"/>
      <c r="D97" s="191" t="s">
        <v>151</v>
      </c>
      <c r="E97" s="192"/>
      <c r="F97" s="192"/>
      <c r="G97" s="192"/>
      <c r="H97" s="192"/>
      <c r="I97" s="192"/>
      <c r="J97" s="193">
        <f>J127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152</v>
      </c>
      <c r="E98" s="197"/>
      <c r="F98" s="197"/>
      <c r="G98" s="197"/>
      <c r="H98" s="197"/>
      <c r="I98" s="197"/>
      <c r="J98" s="198">
        <f>J128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153</v>
      </c>
      <c r="E99" s="197"/>
      <c r="F99" s="197"/>
      <c r="G99" s="197"/>
      <c r="H99" s="197"/>
      <c r="I99" s="197"/>
      <c r="J99" s="198">
        <f>J216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154</v>
      </c>
      <c r="E100" s="197"/>
      <c r="F100" s="197"/>
      <c r="G100" s="197"/>
      <c r="H100" s="197"/>
      <c r="I100" s="197"/>
      <c r="J100" s="198">
        <f>J238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155</v>
      </c>
      <c r="E101" s="197"/>
      <c r="F101" s="197"/>
      <c r="G101" s="197"/>
      <c r="H101" s="197"/>
      <c r="I101" s="197"/>
      <c r="J101" s="198">
        <f>J247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156</v>
      </c>
      <c r="E102" s="197"/>
      <c r="F102" s="197"/>
      <c r="G102" s="197"/>
      <c r="H102" s="197"/>
      <c r="I102" s="197"/>
      <c r="J102" s="198">
        <f>J390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157</v>
      </c>
      <c r="E103" s="197"/>
      <c r="F103" s="197"/>
      <c r="G103" s="197"/>
      <c r="H103" s="197"/>
      <c r="I103" s="197"/>
      <c r="J103" s="198">
        <f>J484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4"/>
      <c r="D104" s="196" t="s">
        <v>158</v>
      </c>
      <c r="E104" s="197"/>
      <c r="F104" s="197"/>
      <c r="G104" s="197"/>
      <c r="H104" s="197"/>
      <c r="I104" s="197"/>
      <c r="J104" s="198">
        <f>J602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159</v>
      </c>
      <c r="E105" s="197"/>
      <c r="F105" s="197"/>
      <c r="G105" s="197"/>
      <c r="H105" s="197"/>
      <c r="I105" s="197"/>
      <c r="J105" s="198">
        <f>J655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160</v>
      </c>
      <c r="E106" s="197"/>
      <c r="F106" s="197"/>
      <c r="G106" s="197"/>
      <c r="H106" s="197"/>
      <c r="I106" s="197"/>
      <c r="J106" s="198">
        <f>J689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161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>Okružní křižovatka sil. II/101 ulic Mostní s Třídou Legií a ulicí Třebízského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144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30" customHeight="1">
      <c r="A118" s="39"/>
      <c r="B118" s="40"/>
      <c r="C118" s="41"/>
      <c r="D118" s="41"/>
      <c r="E118" s="77" t="str">
        <f>E9</f>
        <v>SO 103 - II. ETAPA - Západní část ul. Mostní (zkapacitnění p. pl., plochy pro cyklisty (inv. Kralupy n. Vl.)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22</v>
      </c>
      <c r="D120" s="41"/>
      <c r="E120" s="41"/>
      <c r="F120" s="28" t="str">
        <f>F12</f>
        <v>Kralupy nad Vltavou</v>
      </c>
      <c r="G120" s="41"/>
      <c r="H120" s="41"/>
      <c r="I120" s="33" t="s">
        <v>24</v>
      </c>
      <c r="J120" s="80" t="str">
        <f>IF(J12="","",J12)</f>
        <v>24. 10. 2023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26</v>
      </c>
      <c r="D122" s="41"/>
      <c r="E122" s="41"/>
      <c r="F122" s="28" t="str">
        <f>E15</f>
        <v xml:space="preserve"> </v>
      </c>
      <c r="G122" s="41"/>
      <c r="H122" s="41"/>
      <c r="I122" s="33" t="s">
        <v>32</v>
      </c>
      <c r="J122" s="37" t="str">
        <f>E21</f>
        <v>Ing. Petr Novotný, Ph.D.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30</v>
      </c>
      <c r="D123" s="41"/>
      <c r="E123" s="41"/>
      <c r="F123" s="28" t="str">
        <f>IF(E18="","",E18)</f>
        <v>Vyplň údaj</v>
      </c>
      <c r="G123" s="41"/>
      <c r="H123" s="41"/>
      <c r="I123" s="33" t="s">
        <v>35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162</v>
      </c>
      <c r="D125" s="203" t="s">
        <v>63</v>
      </c>
      <c r="E125" s="203" t="s">
        <v>59</v>
      </c>
      <c r="F125" s="203" t="s">
        <v>60</v>
      </c>
      <c r="G125" s="203" t="s">
        <v>163</v>
      </c>
      <c r="H125" s="203" t="s">
        <v>164</v>
      </c>
      <c r="I125" s="203" t="s">
        <v>165</v>
      </c>
      <c r="J125" s="203" t="s">
        <v>148</v>
      </c>
      <c r="K125" s="204" t="s">
        <v>166</v>
      </c>
      <c r="L125" s="205"/>
      <c r="M125" s="101" t="s">
        <v>1</v>
      </c>
      <c r="N125" s="102" t="s">
        <v>42</v>
      </c>
      <c r="O125" s="102" t="s">
        <v>167</v>
      </c>
      <c r="P125" s="102" t="s">
        <v>168</v>
      </c>
      <c r="Q125" s="102" t="s">
        <v>169</v>
      </c>
      <c r="R125" s="102" t="s">
        <v>170</v>
      </c>
      <c r="S125" s="102" t="s">
        <v>171</v>
      </c>
      <c r="T125" s="103" t="s">
        <v>172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173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</f>
        <v>0</v>
      </c>
      <c r="Q126" s="105"/>
      <c r="R126" s="208">
        <f>R127</f>
        <v>556.14193055</v>
      </c>
      <c r="S126" s="105"/>
      <c r="T126" s="209">
        <f>T127</f>
        <v>698.7719099999999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150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77</v>
      </c>
      <c r="E127" s="214" t="s">
        <v>174</v>
      </c>
      <c r="F127" s="214" t="s">
        <v>175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P128+P216+P238+P247+P390+P484+P655+P689</f>
        <v>0</v>
      </c>
      <c r="Q127" s="219"/>
      <c r="R127" s="220">
        <f>R128+R216+R238+R247+R390+R484+R655+R689</f>
        <v>556.14193055</v>
      </c>
      <c r="S127" s="219"/>
      <c r="T127" s="221">
        <f>T128+T216+T238+T247+T390+T484+T655+T689</f>
        <v>698.7719099999999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86</v>
      </c>
      <c r="AT127" s="223" t="s">
        <v>77</v>
      </c>
      <c r="AU127" s="223" t="s">
        <v>78</v>
      </c>
      <c r="AY127" s="222" t="s">
        <v>176</v>
      </c>
      <c r="BK127" s="224">
        <f>BK128+BK216+BK238+BK247+BK390+BK484+BK655+BK689</f>
        <v>0</v>
      </c>
    </row>
    <row r="128" spans="1:63" s="12" customFormat="1" ht="22.8" customHeight="1">
      <c r="A128" s="12"/>
      <c r="B128" s="211"/>
      <c r="C128" s="212"/>
      <c r="D128" s="213" t="s">
        <v>77</v>
      </c>
      <c r="E128" s="225" t="s">
        <v>86</v>
      </c>
      <c r="F128" s="225" t="s">
        <v>177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SUM(P129:P215)</f>
        <v>0</v>
      </c>
      <c r="Q128" s="219"/>
      <c r="R128" s="220">
        <f>SUM(R129:R215)</f>
        <v>55.19800000000001</v>
      </c>
      <c r="S128" s="219"/>
      <c r="T128" s="221">
        <f>SUM(T129:T215)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86</v>
      </c>
      <c r="AT128" s="223" t="s">
        <v>77</v>
      </c>
      <c r="AU128" s="223" t="s">
        <v>86</v>
      </c>
      <c r="AY128" s="222" t="s">
        <v>176</v>
      </c>
      <c r="BK128" s="224">
        <f>SUM(BK129:BK215)</f>
        <v>0</v>
      </c>
    </row>
    <row r="129" spans="1:65" s="2" customFormat="1" ht="21.75" customHeight="1">
      <c r="A129" s="39"/>
      <c r="B129" s="40"/>
      <c r="C129" s="227" t="s">
        <v>86</v>
      </c>
      <c r="D129" s="227" t="s">
        <v>178</v>
      </c>
      <c r="E129" s="228" t="s">
        <v>179</v>
      </c>
      <c r="F129" s="229" t="s">
        <v>180</v>
      </c>
      <c r="G129" s="230" t="s">
        <v>181</v>
      </c>
      <c r="H129" s="231">
        <v>80.821</v>
      </c>
      <c r="I129" s="232"/>
      <c r="J129" s="233">
        <f>ROUND(I129*H129,2)</f>
        <v>0</v>
      </c>
      <c r="K129" s="229" t="s">
        <v>182</v>
      </c>
      <c r="L129" s="45"/>
      <c r="M129" s="234" t="s">
        <v>1</v>
      </c>
      <c r="N129" s="235" t="s">
        <v>43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183</v>
      </c>
      <c r="AT129" s="238" t="s">
        <v>178</v>
      </c>
      <c r="AU129" s="238" t="s">
        <v>88</v>
      </c>
      <c r="AY129" s="18" t="s">
        <v>176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86</v>
      </c>
      <c r="BK129" s="239">
        <f>ROUND(I129*H129,2)</f>
        <v>0</v>
      </c>
      <c r="BL129" s="18" t="s">
        <v>183</v>
      </c>
      <c r="BM129" s="238" t="s">
        <v>184</v>
      </c>
    </row>
    <row r="130" spans="1:47" s="2" customFormat="1" ht="12">
      <c r="A130" s="39"/>
      <c r="B130" s="40"/>
      <c r="C130" s="41"/>
      <c r="D130" s="240" t="s">
        <v>185</v>
      </c>
      <c r="E130" s="41"/>
      <c r="F130" s="241" t="s">
        <v>186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185</v>
      </c>
      <c r="AU130" s="18" t="s">
        <v>88</v>
      </c>
    </row>
    <row r="131" spans="1:51" s="15" customFormat="1" ht="12">
      <c r="A131" s="15"/>
      <c r="B131" s="267"/>
      <c r="C131" s="268"/>
      <c r="D131" s="240" t="s">
        <v>187</v>
      </c>
      <c r="E131" s="269" t="s">
        <v>1</v>
      </c>
      <c r="F131" s="270" t="s">
        <v>1011</v>
      </c>
      <c r="G131" s="268"/>
      <c r="H131" s="269" t="s">
        <v>1</v>
      </c>
      <c r="I131" s="271"/>
      <c r="J131" s="268"/>
      <c r="K131" s="268"/>
      <c r="L131" s="272"/>
      <c r="M131" s="273"/>
      <c r="N131" s="274"/>
      <c r="O131" s="274"/>
      <c r="P131" s="274"/>
      <c r="Q131" s="274"/>
      <c r="R131" s="274"/>
      <c r="S131" s="274"/>
      <c r="T131" s="27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6" t="s">
        <v>187</v>
      </c>
      <c r="AU131" s="276" t="s">
        <v>88</v>
      </c>
      <c r="AV131" s="15" t="s">
        <v>86</v>
      </c>
      <c r="AW131" s="15" t="s">
        <v>34</v>
      </c>
      <c r="AX131" s="15" t="s">
        <v>78</v>
      </c>
      <c r="AY131" s="276" t="s">
        <v>176</v>
      </c>
    </row>
    <row r="132" spans="1:51" s="13" customFormat="1" ht="12">
      <c r="A132" s="13"/>
      <c r="B132" s="245"/>
      <c r="C132" s="246"/>
      <c r="D132" s="240" t="s">
        <v>187</v>
      </c>
      <c r="E132" s="247" t="s">
        <v>1</v>
      </c>
      <c r="F132" s="248" t="s">
        <v>1450</v>
      </c>
      <c r="G132" s="246"/>
      <c r="H132" s="249">
        <v>80.821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187</v>
      </c>
      <c r="AU132" s="255" t="s">
        <v>88</v>
      </c>
      <c r="AV132" s="13" t="s">
        <v>88</v>
      </c>
      <c r="AW132" s="13" t="s">
        <v>34</v>
      </c>
      <c r="AX132" s="13" t="s">
        <v>78</v>
      </c>
      <c r="AY132" s="255" t="s">
        <v>176</v>
      </c>
    </row>
    <row r="133" spans="1:51" s="14" customFormat="1" ht="12">
      <c r="A133" s="14"/>
      <c r="B133" s="256"/>
      <c r="C133" s="257"/>
      <c r="D133" s="240" t="s">
        <v>187</v>
      </c>
      <c r="E133" s="258" t="s">
        <v>1</v>
      </c>
      <c r="F133" s="259" t="s">
        <v>189</v>
      </c>
      <c r="G133" s="257"/>
      <c r="H133" s="260">
        <v>80.821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187</v>
      </c>
      <c r="AU133" s="266" t="s">
        <v>88</v>
      </c>
      <c r="AV133" s="14" t="s">
        <v>183</v>
      </c>
      <c r="AW133" s="14" t="s">
        <v>34</v>
      </c>
      <c r="AX133" s="14" t="s">
        <v>86</v>
      </c>
      <c r="AY133" s="266" t="s">
        <v>176</v>
      </c>
    </row>
    <row r="134" spans="1:65" s="2" customFormat="1" ht="21.75" customHeight="1">
      <c r="A134" s="39"/>
      <c r="B134" s="40"/>
      <c r="C134" s="227" t="s">
        <v>88</v>
      </c>
      <c r="D134" s="227" t="s">
        <v>178</v>
      </c>
      <c r="E134" s="228" t="s">
        <v>190</v>
      </c>
      <c r="F134" s="229" t="s">
        <v>191</v>
      </c>
      <c r="G134" s="230" t="s">
        <v>181</v>
      </c>
      <c r="H134" s="231">
        <v>364.264</v>
      </c>
      <c r="I134" s="232"/>
      <c r="J134" s="233">
        <f>ROUND(I134*H134,2)</f>
        <v>0</v>
      </c>
      <c r="K134" s="229" t="s">
        <v>182</v>
      </c>
      <c r="L134" s="45"/>
      <c r="M134" s="234" t="s">
        <v>1</v>
      </c>
      <c r="N134" s="235" t="s">
        <v>43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183</v>
      </c>
      <c r="AT134" s="238" t="s">
        <v>178</v>
      </c>
      <c r="AU134" s="238" t="s">
        <v>88</v>
      </c>
      <c r="AY134" s="18" t="s">
        <v>176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86</v>
      </c>
      <c r="BK134" s="239">
        <f>ROUND(I134*H134,2)</f>
        <v>0</v>
      </c>
      <c r="BL134" s="18" t="s">
        <v>183</v>
      </c>
      <c r="BM134" s="238" t="s">
        <v>192</v>
      </c>
    </row>
    <row r="135" spans="1:47" s="2" customFormat="1" ht="12">
      <c r="A135" s="39"/>
      <c r="B135" s="40"/>
      <c r="C135" s="41"/>
      <c r="D135" s="240" t="s">
        <v>185</v>
      </c>
      <c r="E135" s="41"/>
      <c r="F135" s="241" t="s">
        <v>193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185</v>
      </c>
      <c r="AU135" s="18" t="s">
        <v>88</v>
      </c>
    </row>
    <row r="136" spans="1:51" s="15" customFormat="1" ht="12">
      <c r="A136" s="15"/>
      <c r="B136" s="267"/>
      <c r="C136" s="268"/>
      <c r="D136" s="240" t="s">
        <v>187</v>
      </c>
      <c r="E136" s="269" t="s">
        <v>1</v>
      </c>
      <c r="F136" s="270" t="s">
        <v>194</v>
      </c>
      <c r="G136" s="268"/>
      <c r="H136" s="269" t="s">
        <v>1</v>
      </c>
      <c r="I136" s="271"/>
      <c r="J136" s="268"/>
      <c r="K136" s="268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187</v>
      </c>
      <c r="AU136" s="276" t="s">
        <v>88</v>
      </c>
      <c r="AV136" s="15" t="s">
        <v>86</v>
      </c>
      <c r="AW136" s="15" t="s">
        <v>34</v>
      </c>
      <c r="AX136" s="15" t="s">
        <v>78</v>
      </c>
      <c r="AY136" s="276" t="s">
        <v>176</v>
      </c>
    </row>
    <row r="137" spans="1:51" s="13" customFormat="1" ht="12">
      <c r="A137" s="13"/>
      <c r="B137" s="245"/>
      <c r="C137" s="246"/>
      <c r="D137" s="240" t="s">
        <v>187</v>
      </c>
      <c r="E137" s="247" t="s">
        <v>1</v>
      </c>
      <c r="F137" s="248" t="s">
        <v>1451</v>
      </c>
      <c r="G137" s="246"/>
      <c r="H137" s="249">
        <v>351.3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187</v>
      </c>
      <c r="AU137" s="255" t="s">
        <v>88</v>
      </c>
      <c r="AV137" s="13" t="s">
        <v>88</v>
      </c>
      <c r="AW137" s="13" t="s">
        <v>34</v>
      </c>
      <c r="AX137" s="13" t="s">
        <v>78</v>
      </c>
      <c r="AY137" s="255" t="s">
        <v>176</v>
      </c>
    </row>
    <row r="138" spans="1:51" s="15" customFormat="1" ht="12">
      <c r="A138" s="15"/>
      <c r="B138" s="267"/>
      <c r="C138" s="268"/>
      <c r="D138" s="240" t="s">
        <v>187</v>
      </c>
      <c r="E138" s="269" t="s">
        <v>1</v>
      </c>
      <c r="F138" s="270" t="s">
        <v>196</v>
      </c>
      <c r="G138" s="268"/>
      <c r="H138" s="269" t="s">
        <v>1</v>
      </c>
      <c r="I138" s="271"/>
      <c r="J138" s="268"/>
      <c r="K138" s="268"/>
      <c r="L138" s="272"/>
      <c r="M138" s="273"/>
      <c r="N138" s="274"/>
      <c r="O138" s="274"/>
      <c r="P138" s="274"/>
      <c r="Q138" s="274"/>
      <c r="R138" s="274"/>
      <c r="S138" s="274"/>
      <c r="T138" s="27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6" t="s">
        <v>187</v>
      </c>
      <c r="AU138" s="276" t="s">
        <v>88</v>
      </c>
      <c r="AV138" s="15" t="s">
        <v>86</v>
      </c>
      <c r="AW138" s="15" t="s">
        <v>34</v>
      </c>
      <c r="AX138" s="15" t="s">
        <v>78</v>
      </c>
      <c r="AY138" s="276" t="s">
        <v>176</v>
      </c>
    </row>
    <row r="139" spans="1:51" s="13" customFormat="1" ht="12">
      <c r="A139" s="13"/>
      <c r="B139" s="245"/>
      <c r="C139" s="246"/>
      <c r="D139" s="240" t="s">
        <v>187</v>
      </c>
      <c r="E139" s="247" t="s">
        <v>1</v>
      </c>
      <c r="F139" s="248" t="s">
        <v>1452</v>
      </c>
      <c r="G139" s="246"/>
      <c r="H139" s="249">
        <v>12.964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187</v>
      </c>
      <c r="AU139" s="255" t="s">
        <v>88</v>
      </c>
      <c r="AV139" s="13" t="s">
        <v>88</v>
      </c>
      <c r="AW139" s="13" t="s">
        <v>34</v>
      </c>
      <c r="AX139" s="13" t="s">
        <v>78</v>
      </c>
      <c r="AY139" s="255" t="s">
        <v>176</v>
      </c>
    </row>
    <row r="140" spans="1:51" s="14" customFormat="1" ht="12">
      <c r="A140" s="14"/>
      <c r="B140" s="256"/>
      <c r="C140" s="257"/>
      <c r="D140" s="240" t="s">
        <v>187</v>
      </c>
      <c r="E140" s="258" t="s">
        <v>1</v>
      </c>
      <c r="F140" s="259" t="s">
        <v>189</v>
      </c>
      <c r="G140" s="257"/>
      <c r="H140" s="260">
        <v>364.264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187</v>
      </c>
      <c r="AU140" s="266" t="s">
        <v>88</v>
      </c>
      <c r="AV140" s="14" t="s">
        <v>183</v>
      </c>
      <c r="AW140" s="14" t="s">
        <v>34</v>
      </c>
      <c r="AX140" s="14" t="s">
        <v>86</v>
      </c>
      <c r="AY140" s="266" t="s">
        <v>176</v>
      </c>
    </row>
    <row r="141" spans="1:65" s="2" customFormat="1" ht="21.75" customHeight="1">
      <c r="A141" s="39"/>
      <c r="B141" s="40"/>
      <c r="C141" s="227" t="s">
        <v>198</v>
      </c>
      <c r="D141" s="227" t="s">
        <v>178</v>
      </c>
      <c r="E141" s="228" t="s">
        <v>204</v>
      </c>
      <c r="F141" s="229" t="s">
        <v>205</v>
      </c>
      <c r="G141" s="230" t="s">
        <v>181</v>
      </c>
      <c r="H141" s="231">
        <v>35.66</v>
      </c>
      <c r="I141" s="232"/>
      <c r="J141" s="233">
        <f>ROUND(I141*H141,2)</f>
        <v>0</v>
      </c>
      <c r="K141" s="229" t="s">
        <v>182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183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183</v>
      </c>
      <c r="BM141" s="238" t="s">
        <v>206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207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51" s="13" customFormat="1" ht="12">
      <c r="A143" s="13"/>
      <c r="B143" s="245"/>
      <c r="C143" s="246"/>
      <c r="D143" s="240" t="s">
        <v>187</v>
      </c>
      <c r="E143" s="247" t="s">
        <v>1</v>
      </c>
      <c r="F143" s="248" t="s">
        <v>1453</v>
      </c>
      <c r="G143" s="246"/>
      <c r="H143" s="249">
        <v>24.55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187</v>
      </c>
      <c r="AU143" s="255" t="s">
        <v>88</v>
      </c>
      <c r="AV143" s="13" t="s">
        <v>88</v>
      </c>
      <c r="AW143" s="13" t="s">
        <v>34</v>
      </c>
      <c r="AX143" s="13" t="s">
        <v>78</v>
      </c>
      <c r="AY143" s="255" t="s">
        <v>176</v>
      </c>
    </row>
    <row r="144" spans="1:51" s="13" customFormat="1" ht="12">
      <c r="A144" s="13"/>
      <c r="B144" s="245"/>
      <c r="C144" s="246"/>
      <c r="D144" s="240" t="s">
        <v>187</v>
      </c>
      <c r="E144" s="247" t="s">
        <v>1</v>
      </c>
      <c r="F144" s="248" t="s">
        <v>1454</v>
      </c>
      <c r="G144" s="246"/>
      <c r="H144" s="249">
        <v>11.11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187</v>
      </c>
      <c r="AU144" s="255" t="s">
        <v>88</v>
      </c>
      <c r="AV144" s="13" t="s">
        <v>88</v>
      </c>
      <c r="AW144" s="13" t="s">
        <v>34</v>
      </c>
      <c r="AX144" s="13" t="s">
        <v>78</v>
      </c>
      <c r="AY144" s="255" t="s">
        <v>176</v>
      </c>
    </row>
    <row r="145" spans="1:51" s="14" customFormat="1" ht="12">
      <c r="A145" s="14"/>
      <c r="B145" s="256"/>
      <c r="C145" s="257"/>
      <c r="D145" s="240" t="s">
        <v>187</v>
      </c>
      <c r="E145" s="258" t="s">
        <v>1</v>
      </c>
      <c r="F145" s="259" t="s">
        <v>189</v>
      </c>
      <c r="G145" s="257"/>
      <c r="H145" s="260">
        <v>35.66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6" t="s">
        <v>187</v>
      </c>
      <c r="AU145" s="266" t="s">
        <v>88</v>
      </c>
      <c r="AV145" s="14" t="s">
        <v>183</v>
      </c>
      <c r="AW145" s="14" t="s">
        <v>34</v>
      </c>
      <c r="AX145" s="14" t="s">
        <v>86</v>
      </c>
      <c r="AY145" s="266" t="s">
        <v>176</v>
      </c>
    </row>
    <row r="146" spans="1:65" s="2" customFormat="1" ht="21.75" customHeight="1">
      <c r="A146" s="39"/>
      <c r="B146" s="40"/>
      <c r="C146" s="227" t="s">
        <v>183</v>
      </c>
      <c r="D146" s="227" t="s">
        <v>178</v>
      </c>
      <c r="E146" s="228" t="s">
        <v>210</v>
      </c>
      <c r="F146" s="229" t="s">
        <v>211</v>
      </c>
      <c r="G146" s="230" t="s">
        <v>181</v>
      </c>
      <c r="H146" s="231">
        <v>2.574</v>
      </c>
      <c r="I146" s="232"/>
      <c r="J146" s="233">
        <f>ROUND(I146*H146,2)</f>
        <v>0</v>
      </c>
      <c r="K146" s="229" t="s">
        <v>182</v>
      </c>
      <c r="L146" s="45"/>
      <c r="M146" s="234" t="s">
        <v>1</v>
      </c>
      <c r="N146" s="235" t="s">
        <v>43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183</v>
      </c>
      <c r="AT146" s="238" t="s">
        <v>178</v>
      </c>
      <c r="AU146" s="238" t="s">
        <v>88</v>
      </c>
      <c r="AY146" s="18" t="s">
        <v>176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86</v>
      </c>
      <c r="BK146" s="239">
        <f>ROUND(I146*H146,2)</f>
        <v>0</v>
      </c>
      <c r="BL146" s="18" t="s">
        <v>183</v>
      </c>
      <c r="BM146" s="238" t="s">
        <v>212</v>
      </c>
    </row>
    <row r="147" spans="1:47" s="2" customFormat="1" ht="12">
      <c r="A147" s="39"/>
      <c r="B147" s="40"/>
      <c r="C147" s="41"/>
      <c r="D147" s="240" t="s">
        <v>185</v>
      </c>
      <c r="E147" s="41"/>
      <c r="F147" s="241" t="s">
        <v>213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185</v>
      </c>
      <c r="AU147" s="18" t="s">
        <v>88</v>
      </c>
    </row>
    <row r="148" spans="1:51" s="13" customFormat="1" ht="12">
      <c r="A148" s="13"/>
      <c r="B148" s="245"/>
      <c r="C148" s="246"/>
      <c r="D148" s="240" t="s">
        <v>187</v>
      </c>
      <c r="E148" s="247" t="s">
        <v>1</v>
      </c>
      <c r="F148" s="248" t="s">
        <v>1455</v>
      </c>
      <c r="G148" s="246"/>
      <c r="H148" s="249">
        <v>2.574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187</v>
      </c>
      <c r="AU148" s="255" t="s">
        <v>88</v>
      </c>
      <c r="AV148" s="13" t="s">
        <v>88</v>
      </c>
      <c r="AW148" s="13" t="s">
        <v>34</v>
      </c>
      <c r="AX148" s="13" t="s">
        <v>78</v>
      </c>
      <c r="AY148" s="255" t="s">
        <v>176</v>
      </c>
    </row>
    <row r="149" spans="1:51" s="14" customFormat="1" ht="12">
      <c r="A149" s="14"/>
      <c r="B149" s="256"/>
      <c r="C149" s="257"/>
      <c r="D149" s="240" t="s">
        <v>187</v>
      </c>
      <c r="E149" s="258" t="s">
        <v>1</v>
      </c>
      <c r="F149" s="259" t="s">
        <v>189</v>
      </c>
      <c r="G149" s="257"/>
      <c r="H149" s="260">
        <v>2.574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187</v>
      </c>
      <c r="AU149" s="266" t="s">
        <v>88</v>
      </c>
      <c r="AV149" s="14" t="s">
        <v>183</v>
      </c>
      <c r="AW149" s="14" t="s">
        <v>34</v>
      </c>
      <c r="AX149" s="14" t="s">
        <v>86</v>
      </c>
      <c r="AY149" s="266" t="s">
        <v>176</v>
      </c>
    </row>
    <row r="150" spans="1:65" s="2" customFormat="1" ht="16.5" customHeight="1">
      <c r="A150" s="39"/>
      <c r="B150" s="40"/>
      <c r="C150" s="227" t="s">
        <v>209</v>
      </c>
      <c r="D150" s="227" t="s">
        <v>178</v>
      </c>
      <c r="E150" s="228" t="s">
        <v>216</v>
      </c>
      <c r="F150" s="229" t="s">
        <v>217</v>
      </c>
      <c r="G150" s="230" t="s">
        <v>181</v>
      </c>
      <c r="H150" s="231">
        <v>2.7</v>
      </c>
      <c r="I150" s="232"/>
      <c r="J150" s="233">
        <f>ROUND(I150*H150,2)</f>
        <v>0</v>
      </c>
      <c r="K150" s="229" t="s">
        <v>182</v>
      </c>
      <c r="L150" s="45"/>
      <c r="M150" s="234" t="s">
        <v>1</v>
      </c>
      <c r="N150" s="235" t="s">
        <v>43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183</v>
      </c>
      <c r="AT150" s="238" t="s">
        <v>178</v>
      </c>
      <c r="AU150" s="238" t="s">
        <v>88</v>
      </c>
      <c r="AY150" s="18" t="s">
        <v>176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86</v>
      </c>
      <c r="BK150" s="239">
        <f>ROUND(I150*H150,2)</f>
        <v>0</v>
      </c>
      <c r="BL150" s="18" t="s">
        <v>183</v>
      </c>
      <c r="BM150" s="238" t="s">
        <v>218</v>
      </c>
    </row>
    <row r="151" spans="1:47" s="2" customFormat="1" ht="12">
      <c r="A151" s="39"/>
      <c r="B151" s="40"/>
      <c r="C151" s="41"/>
      <c r="D151" s="240" t="s">
        <v>185</v>
      </c>
      <c r="E151" s="41"/>
      <c r="F151" s="241" t="s">
        <v>219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185</v>
      </c>
      <c r="AU151" s="18" t="s">
        <v>88</v>
      </c>
    </row>
    <row r="152" spans="1:51" s="13" customFormat="1" ht="12">
      <c r="A152" s="13"/>
      <c r="B152" s="245"/>
      <c r="C152" s="246"/>
      <c r="D152" s="240" t="s">
        <v>187</v>
      </c>
      <c r="E152" s="247" t="s">
        <v>1</v>
      </c>
      <c r="F152" s="248" t="s">
        <v>1456</v>
      </c>
      <c r="G152" s="246"/>
      <c r="H152" s="249">
        <v>2.7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187</v>
      </c>
      <c r="AU152" s="255" t="s">
        <v>88</v>
      </c>
      <c r="AV152" s="13" t="s">
        <v>88</v>
      </c>
      <c r="AW152" s="13" t="s">
        <v>34</v>
      </c>
      <c r="AX152" s="13" t="s">
        <v>78</v>
      </c>
      <c r="AY152" s="255" t="s">
        <v>176</v>
      </c>
    </row>
    <row r="153" spans="1:51" s="14" customFormat="1" ht="12">
      <c r="A153" s="14"/>
      <c r="B153" s="256"/>
      <c r="C153" s="257"/>
      <c r="D153" s="240" t="s">
        <v>187</v>
      </c>
      <c r="E153" s="258" t="s">
        <v>1</v>
      </c>
      <c r="F153" s="259" t="s">
        <v>189</v>
      </c>
      <c r="G153" s="257"/>
      <c r="H153" s="260">
        <v>2.7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187</v>
      </c>
      <c r="AU153" s="266" t="s">
        <v>88</v>
      </c>
      <c r="AV153" s="14" t="s">
        <v>183</v>
      </c>
      <c r="AW153" s="14" t="s">
        <v>34</v>
      </c>
      <c r="AX153" s="14" t="s">
        <v>86</v>
      </c>
      <c r="AY153" s="266" t="s">
        <v>176</v>
      </c>
    </row>
    <row r="154" spans="1:65" s="2" customFormat="1" ht="21.75" customHeight="1">
      <c r="A154" s="39"/>
      <c r="B154" s="40"/>
      <c r="C154" s="227" t="s">
        <v>215</v>
      </c>
      <c r="D154" s="227" t="s">
        <v>178</v>
      </c>
      <c r="E154" s="228" t="s">
        <v>222</v>
      </c>
      <c r="F154" s="229" t="s">
        <v>223</v>
      </c>
      <c r="G154" s="230" t="s">
        <v>181</v>
      </c>
      <c r="H154" s="231">
        <v>0.475</v>
      </c>
      <c r="I154" s="232"/>
      <c r="J154" s="233">
        <f>ROUND(I154*H154,2)</f>
        <v>0</v>
      </c>
      <c r="K154" s="229" t="s">
        <v>182</v>
      </c>
      <c r="L154" s="45"/>
      <c r="M154" s="234" t="s">
        <v>1</v>
      </c>
      <c r="N154" s="235" t="s">
        <v>43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183</v>
      </c>
      <c r="AT154" s="238" t="s">
        <v>178</v>
      </c>
      <c r="AU154" s="238" t="s">
        <v>88</v>
      </c>
      <c r="AY154" s="18" t="s">
        <v>176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86</v>
      </c>
      <c r="BK154" s="239">
        <f>ROUND(I154*H154,2)</f>
        <v>0</v>
      </c>
      <c r="BL154" s="18" t="s">
        <v>183</v>
      </c>
      <c r="BM154" s="238" t="s">
        <v>224</v>
      </c>
    </row>
    <row r="155" spans="1:47" s="2" customFormat="1" ht="12">
      <c r="A155" s="39"/>
      <c r="B155" s="40"/>
      <c r="C155" s="41"/>
      <c r="D155" s="240" t="s">
        <v>185</v>
      </c>
      <c r="E155" s="41"/>
      <c r="F155" s="241" t="s">
        <v>225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185</v>
      </c>
      <c r="AU155" s="18" t="s">
        <v>88</v>
      </c>
    </row>
    <row r="156" spans="1:51" s="13" customFormat="1" ht="12">
      <c r="A156" s="13"/>
      <c r="B156" s="245"/>
      <c r="C156" s="246"/>
      <c r="D156" s="240" t="s">
        <v>187</v>
      </c>
      <c r="E156" s="247" t="s">
        <v>1</v>
      </c>
      <c r="F156" s="248" t="s">
        <v>1020</v>
      </c>
      <c r="G156" s="246"/>
      <c r="H156" s="249">
        <v>0.475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187</v>
      </c>
      <c r="AU156" s="255" t="s">
        <v>88</v>
      </c>
      <c r="AV156" s="13" t="s">
        <v>88</v>
      </c>
      <c r="AW156" s="13" t="s">
        <v>34</v>
      </c>
      <c r="AX156" s="13" t="s">
        <v>78</v>
      </c>
      <c r="AY156" s="255" t="s">
        <v>176</v>
      </c>
    </row>
    <row r="157" spans="1:51" s="14" customFormat="1" ht="12">
      <c r="A157" s="14"/>
      <c r="B157" s="256"/>
      <c r="C157" s="257"/>
      <c r="D157" s="240" t="s">
        <v>187</v>
      </c>
      <c r="E157" s="258" t="s">
        <v>1</v>
      </c>
      <c r="F157" s="259" t="s">
        <v>189</v>
      </c>
      <c r="G157" s="257"/>
      <c r="H157" s="260">
        <v>0.475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187</v>
      </c>
      <c r="AU157" s="266" t="s">
        <v>88</v>
      </c>
      <c r="AV157" s="14" t="s">
        <v>183</v>
      </c>
      <c r="AW157" s="14" t="s">
        <v>34</v>
      </c>
      <c r="AX157" s="14" t="s">
        <v>86</v>
      </c>
      <c r="AY157" s="266" t="s">
        <v>176</v>
      </c>
    </row>
    <row r="158" spans="1:65" s="2" customFormat="1" ht="21.75" customHeight="1">
      <c r="A158" s="39"/>
      <c r="B158" s="40"/>
      <c r="C158" s="227" t="s">
        <v>221</v>
      </c>
      <c r="D158" s="227" t="s">
        <v>178</v>
      </c>
      <c r="E158" s="228" t="s">
        <v>228</v>
      </c>
      <c r="F158" s="229" t="s">
        <v>229</v>
      </c>
      <c r="G158" s="230" t="s">
        <v>181</v>
      </c>
      <c r="H158" s="231">
        <v>484.543</v>
      </c>
      <c r="I158" s="232"/>
      <c r="J158" s="233">
        <f>ROUND(I158*H158,2)</f>
        <v>0</v>
      </c>
      <c r="K158" s="229" t="s">
        <v>182</v>
      </c>
      <c r="L158" s="45"/>
      <c r="M158" s="234" t="s">
        <v>1</v>
      </c>
      <c r="N158" s="235" t="s">
        <v>43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183</v>
      </c>
      <c r="AT158" s="238" t="s">
        <v>178</v>
      </c>
      <c r="AU158" s="238" t="s">
        <v>88</v>
      </c>
      <c r="AY158" s="18" t="s">
        <v>176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86</v>
      </c>
      <c r="BK158" s="239">
        <f>ROUND(I158*H158,2)</f>
        <v>0</v>
      </c>
      <c r="BL158" s="18" t="s">
        <v>183</v>
      </c>
      <c r="BM158" s="238" t="s">
        <v>230</v>
      </c>
    </row>
    <row r="159" spans="1:47" s="2" customFormat="1" ht="12">
      <c r="A159" s="39"/>
      <c r="B159" s="40"/>
      <c r="C159" s="41"/>
      <c r="D159" s="240" t="s">
        <v>185</v>
      </c>
      <c r="E159" s="41"/>
      <c r="F159" s="241" t="s">
        <v>231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88</v>
      </c>
    </row>
    <row r="160" spans="1:47" s="2" customFormat="1" ht="12">
      <c r="A160" s="39"/>
      <c r="B160" s="40"/>
      <c r="C160" s="41"/>
      <c r="D160" s="240" t="s">
        <v>232</v>
      </c>
      <c r="E160" s="41"/>
      <c r="F160" s="277" t="s">
        <v>233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232</v>
      </c>
      <c r="AU160" s="18" t="s">
        <v>88</v>
      </c>
    </row>
    <row r="161" spans="1:51" s="13" customFormat="1" ht="12">
      <c r="A161" s="13"/>
      <c r="B161" s="245"/>
      <c r="C161" s="246"/>
      <c r="D161" s="240" t="s">
        <v>187</v>
      </c>
      <c r="E161" s="247" t="s">
        <v>1</v>
      </c>
      <c r="F161" s="248" t="s">
        <v>1457</v>
      </c>
      <c r="G161" s="246"/>
      <c r="H161" s="249">
        <v>471.579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187</v>
      </c>
      <c r="AU161" s="255" t="s">
        <v>88</v>
      </c>
      <c r="AV161" s="13" t="s">
        <v>88</v>
      </c>
      <c r="AW161" s="13" t="s">
        <v>34</v>
      </c>
      <c r="AX161" s="13" t="s">
        <v>78</v>
      </c>
      <c r="AY161" s="255" t="s">
        <v>176</v>
      </c>
    </row>
    <row r="162" spans="1:51" s="13" customFormat="1" ht="12">
      <c r="A162" s="13"/>
      <c r="B162" s="245"/>
      <c r="C162" s="246"/>
      <c r="D162" s="240" t="s">
        <v>187</v>
      </c>
      <c r="E162" s="247" t="s">
        <v>1</v>
      </c>
      <c r="F162" s="248" t="s">
        <v>1452</v>
      </c>
      <c r="G162" s="246"/>
      <c r="H162" s="249">
        <v>12.964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187</v>
      </c>
      <c r="AU162" s="255" t="s">
        <v>88</v>
      </c>
      <c r="AV162" s="13" t="s">
        <v>88</v>
      </c>
      <c r="AW162" s="13" t="s">
        <v>34</v>
      </c>
      <c r="AX162" s="13" t="s">
        <v>78</v>
      </c>
      <c r="AY162" s="255" t="s">
        <v>176</v>
      </c>
    </row>
    <row r="163" spans="1:51" s="14" customFormat="1" ht="12">
      <c r="A163" s="14"/>
      <c r="B163" s="256"/>
      <c r="C163" s="257"/>
      <c r="D163" s="240" t="s">
        <v>187</v>
      </c>
      <c r="E163" s="258" t="s">
        <v>1</v>
      </c>
      <c r="F163" s="259" t="s">
        <v>189</v>
      </c>
      <c r="G163" s="257"/>
      <c r="H163" s="260">
        <v>484.543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6" t="s">
        <v>187</v>
      </c>
      <c r="AU163" s="266" t="s">
        <v>88</v>
      </c>
      <c r="AV163" s="14" t="s">
        <v>183</v>
      </c>
      <c r="AW163" s="14" t="s">
        <v>34</v>
      </c>
      <c r="AX163" s="14" t="s">
        <v>86</v>
      </c>
      <c r="AY163" s="266" t="s">
        <v>176</v>
      </c>
    </row>
    <row r="164" spans="1:65" s="2" customFormat="1" ht="16.5" customHeight="1">
      <c r="A164" s="39"/>
      <c r="B164" s="40"/>
      <c r="C164" s="227" t="s">
        <v>227</v>
      </c>
      <c r="D164" s="227" t="s">
        <v>178</v>
      </c>
      <c r="E164" s="228" t="s">
        <v>236</v>
      </c>
      <c r="F164" s="229" t="s">
        <v>237</v>
      </c>
      <c r="G164" s="230" t="s">
        <v>181</v>
      </c>
      <c r="H164" s="231">
        <v>0.475</v>
      </c>
      <c r="I164" s="232"/>
      <c r="J164" s="233">
        <f>ROUND(I164*H164,2)</f>
        <v>0</v>
      </c>
      <c r="K164" s="229" t="s">
        <v>182</v>
      </c>
      <c r="L164" s="45"/>
      <c r="M164" s="234" t="s">
        <v>1</v>
      </c>
      <c r="N164" s="235" t="s">
        <v>43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183</v>
      </c>
      <c r="AT164" s="238" t="s">
        <v>178</v>
      </c>
      <c r="AU164" s="238" t="s">
        <v>88</v>
      </c>
      <c r="AY164" s="18" t="s">
        <v>176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86</v>
      </c>
      <c r="BK164" s="239">
        <f>ROUND(I164*H164,2)</f>
        <v>0</v>
      </c>
      <c r="BL164" s="18" t="s">
        <v>183</v>
      </c>
      <c r="BM164" s="238" t="s">
        <v>238</v>
      </c>
    </row>
    <row r="165" spans="1:47" s="2" customFormat="1" ht="12">
      <c r="A165" s="39"/>
      <c r="B165" s="40"/>
      <c r="C165" s="41"/>
      <c r="D165" s="240" t="s">
        <v>185</v>
      </c>
      <c r="E165" s="41"/>
      <c r="F165" s="241" t="s">
        <v>239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185</v>
      </c>
      <c r="AU165" s="18" t="s">
        <v>88</v>
      </c>
    </row>
    <row r="166" spans="1:51" s="13" customFormat="1" ht="12">
      <c r="A166" s="13"/>
      <c r="B166" s="245"/>
      <c r="C166" s="246"/>
      <c r="D166" s="240" t="s">
        <v>187</v>
      </c>
      <c r="E166" s="247" t="s">
        <v>1</v>
      </c>
      <c r="F166" s="248" t="s">
        <v>1022</v>
      </c>
      <c r="G166" s="246"/>
      <c r="H166" s="249">
        <v>0.475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187</v>
      </c>
      <c r="AU166" s="255" t="s">
        <v>88</v>
      </c>
      <c r="AV166" s="13" t="s">
        <v>88</v>
      </c>
      <c r="AW166" s="13" t="s">
        <v>34</v>
      </c>
      <c r="AX166" s="13" t="s">
        <v>78</v>
      </c>
      <c r="AY166" s="255" t="s">
        <v>176</v>
      </c>
    </row>
    <row r="167" spans="1:51" s="14" customFormat="1" ht="12">
      <c r="A167" s="14"/>
      <c r="B167" s="256"/>
      <c r="C167" s="257"/>
      <c r="D167" s="240" t="s">
        <v>187</v>
      </c>
      <c r="E167" s="258" t="s">
        <v>1</v>
      </c>
      <c r="F167" s="259" t="s">
        <v>189</v>
      </c>
      <c r="G167" s="257"/>
      <c r="H167" s="260">
        <v>0.475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187</v>
      </c>
      <c r="AU167" s="266" t="s">
        <v>88</v>
      </c>
      <c r="AV167" s="14" t="s">
        <v>183</v>
      </c>
      <c r="AW167" s="14" t="s">
        <v>34</v>
      </c>
      <c r="AX167" s="14" t="s">
        <v>86</v>
      </c>
      <c r="AY167" s="266" t="s">
        <v>176</v>
      </c>
    </row>
    <row r="168" spans="1:65" s="2" customFormat="1" ht="16.5" customHeight="1">
      <c r="A168" s="39"/>
      <c r="B168" s="40"/>
      <c r="C168" s="227" t="s">
        <v>235</v>
      </c>
      <c r="D168" s="227" t="s">
        <v>178</v>
      </c>
      <c r="E168" s="228" t="s">
        <v>242</v>
      </c>
      <c r="F168" s="229" t="s">
        <v>243</v>
      </c>
      <c r="G168" s="230" t="s">
        <v>181</v>
      </c>
      <c r="H168" s="231">
        <v>12.964</v>
      </c>
      <c r="I168" s="232"/>
      <c r="J168" s="233">
        <f>ROUND(I168*H168,2)</f>
        <v>0</v>
      </c>
      <c r="K168" s="229" t="s">
        <v>182</v>
      </c>
      <c r="L168" s="45"/>
      <c r="M168" s="234" t="s">
        <v>1</v>
      </c>
      <c r="N168" s="235" t="s">
        <v>43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183</v>
      </c>
      <c r="AT168" s="238" t="s">
        <v>178</v>
      </c>
      <c r="AU168" s="238" t="s">
        <v>88</v>
      </c>
      <c r="AY168" s="18" t="s">
        <v>176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86</v>
      </c>
      <c r="BK168" s="239">
        <f>ROUND(I168*H168,2)</f>
        <v>0</v>
      </c>
      <c r="BL168" s="18" t="s">
        <v>183</v>
      </c>
      <c r="BM168" s="238" t="s">
        <v>1458</v>
      </c>
    </row>
    <row r="169" spans="1:47" s="2" customFormat="1" ht="12">
      <c r="A169" s="39"/>
      <c r="B169" s="40"/>
      <c r="C169" s="41"/>
      <c r="D169" s="240" t="s">
        <v>185</v>
      </c>
      <c r="E169" s="41"/>
      <c r="F169" s="241" t="s">
        <v>245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185</v>
      </c>
      <c r="AU169" s="18" t="s">
        <v>88</v>
      </c>
    </row>
    <row r="170" spans="1:51" s="15" customFormat="1" ht="12">
      <c r="A170" s="15"/>
      <c r="B170" s="267"/>
      <c r="C170" s="268"/>
      <c r="D170" s="240" t="s">
        <v>187</v>
      </c>
      <c r="E170" s="269" t="s">
        <v>1</v>
      </c>
      <c r="F170" s="270" t="s">
        <v>196</v>
      </c>
      <c r="G170" s="268"/>
      <c r="H170" s="269" t="s">
        <v>1</v>
      </c>
      <c r="I170" s="271"/>
      <c r="J170" s="268"/>
      <c r="K170" s="268"/>
      <c r="L170" s="272"/>
      <c r="M170" s="273"/>
      <c r="N170" s="274"/>
      <c r="O170" s="274"/>
      <c r="P170" s="274"/>
      <c r="Q170" s="274"/>
      <c r="R170" s="274"/>
      <c r="S170" s="274"/>
      <c r="T170" s="27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6" t="s">
        <v>187</v>
      </c>
      <c r="AU170" s="276" t="s">
        <v>88</v>
      </c>
      <c r="AV170" s="15" t="s">
        <v>86</v>
      </c>
      <c r="AW170" s="15" t="s">
        <v>34</v>
      </c>
      <c r="AX170" s="15" t="s">
        <v>78</v>
      </c>
      <c r="AY170" s="276" t="s">
        <v>176</v>
      </c>
    </row>
    <row r="171" spans="1:51" s="13" customFormat="1" ht="12">
      <c r="A171" s="13"/>
      <c r="B171" s="245"/>
      <c r="C171" s="246"/>
      <c r="D171" s="240" t="s">
        <v>187</v>
      </c>
      <c r="E171" s="247" t="s">
        <v>1</v>
      </c>
      <c r="F171" s="248" t="s">
        <v>1452</v>
      </c>
      <c r="G171" s="246"/>
      <c r="H171" s="249">
        <v>12.964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187</v>
      </c>
      <c r="AU171" s="255" t="s">
        <v>88</v>
      </c>
      <c r="AV171" s="13" t="s">
        <v>88</v>
      </c>
      <c r="AW171" s="13" t="s">
        <v>34</v>
      </c>
      <c r="AX171" s="13" t="s">
        <v>78</v>
      </c>
      <c r="AY171" s="255" t="s">
        <v>176</v>
      </c>
    </row>
    <row r="172" spans="1:51" s="14" customFormat="1" ht="12">
      <c r="A172" s="14"/>
      <c r="B172" s="256"/>
      <c r="C172" s="257"/>
      <c r="D172" s="240" t="s">
        <v>187</v>
      </c>
      <c r="E172" s="258" t="s">
        <v>1</v>
      </c>
      <c r="F172" s="259" t="s">
        <v>189</v>
      </c>
      <c r="G172" s="257"/>
      <c r="H172" s="260">
        <v>12.964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6" t="s">
        <v>187</v>
      </c>
      <c r="AU172" s="266" t="s">
        <v>88</v>
      </c>
      <c r="AV172" s="14" t="s">
        <v>183</v>
      </c>
      <c r="AW172" s="14" t="s">
        <v>34</v>
      </c>
      <c r="AX172" s="14" t="s">
        <v>86</v>
      </c>
      <c r="AY172" s="266" t="s">
        <v>176</v>
      </c>
    </row>
    <row r="173" spans="1:65" s="2" customFormat="1" ht="16.5" customHeight="1">
      <c r="A173" s="39"/>
      <c r="B173" s="40"/>
      <c r="C173" s="278" t="s">
        <v>241</v>
      </c>
      <c r="D173" s="278" t="s">
        <v>247</v>
      </c>
      <c r="E173" s="279" t="s">
        <v>248</v>
      </c>
      <c r="F173" s="280" t="s">
        <v>249</v>
      </c>
      <c r="G173" s="281" t="s">
        <v>250</v>
      </c>
      <c r="H173" s="282">
        <v>25.928</v>
      </c>
      <c r="I173" s="283"/>
      <c r="J173" s="284">
        <f>ROUND(I173*H173,2)</f>
        <v>0</v>
      </c>
      <c r="K173" s="280" t="s">
        <v>1</v>
      </c>
      <c r="L173" s="285"/>
      <c r="M173" s="286" t="s">
        <v>1</v>
      </c>
      <c r="N173" s="287" t="s">
        <v>43</v>
      </c>
      <c r="O173" s="92"/>
      <c r="P173" s="236">
        <f>O173*H173</f>
        <v>0</v>
      </c>
      <c r="Q173" s="236">
        <v>1</v>
      </c>
      <c r="R173" s="236">
        <f>Q173*H173</f>
        <v>25.928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227</v>
      </c>
      <c r="AT173" s="238" t="s">
        <v>247</v>
      </c>
      <c r="AU173" s="238" t="s">
        <v>88</v>
      </c>
      <c r="AY173" s="18" t="s">
        <v>176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86</v>
      </c>
      <c r="BK173" s="239">
        <f>ROUND(I173*H173,2)</f>
        <v>0</v>
      </c>
      <c r="BL173" s="18" t="s">
        <v>183</v>
      </c>
      <c r="BM173" s="238" t="s">
        <v>1459</v>
      </c>
    </row>
    <row r="174" spans="1:47" s="2" customFormat="1" ht="12">
      <c r="A174" s="39"/>
      <c r="B174" s="40"/>
      <c r="C174" s="41"/>
      <c r="D174" s="240" t="s">
        <v>185</v>
      </c>
      <c r="E174" s="41"/>
      <c r="F174" s="241" t="s">
        <v>249</v>
      </c>
      <c r="G174" s="41"/>
      <c r="H174" s="41"/>
      <c r="I174" s="242"/>
      <c r="J174" s="41"/>
      <c r="K174" s="41"/>
      <c r="L174" s="45"/>
      <c r="M174" s="243"/>
      <c r="N174" s="244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185</v>
      </c>
      <c r="AU174" s="18" t="s">
        <v>88</v>
      </c>
    </row>
    <row r="175" spans="1:47" s="2" customFormat="1" ht="12">
      <c r="A175" s="39"/>
      <c r="B175" s="40"/>
      <c r="C175" s="41"/>
      <c r="D175" s="240" t="s">
        <v>232</v>
      </c>
      <c r="E175" s="41"/>
      <c r="F175" s="277" t="s">
        <v>252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232</v>
      </c>
      <c r="AU175" s="18" t="s">
        <v>88</v>
      </c>
    </row>
    <row r="176" spans="1:51" s="15" customFormat="1" ht="12">
      <c r="A176" s="15"/>
      <c r="B176" s="267"/>
      <c r="C176" s="268"/>
      <c r="D176" s="240" t="s">
        <v>187</v>
      </c>
      <c r="E176" s="269" t="s">
        <v>1</v>
      </c>
      <c r="F176" s="270" t="s">
        <v>196</v>
      </c>
      <c r="G176" s="268"/>
      <c r="H176" s="269" t="s">
        <v>1</v>
      </c>
      <c r="I176" s="271"/>
      <c r="J176" s="268"/>
      <c r="K176" s="268"/>
      <c r="L176" s="272"/>
      <c r="M176" s="273"/>
      <c r="N176" s="274"/>
      <c r="O176" s="274"/>
      <c r="P176" s="274"/>
      <c r="Q176" s="274"/>
      <c r="R176" s="274"/>
      <c r="S176" s="274"/>
      <c r="T176" s="27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6" t="s">
        <v>187</v>
      </c>
      <c r="AU176" s="276" t="s">
        <v>88</v>
      </c>
      <c r="AV176" s="15" t="s">
        <v>86</v>
      </c>
      <c r="AW176" s="15" t="s">
        <v>34</v>
      </c>
      <c r="AX176" s="15" t="s">
        <v>78</v>
      </c>
      <c r="AY176" s="276" t="s">
        <v>176</v>
      </c>
    </row>
    <row r="177" spans="1:51" s="13" customFormat="1" ht="12">
      <c r="A177" s="13"/>
      <c r="B177" s="245"/>
      <c r="C177" s="246"/>
      <c r="D177" s="240" t="s">
        <v>187</v>
      </c>
      <c r="E177" s="247" t="s">
        <v>1</v>
      </c>
      <c r="F177" s="248" t="s">
        <v>1452</v>
      </c>
      <c r="G177" s="246"/>
      <c r="H177" s="249">
        <v>12.964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187</v>
      </c>
      <c r="AU177" s="255" t="s">
        <v>88</v>
      </c>
      <c r="AV177" s="13" t="s">
        <v>88</v>
      </c>
      <c r="AW177" s="13" t="s">
        <v>34</v>
      </c>
      <c r="AX177" s="13" t="s">
        <v>78</v>
      </c>
      <c r="AY177" s="255" t="s">
        <v>176</v>
      </c>
    </row>
    <row r="178" spans="1:51" s="14" customFormat="1" ht="12">
      <c r="A178" s="14"/>
      <c r="B178" s="256"/>
      <c r="C178" s="257"/>
      <c r="D178" s="240" t="s">
        <v>187</v>
      </c>
      <c r="E178" s="258" t="s">
        <v>1</v>
      </c>
      <c r="F178" s="259" t="s">
        <v>189</v>
      </c>
      <c r="G178" s="257"/>
      <c r="H178" s="260">
        <v>12.964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187</v>
      </c>
      <c r="AU178" s="266" t="s">
        <v>88</v>
      </c>
      <c r="AV178" s="14" t="s">
        <v>183</v>
      </c>
      <c r="AW178" s="14" t="s">
        <v>34</v>
      </c>
      <c r="AX178" s="14" t="s">
        <v>86</v>
      </c>
      <c r="AY178" s="266" t="s">
        <v>176</v>
      </c>
    </row>
    <row r="179" spans="1:51" s="13" customFormat="1" ht="12">
      <c r="A179" s="13"/>
      <c r="B179" s="245"/>
      <c r="C179" s="246"/>
      <c r="D179" s="240" t="s">
        <v>187</v>
      </c>
      <c r="E179" s="246"/>
      <c r="F179" s="248" t="s">
        <v>1460</v>
      </c>
      <c r="G179" s="246"/>
      <c r="H179" s="249">
        <v>25.928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187</v>
      </c>
      <c r="AU179" s="255" t="s">
        <v>88</v>
      </c>
      <c r="AV179" s="13" t="s">
        <v>88</v>
      </c>
      <c r="AW179" s="13" t="s">
        <v>4</v>
      </c>
      <c r="AX179" s="13" t="s">
        <v>86</v>
      </c>
      <c r="AY179" s="255" t="s">
        <v>176</v>
      </c>
    </row>
    <row r="180" spans="1:65" s="2" customFormat="1" ht="16.5" customHeight="1">
      <c r="A180" s="39"/>
      <c r="B180" s="40"/>
      <c r="C180" s="227" t="s">
        <v>246</v>
      </c>
      <c r="D180" s="227" t="s">
        <v>178</v>
      </c>
      <c r="E180" s="228" t="s">
        <v>255</v>
      </c>
      <c r="F180" s="229" t="s">
        <v>256</v>
      </c>
      <c r="G180" s="230" t="s">
        <v>250</v>
      </c>
      <c r="H180" s="231">
        <v>872.177</v>
      </c>
      <c r="I180" s="232"/>
      <c r="J180" s="233">
        <f>ROUND(I180*H180,2)</f>
        <v>0</v>
      </c>
      <c r="K180" s="229" t="s">
        <v>182</v>
      </c>
      <c r="L180" s="45"/>
      <c r="M180" s="234" t="s">
        <v>1</v>
      </c>
      <c r="N180" s="235" t="s">
        <v>43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183</v>
      </c>
      <c r="AT180" s="238" t="s">
        <v>178</v>
      </c>
      <c r="AU180" s="238" t="s">
        <v>88</v>
      </c>
      <c r="AY180" s="18" t="s">
        <v>176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86</v>
      </c>
      <c r="BK180" s="239">
        <f>ROUND(I180*H180,2)</f>
        <v>0</v>
      </c>
      <c r="BL180" s="18" t="s">
        <v>183</v>
      </c>
      <c r="BM180" s="238" t="s">
        <v>257</v>
      </c>
    </row>
    <row r="181" spans="1:47" s="2" customFormat="1" ht="12">
      <c r="A181" s="39"/>
      <c r="B181" s="40"/>
      <c r="C181" s="41"/>
      <c r="D181" s="240" t="s">
        <v>185</v>
      </c>
      <c r="E181" s="41"/>
      <c r="F181" s="241" t="s">
        <v>258</v>
      </c>
      <c r="G181" s="41"/>
      <c r="H181" s="41"/>
      <c r="I181" s="242"/>
      <c r="J181" s="41"/>
      <c r="K181" s="41"/>
      <c r="L181" s="45"/>
      <c r="M181" s="243"/>
      <c r="N181" s="24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185</v>
      </c>
      <c r="AU181" s="18" t="s">
        <v>88</v>
      </c>
    </row>
    <row r="182" spans="1:51" s="13" customFormat="1" ht="12">
      <c r="A182" s="13"/>
      <c r="B182" s="245"/>
      <c r="C182" s="246"/>
      <c r="D182" s="240" t="s">
        <v>187</v>
      </c>
      <c r="E182" s="247" t="s">
        <v>1</v>
      </c>
      <c r="F182" s="248" t="s">
        <v>1461</v>
      </c>
      <c r="G182" s="246"/>
      <c r="H182" s="249">
        <v>471.579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187</v>
      </c>
      <c r="AU182" s="255" t="s">
        <v>88</v>
      </c>
      <c r="AV182" s="13" t="s">
        <v>88</v>
      </c>
      <c r="AW182" s="13" t="s">
        <v>34</v>
      </c>
      <c r="AX182" s="13" t="s">
        <v>78</v>
      </c>
      <c r="AY182" s="255" t="s">
        <v>176</v>
      </c>
    </row>
    <row r="183" spans="1:51" s="13" customFormat="1" ht="12">
      <c r="A183" s="13"/>
      <c r="B183" s="245"/>
      <c r="C183" s="246"/>
      <c r="D183" s="240" t="s">
        <v>187</v>
      </c>
      <c r="E183" s="247" t="s">
        <v>1</v>
      </c>
      <c r="F183" s="248" t="s">
        <v>1452</v>
      </c>
      <c r="G183" s="246"/>
      <c r="H183" s="249">
        <v>12.964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187</v>
      </c>
      <c r="AU183" s="255" t="s">
        <v>88</v>
      </c>
      <c r="AV183" s="13" t="s">
        <v>88</v>
      </c>
      <c r="AW183" s="13" t="s">
        <v>34</v>
      </c>
      <c r="AX183" s="13" t="s">
        <v>78</v>
      </c>
      <c r="AY183" s="255" t="s">
        <v>176</v>
      </c>
    </row>
    <row r="184" spans="1:51" s="14" customFormat="1" ht="12">
      <c r="A184" s="14"/>
      <c r="B184" s="256"/>
      <c r="C184" s="257"/>
      <c r="D184" s="240" t="s">
        <v>187</v>
      </c>
      <c r="E184" s="258" t="s">
        <v>1</v>
      </c>
      <c r="F184" s="259" t="s">
        <v>189</v>
      </c>
      <c r="G184" s="257"/>
      <c r="H184" s="260">
        <v>484.543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187</v>
      </c>
      <c r="AU184" s="266" t="s">
        <v>88</v>
      </c>
      <c r="AV184" s="14" t="s">
        <v>183</v>
      </c>
      <c r="AW184" s="14" t="s">
        <v>34</v>
      </c>
      <c r="AX184" s="14" t="s">
        <v>86</v>
      </c>
      <c r="AY184" s="266" t="s">
        <v>176</v>
      </c>
    </row>
    <row r="185" spans="1:51" s="13" customFormat="1" ht="12">
      <c r="A185" s="13"/>
      <c r="B185" s="245"/>
      <c r="C185" s="246"/>
      <c r="D185" s="240" t="s">
        <v>187</v>
      </c>
      <c r="E185" s="246"/>
      <c r="F185" s="248" t="s">
        <v>1462</v>
      </c>
      <c r="G185" s="246"/>
      <c r="H185" s="249">
        <v>872.177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187</v>
      </c>
      <c r="AU185" s="255" t="s">
        <v>88</v>
      </c>
      <c r="AV185" s="13" t="s">
        <v>88</v>
      </c>
      <c r="AW185" s="13" t="s">
        <v>4</v>
      </c>
      <c r="AX185" s="13" t="s">
        <v>86</v>
      </c>
      <c r="AY185" s="255" t="s">
        <v>176</v>
      </c>
    </row>
    <row r="186" spans="1:65" s="2" customFormat="1" ht="16.5" customHeight="1">
      <c r="A186" s="39"/>
      <c r="B186" s="40"/>
      <c r="C186" s="227" t="s">
        <v>254</v>
      </c>
      <c r="D186" s="227" t="s">
        <v>178</v>
      </c>
      <c r="E186" s="228" t="s">
        <v>262</v>
      </c>
      <c r="F186" s="229" t="s">
        <v>263</v>
      </c>
      <c r="G186" s="230" t="s">
        <v>181</v>
      </c>
      <c r="H186" s="231">
        <v>3.535</v>
      </c>
      <c r="I186" s="232"/>
      <c r="J186" s="233">
        <f>ROUND(I186*H186,2)</f>
        <v>0</v>
      </c>
      <c r="K186" s="229" t="s">
        <v>182</v>
      </c>
      <c r="L186" s="45"/>
      <c r="M186" s="234" t="s">
        <v>1</v>
      </c>
      <c r="N186" s="235" t="s">
        <v>43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183</v>
      </c>
      <c r="AT186" s="238" t="s">
        <v>178</v>
      </c>
      <c r="AU186" s="238" t="s">
        <v>88</v>
      </c>
      <c r="AY186" s="18" t="s">
        <v>176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86</v>
      </c>
      <c r="BK186" s="239">
        <f>ROUND(I186*H186,2)</f>
        <v>0</v>
      </c>
      <c r="BL186" s="18" t="s">
        <v>183</v>
      </c>
      <c r="BM186" s="238" t="s">
        <v>264</v>
      </c>
    </row>
    <row r="187" spans="1:47" s="2" customFormat="1" ht="12">
      <c r="A187" s="39"/>
      <c r="B187" s="40"/>
      <c r="C187" s="41"/>
      <c r="D187" s="240" t="s">
        <v>185</v>
      </c>
      <c r="E187" s="41"/>
      <c r="F187" s="241" t="s">
        <v>265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185</v>
      </c>
      <c r="AU187" s="18" t="s">
        <v>88</v>
      </c>
    </row>
    <row r="188" spans="1:51" s="13" customFormat="1" ht="12">
      <c r="A188" s="13"/>
      <c r="B188" s="245"/>
      <c r="C188" s="246"/>
      <c r="D188" s="240" t="s">
        <v>187</v>
      </c>
      <c r="E188" s="247" t="s">
        <v>1</v>
      </c>
      <c r="F188" s="248" t="s">
        <v>1463</v>
      </c>
      <c r="G188" s="246"/>
      <c r="H188" s="249">
        <v>1.001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187</v>
      </c>
      <c r="AU188" s="255" t="s">
        <v>88</v>
      </c>
      <c r="AV188" s="13" t="s">
        <v>88</v>
      </c>
      <c r="AW188" s="13" t="s">
        <v>34</v>
      </c>
      <c r="AX188" s="13" t="s">
        <v>78</v>
      </c>
      <c r="AY188" s="255" t="s">
        <v>176</v>
      </c>
    </row>
    <row r="189" spans="1:51" s="13" customFormat="1" ht="12">
      <c r="A189" s="13"/>
      <c r="B189" s="245"/>
      <c r="C189" s="246"/>
      <c r="D189" s="240" t="s">
        <v>187</v>
      </c>
      <c r="E189" s="247" t="s">
        <v>1</v>
      </c>
      <c r="F189" s="248" t="s">
        <v>1029</v>
      </c>
      <c r="G189" s="246"/>
      <c r="H189" s="249">
        <v>0.475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187</v>
      </c>
      <c r="AU189" s="255" t="s">
        <v>88</v>
      </c>
      <c r="AV189" s="13" t="s">
        <v>88</v>
      </c>
      <c r="AW189" s="13" t="s">
        <v>34</v>
      </c>
      <c r="AX189" s="13" t="s">
        <v>78</v>
      </c>
      <c r="AY189" s="255" t="s">
        <v>176</v>
      </c>
    </row>
    <row r="190" spans="1:51" s="16" customFormat="1" ht="12">
      <c r="A190" s="16"/>
      <c r="B190" s="288"/>
      <c r="C190" s="289"/>
      <c r="D190" s="240" t="s">
        <v>187</v>
      </c>
      <c r="E190" s="290" t="s">
        <v>1</v>
      </c>
      <c r="F190" s="291" t="s">
        <v>268</v>
      </c>
      <c r="G190" s="289"/>
      <c r="H190" s="292">
        <v>1.476</v>
      </c>
      <c r="I190" s="293"/>
      <c r="J190" s="289"/>
      <c r="K190" s="289"/>
      <c r="L190" s="294"/>
      <c r="M190" s="295"/>
      <c r="N190" s="296"/>
      <c r="O190" s="296"/>
      <c r="P190" s="296"/>
      <c r="Q190" s="296"/>
      <c r="R190" s="296"/>
      <c r="S190" s="296"/>
      <c r="T190" s="297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98" t="s">
        <v>187</v>
      </c>
      <c r="AU190" s="298" t="s">
        <v>88</v>
      </c>
      <c r="AV190" s="16" t="s">
        <v>198</v>
      </c>
      <c r="AW190" s="16" t="s">
        <v>34</v>
      </c>
      <c r="AX190" s="16" t="s">
        <v>78</v>
      </c>
      <c r="AY190" s="298" t="s">
        <v>176</v>
      </c>
    </row>
    <row r="191" spans="1:51" s="13" customFormat="1" ht="12">
      <c r="A191" s="13"/>
      <c r="B191" s="245"/>
      <c r="C191" s="246"/>
      <c r="D191" s="240" t="s">
        <v>187</v>
      </c>
      <c r="E191" s="247" t="s">
        <v>1</v>
      </c>
      <c r="F191" s="248" t="s">
        <v>1464</v>
      </c>
      <c r="G191" s="246"/>
      <c r="H191" s="249">
        <v>2.059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187</v>
      </c>
      <c r="AU191" s="255" t="s">
        <v>88</v>
      </c>
      <c r="AV191" s="13" t="s">
        <v>88</v>
      </c>
      <c r="AW191" s="13" t="s">
        <v>34</v>
      </c>
      <c r="AX191" s="13" t="s">
        <v>78</v>
      </c>
      <c r="AY191" s="255" t="s">
        <v>176</v>
      </c>
    </row>
    <row r="192" spans="1:51" s="14" customFormat="1" ht="12">
      <c r="A192" s="14"/>
      <c r="B192" s="256"/>
      <c r="C192" s="257"/>
      <c r="D192" s="240" t="s">
        <v>187</v>
      </c>
      <c r="E192" s="258" t="s">
        <v>1</v>
      </c>
      <c r="F192" s="259" t="s">
        <v>189</v>
      </c>
      <c r="G192" s="257"/>
      <c r="H192" s="260">
        <v>3.535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6" t="s">
        <v>187</v>
      </c>
      <c r="AU192" s="266" t="s">
        <v>88</v>
      </c>
      <c r="AV192" s="14" t="s">
        <v>183</v>
      </c>
      <c r="AW192" s="14" t="s">
        <v>34</v>
      </c>
      <c r="AX192" s="14" t="s">
        <v>86</v>
      </c>
      <c r="AY192" s="266" t="s">
        <v>176</v>
      </c>
    </row>
    <row r="193" spans="1:65" s="2" customFormat="1" ht="16.5" customHeight="1">
      <c r="A193" s="39"/>
      <c r="B193" s="40"/>
      <c r="C193" s="227" t="s">
        <v>261</v>
      </c>
      <c r="D193" s="227" t="s">
        <v>178</v>
      </c>
      <c r="E193" s="228" t="s">
        <v>271</v>
      </c>
      <c r="F193" s="229" t="s">
        <v>272</v>
      </c>
      <c r="G193" s="230" t="s">
        <v>181</v>
      </c>
      <c r="H193" s="231">
        <v>12.6</v>
      </c>
      <c r="I193" s="232"/>
      <c r="J193" s="233">
        <f>ROUND(I193*H193,2)</f>
        <v>0</v>
      </c>
      <c r="K193" s="229" t="s">
        <v>182</v>
      </c>
      <c r="L193" s="45"/>
      <c r="M193" s="234" t="s">
        <v>1</v>
      </c>
      <c r="N193" s="235" t="s">
        <v>43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183</v>
      </c>
      <c r="AT193" s="238" t="s">
        <v>178</v>
      </c>
      <c r="AU193" s="238" t="s">
        <v>88</v>
      </c>
      <c r="AY193" s="18" t="s">
        <v>176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86</v>
      </c>
      <c r="BK193" s="239">
        <f>ROUND(I193*H193,2)</f>
        <v>0</v>
      </c>
      <c r="BL193" s="18" t="s">
        <v>183</v>
      </c>
      <c r="BM193" s="238" t="s">
        <v>273</v>
      </c>
    </row>
    <row r="194" spans="1:47" s="2" customFormat="1" ht="12">
      <c r="A194" s="39"/>
      <c r="B194" s="40"/>
      <c r="C194" s="41"/>
      <c r="D194" s="240" t="s">
        <v>185</v>
      </c>
      <c r="E194" s="41"/>
      <c r="F194" s="241" t="s">
        <v>274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185</v>
      </c>
      <c r="AU194" s="18" t="s">
        <v>88</v>
      </c>
    </row>
    <row r="195" spans="1:51" s="15" customFormat="1" ht="12">
      <c r="A195" s="15"/>
      <c r="B195" s="267"/>
      <c r="C195" s="268"/>
      <c r="D195" s="240" t="s">
        <v>187</v>
      </c>
      <c r="E195" s="269" t="s">
        <v>1</v>
      </c>
      <c r="F195" s="270" t="s">
        <v>1465</v>
      </c>
      <c r="G195" s="268"/>
      <c r="H195" s="269" t="s">
        <v>1</v>
      </c>
      <c r="I195" s="271"/>
      <c r="J195" s="268"/>
      <c r="K195" s="268"/>
      <c r="L195" s="272"/>
      <c r="M195" s="273"/>
      <c r="N195" s="274"/>
      <c r="O195" s="274"/>
      <c r="P195" s="274"/>
      <c r="Q195" s="274"/>
      <c r="R195" s="274"/>
      <c r="S195" s="274"/>
      <c r="T195" s="27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6" t="s">
        <v>187</v>
      </c>
      <c r="AU195" s="276" t="s">
        <v>88</v>
      </c>
      <c r="AV195" s="15" t="s">
        <v>86</v>
      </c>
      <c r="AW195" s="15" t="s">
        <v>34</v>
      </c>
      <c r="AX195" s="15" t="s">
        <v>78</v>
      </c>
      <c r="AY195" s="276" t="s">
        <v>176</v>
      </c>
    </row>
    <row r="196" spans="1:51" s="13" customFormat="1" ht="12">
      <c r="A196" s="13"/>
      <c r="B196" s="245"/>
      <c r="C196" s="246"/>
      <c r="D196" s="240" t="s">
        <v>187</v>
      </c>
      <c r="E196" s="247" t="s">
        <v>1</v>
      </c>
      <c r="F196" s="248" t="s">
        <v>1466</v>
      </c>
      <c r="G196" s="246"/>
      <c r="H196" s="249">
        <v>12.6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187</v>
      </c>
      <c r="AU196" s="255" t="s">
        <v>88</v>
      </c>
      <c r="AV196" s="13" t="s">
        <v>88</v>
      </c>
      <c r="AW196" s="13" t="s">
        <v>34</v>
      </c>
      <c r="AX196" s="13" t="s">
        <v>78</v>
      </c>
      <c r="AY196" s="255" t="s">
        <v>176</v>
      </c>
    </row>
    <row r="197" spans="1:51" s="14" customFormat="1" ht="12">
      <c r="A197" s="14"/>
      <c r="B197" s="256"/>
      <c r="C197" s="257"/>
      <c r="D197" s="240" t="s">
        <v>187</v>
      </c>
      <c r="E197" s="258" t="s">
        <v>1</v>
      </c>
      <c r="F197" s="259" t="s">
        <v>189</v>
      </c>
      <c r="G197" s="257"/>
      <c r="H197" s="260">
        <v>12.6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6" t="s">
        <v>187</v>
      </c>
      <c r="AU197" s="266" t="s">
        <v>88</v>
      </c>
      <c r="AV197" s="14" t="s">
        <v>183</v>
      </c>
      <c r="AW197" s="14" t="s">
        <v>34</v>
      </c>
      <c r="AX197" s="14" t="s">
        <v>86</v>
      </c>
      <c r="AY197" s="266" t="s">
        <v>176</v>
      </c>
    </row>
    <row r="198" spans="1:65" s="2" customFormat="1" ht="16.5" customHeight="1">
      <c r="A198" s="39"/>
      <c r="B198" s="40"/>
      <c r="C198" s="278" t="s">
        <v>270</v>
      </c>
      <c r="D198" s="278" t="s">
        <v>247</v>
      </c>
      <c r="E198" s="279" t="s">
        <v>1467</v>
      </c>
      <c r="F198" s="280" t="s">
        <v>278</v>
      </c>
      <c r="G198" s="281" t="s">
        <v>250</v>
      </c>
      <c r="H198" s="282">
        <v>22.68</v>
      </c>
      <c r="I198" s="283"/>
      <c r="J198" s="284">
        <f>ROUND(I198*H198,2)</f>
        <v>0</v>
      </c>
      <c r="K198" s="280" t="s">
        <v>182</v>
      </c>
      <c r="L198" s="285"/>
      <c r="M198" s="286" t="s">
        <v>1</v>
      </c>
      <c r="N198" s="287" t="s">
        <v>43</v>
      </c>
      <c r="O198" s="92"/>
      <c r="P198" s="236">
        <f>O198*H198</f>
        <v>0</v>
      </c>
      <c r="Q198" s="236">
        <v>1</v>
      </c>
      <c r="R198" s="236">
        <f>Q198*H198</f>
        <v>22.68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227</v>
      </c>
      <c r="AT198" s="238" t="s">
        <v>247</v>
      </c>
      <c r="AU198" s="238" t="s">
        <v>88</v>
      </c>
      <c r="AY198" s="18" t="s">
        <v>176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86</v>
      </c>
      <c r="BK198" s="239">
        <f>ROUND(I198*H198,2)</f>
        <v>0</v>
      </c>
      <c r="BL198" s="18" t="s">
        <v>183</v>
      </c>
      <c r="BM198" s="238" t="s">
        <v>279</v>
      </c>
    </row>
    <row r="199" spans="1:47" s="2" customFormat="1" ht="12">
      <c r="A199" s="39"/>
      <c r="B199" s="40"/>
      <c r="C199" s="41"/>
      <c r="D199" s="240" t="s">
        <v>185</v>
      </c>
      <c r="E199" s="41"/>
      <c r="F199" s="241" t="s">
        <v>278</v>
      </c>
      <c r="G199" s="41"/>
      <c r="H199" s="41"/>
      <c r="I199" s="242"/>
      <c r="J199" s="41"/>
      <c r="K199" s="41"/>
      <c r="L199" s="45"/>
      <c r="M199" s="243"/>
      <c r="N199" s="244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185</v>
      </c>
      <c r="AU199" s="18" t="s">
        <v>88</v>
      </c>
    </row>
    <row r="200" spans="1:51" s="13" customFormat="1" ht="12">
      <c r="A200" s="13"/>
      <c r="B200" s="245"/>
      <c r="C200" s="246"/>
      <c r="D200" s="240" t="s">
        <v>187</v>
      </c>
      <c r="E200" s="247" t="s">
        <v>1</v>
      </c>
      <c r="F200" s="248" t="s">
        <v>1466</v>
      </c>
      <c r="G200" s="246"/>
      <c r="H200" s="249">
        <v>12.6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187</v>
      </c>
      <c r="AU200" s="255" t="s">
        <v>88</v>
      </c>
      <c r="AV200" s="13" t="s">
        <v>88</v>
      </c>
      <c r="AW200" s="13" t="s">
        <v>34</v>
      </c>
      <c r="AX200" s="13" t="s">
        <v>78</v>
      </c>
      <c r="AY200" s="255" t="s">
        <v>176</v>
      </c>
    </row>
    <row r="201" spans="1:51" s="14" customFormat="1" ht="12">
      <c r="A201" s="14"/>
      <c r="B201" s="256"/>
      <c r="C201" s="257"/>
      <c r="D201" s="240" t="s">
        <v>187</v>
      </c>
      <c r="E201" s="258" t="s">
        <v>1</v>
      </c>
      <c r="F201" s="259" t="s">
        <v>189</v>
      </c>
      <c r="G201" s="257"/>
      <c r="H201" s="260">
        <v>12.6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187</v>
      </c>
      <c r="AU201" s="266" t="s">
        <v>88</v>
      </c>
      <c r="AV201" s="14" t="s">
        <v>183</v>
      </c>
      <c r="AW201" s="14" t="s">
        <v>34</v>
      </c>
      <c r="AX201" s="14" t="s">
        <v>86</v>
      </c>
      <c r="AY201" s="266" t="s">
        <v>176</v>
      </c>
    </row>
    <row r="202" spans="1:51" s="13" customFormat="1" ht="12">
      <c r="A202" s="13"/>
      <c r="B202" s="245"/>
      <c r="C202" s="246"/>
      <c r="D202" s="240" t="s">
        <v>187</v>
      </c>
      <c r="E202" s="246"/>
      <c r="F202" s="248" t="s">
        <v>1468</v>
      </c>
      <c r="G202" s="246"/>
      <c r="H202" s="249">
        <v>22.68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187</v>
      </c>
      <c r="AU202" s="255" t="s">
        <v>88</v>
      </c>
      <c r="AV202" s="13" t="s">
        <v>88</v>
      </c>
      <c r="AW202" s="13" t="s">
        <v>4</v>
      </c>
      <c r="AX202" s="13" t="s">
        <v>86</v>
      </c>
      <c r="AY202" s="255" t="s">
        <v>176</v>
      </c>
    </row>
    <row r="203" spans="1:65" s="2" customFormat="1" ht="16.5" customHeight="1">
      <c r="A203" s="39"/>
      <c r="B203" s="40"/>
      <c r="C203" s="227" t="s">
        <v>8</v>
      </c>
      <c r="D203" s="227" t="s">
        <v>178</v>
      </c>
      <c r="E203" s="228" t="s">
        <v>282</v>
      </c>
      <c r="F203" s="229" t="s">
        <v>283</v>
      </c>
      <c r="G203" s="230" t="s">
        <v>181</v>
      </c>
      <c r="H203" s="231">
        <v>1.236</v>
      </c>
      <c r="I203" s="232"/>
      <c r="J203" s="233">
        <f>ROUND(I203*H203,2)</f>
        <v>0</v>
      </c>
      <c r="K203" s="229" t="s">
        <v>182</v>
      </c>
      <c r="L203" s="45"/>
      <c r="M203" s="234" t="s">
        <v>1</v>
      </c>
      <c r="N203" s="235" t="s">
        <v>43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183</v>
      </c>
      <c r="AT203" s="238" t="s">
        <v>178</v>
      </c>
      <c r="AU203" s="238" t="s">
        <v>88</v>
      </c>
      <c r="AY203" s="18" t="s">
        <v>176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86</v>
      </c>
      <c r="BK203" s="239">
        <f>ROUND(I203*H203,2)</f>
        <v>0</v>
      </c>
      <c r="BL203" s="18" t="s">
        <v>183</v>
      </c>
      <c r="BM203" s="238" t="s">
        <v>284</v>
      </c>
    </row>
    <row r="204" spans="1:47" s="2" customFormat="1" ht="12">
      <c r="A204" s="39"/>
      <c r="B204" s="40"/>
      <c r="C204" s="41"/>
      <c r="D204" s="240" t="s">
        <v>185</v>
      </c>
      <c r="E204" s="41"/>
      <c r="F204" s="241" t="s">
        <v>285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185</v>
      </c>
      <c r="AU204" s="18" t="s">
        <v>88</v>
      </c>
    </row>
    <row r="205" spans="1:51" s="13" customFormat="1" ht="12">
      <c r="A205" s="13"/>
      <c r="B205" s="245"/>
      <c r="C205" s="246"/>
      <c r="D205" s="240" t="s">
        <v>187</v>
      </c>
      <c r="E205" s="247" t="s">
        <v>1</v>
      </c>
      <c r="F205" s="248" t="s">
        <v>1469</v>
      </c>
      <c r="G205" s="246"/>
      <c r="H205" s="249">
        <v>1.236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187</v>
      </c>
      <c r="AU205" s="255" t="s">
        <v>88</v>
      </c>
      <c r="AV205" s="13" t="s">
        <v>88</v>
      </c>
      <c r="AW205" s="13" t="s">
        <v>34</v>
      </c>
      <c r="AX205" s="13" t="s">
        <v>78</v>
      </c>
      <c r="AY205" s="255" t="s">
        <v>176</v>
      </c>
    </row>
    <row r="206" spans="1:51" s="14" customFormat="1" ht="12">
      <c r="A206" s="14"/>
      <c r="B206" s="256"/>
      <c r="C206" s="257"/>
      <c r="D206" s="240" t="s">
        <v>187</v>
      </c>
      <c r="E206" s="258" t="s">
        <v>1</v>
      </c>
      <c r="F206" s="259" t="s">
        <v>189</v>
      </c>
      <c r="G206" s="257"/>
      <c r="H206" s="260">
        <v>1.236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6" t="s">
        <v>187</v>
      </c>
      <c r="AU206" s="266" t="s">
        <v>88</v>
      </c>
      <c r="AV206" s="14" t="s">
        <v>183</v>
      </c>
      <c r="AW206" s="14" t="s">
        <v>34</v>
      </c>
      <c r="AX206" s="14" t="s">
        <v>86</v>
      </c>
      <c r="AY206" s="266" t="s">
        <v>176</v>
      </c>
    </row>
    <row r="207" spans="1:65" s="2" customFormat="1" ht="16.5" customHeight="1">
      <c r="A207" s="39"/>
      <c r="B207" s="40"/>
      <c r="C207" s="278" t="s">
        <v>281</v>
      </c>
      <c r="D207" s="278" t="s">
        <v>247</v>
      </c>
      <c r="E207" s="279" t="s">
        <v>288</v>
      </c>
      <c r="F207" s="280" t="s">
        <v>289</v>
      </c>
      <c r="G207" s="281" t="s">
        <v>250</v>
      </c>
      <c r="H207" s="282">
        <v>6.59</v>
      </c>
      <c r="I207" s="283"/>
      <c r="J207" s="284">
        <f>ROUND(I207*H207,2)</f>
        <v>0</v>
      </c>
      <c r="K207" s="280" t="s">
        <v>182</v>
      </c>
      <c r="L207" s="285"/>
      <c r="M207" s="286" t="s">
        <v>1</v>
      </c>
      <c r="N207" s="287" t="s">
        <v>43</v>
      </c>
      <c r="O207" s="92"/>
      <c r="P207" s="236">
        <f>O207*H207</f>
        <v>0</v>
      </c>
      <c r="Q207" s="236">
        <v>1</v>
      </c>
      <c r="R207" s="236">
        <f>Q207*H207</f>
        <v>6.59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227</v>
      </c>
      <c r="AT207" s="238" t="s">
        <v>247</v>
      </c>
      <c r="AU207" s="238" t="s">
        <v>88</v>
      </c>
      <c r="AY207" s="18" t="s">
        <v>176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86</v>
      </c>
      <c r="BK207" s="239">
        <f>ROUND(I207*H207,2)</f>
        <v>0</v>
      </c>
      <c r="BL207" s="18" t="s">
        <v>183</v>
      </c>
      <c r="BM207" s="238" t="s">
        <v>290</v>
      </c>
    </row>
    <row r="208" spans="1:47" s="2" customFormat="1" ht="12">
      <c r="A208" s="39"/>
      <c r="B208" s="40"/>
      <c r="C208" s="41"/>
      <c r="D208" s="240" t="s">
        <v>185</v>
      </c>
      <c r="E208" s="41"/>
      <c r="F208" s="241" t="s">
        <v>289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185</v>
      </c>
      <c r="AU208" s="18" t="s">
        <v>88</v>
      </c>
    </row>
    <row r="209" spans="1:51" s="13" customFormat="1" ht="12">
      <c r="A209" s="13"/>
      <c r="B209" s="245"/>
      <c r="C209" s="246"/>
      <c r="D209" s="240" t="s">
        <v>187</v>
      </c>
      <c r="E209" s="247" t="s">
        <v>1</v>
      </c>
      <c r="F209" s="248" t="s">
        <v>1470</v>
      </c>
      <c r="G209" s="246"/>
      <c r="H209" s="249">
        <v>3.295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187</v>
      </c>
      <c r="AU209" s="255" t="s">
        <v>88</v>
      </c>
      <c r="AV209" s="13" t="s">
        <v>88</v>
      </c>
      <c r="AW209" s="13" t="s">
        <v>34</v>
      </c>
      <c r="AX209" s="13" t="s">
        <v>78</v>
      </c>
      <c r="AY209" s="255" t="s">
        <v>176</v>
      </c>
    </row>
    <row r="210" spans="1:51" s="14" customFormat="1" ht="12">
      <c r="A210" s="14"/>
      <c r="B210" s="256"/>
      <c r="C210" s="257"/>
      <c r="D210" s="240" t="s">
        <v>187</v>
      </c>
      <c r="E210" s="258" t="s">
        <v>1</v>
      </c>
      <c r="F210" s="259" t="s">
        <v>189</v>
      </c>
      <c r="G210" s="257"/>
      <c r="H210" s="260">
        <v>3.295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6" t="s">
        <v>187</v>
      </c>
      <c r="AU210" s="266" t="s">
        <v>88</v>
      </c>
      <c r="AV210" s="14" t="s">
        <v>183</v>
      </c>
      <c r="AW210" s="14" t="s">
        <v>34</v>
      </c>
      <c r="AX210" s="14" t="s">
        <v>86</v>
      </c>
      <c r="AY210" s="266" t="s">
        <v>176</v>
      </c>
    </row>
    <row r="211" spans="1:51" s="13" customFormat="1" ht="12">
      <c r="A211" s="13"/>
      <c r="B211" s="245"/>
      <c r="C211" s="246"/>
      <c r="D211" s="240" t="s">
        <v>187</v>
      </c>
      <c r="E211" s="246"/>
      <c r="F211" s="248" t="s">
        <v>1471</v>
      </c>
      <c r="G211" s="246"/>
      <c r="H211" s="249">
        <v>6.59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187</v>
      </c>
      <c r="AU211" s="255" t="s">
        <v>88</v>
      </c>
      <c r="AV211" s="13" t="s">
        <v>88</v>
      </c>
      <c r="AW211" s="13" t="s">
        <v>4</v>
      </c>
      <c r="AX211" s="13" t="s">
        <v>86</v>
      </c>
      <c r="AY211" s="255" t="s">
        <v>176</v>
      </c>
    </row>
    <row r="212" spans="1:65" s="2" customFormat="1" ht="16.5" customHeight="1">
      <c r="A212" s="39"/>
      <c r="B212" s="40"/>
      <c r="C212" s="227" t="s">
        <v>287</v>
      </c>
      <c r="D212" s="227" t="s">
        <v>178</v>
      </c>
      <c r="E212" s="228" t="s">
        <v>294</v>
      </c>
      <c r="F212" s="229" t="s">
        <v>295</v>
      </c>
      <c r="G212" s="230" t="s">
        <v>296</v>
      </c>
      <c r="H212" s="231">
        <v>974.9</v>
      </c>
      <c r="I212" s="232"/>
      <c r="J212" s="233">
        <f>ROUND(I212*H212,2)</f>
        <v>0</v>
      </c>
      <c r="K212" s="229" t="s">
        <v>182</v>
      </c>
      <c r="L212" s="45"/>
      <c r="M212" s="234" t="s">
        <v>1</v>
      </c>
      <c r="N212" s="235" t="s">
        <v>43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183</v>
      </c>
      <c r="AT212" s="238" t="s">
        <v>178</v>
      </c>
      <c r="AU212" s="238" t="s">
        <v>88</v>
      </c>
      <c r="AY212" s="18" t="s">
        <v>176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86</v>
      </c>
      <c r="BK212" s="239">
        <f>ROUND(I212*H212,2)</f>
        <v>0</v>
      </c>
      <c r="BL212" s="18" t="s">
        <v>183</v>
      </c>
      <c r="BM212" s="238" t="s">
        <v>297</v>
      </c>
    </row>
    <row r="213" spans="1:47" s="2" customFormat="1" ht="12">
      <c r="A213" s="39"/>
      <c r="B213" s="40"/>
      <c r="C213" s="41"/>
      <c r="D213" s="240" t="s">
        <v>185</v>
      </c>
      <c r="E213" s="41"/>
      <c r="F213" s="241" t="s">
        <v>298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185</v>
      </c>
      <c r="AU213" s="18" t="s">
        <v>88</v>
      </c>
    </row>
    <row r="214" spans="1:51" s="13" customFormat="1" ht="12">
      <c r="A214" s="13"/>
      <c r="B214" s="245"/>
      <c r="C214" s="246"/>
      <c r="D214" s="240" t="s">
        <v>187</v>
      </c>
      <c r="E214" s="247" t="s">
        <v>1</v>
      </c>
      <c r="F214" s="248" t="s">
        <v>1472</v>
      </c>
      <c r="G214" s="246"/>
      <c r="H214" s="249">
        <v>974.9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187</v>
      </c>
      <c r="AU214" s="255" t="s">
        <v>88</v>
      </c>
      <c r="AV214" s="13" t="s">
        <v>88</v>
      </c>
      <c r="AW214" s="13" t="s">
        <v>34</v>
      </c>
      <c r="AX214" s="13" t="s">
        <v>78</v>
      </c>
      <c r="AY214" s="255" t="s">
        <v>176</v>
      </c>
    </row>
    <row r="215" spans="1:51" s="14" customFormat="1" ht="12">
      <c r="A215" s="14"/>
      <c r="B215" s="256"/>
      <c r="C215" s="257"/>
      <c r="D215" s="240" t="s">
        <v>187</v>
      </c>
      <c r="E215" s="258" t="s">
        <v>1</v>
      </c>
      <c r="F215" s="259" t="s">
        <v>189</v>
      </c>
      <c r="G215" s="257"/>
      <c r="H215" s="260">
        <v>974.9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6" t="s">
        <v>187</v>
      </c>
      <c r="AU215" s="266" t="s">
        <v>88</v>
      </c>
      <c r="AV215" s="14" t="s">
        <v>183</v>
      </c>
      <c r="AW215" s="14" t="s">
        <v>34</v>
      </c>
      <c r="AX215" s="14" t="s">
        <v>86</v>
      </c>
      <c r="AY215" s="266" t="s">
        <v>176</v>
      </c>
    </row>
    <row r="216" spans="1:63" s="12" customFormat="1" ht="22.8" customHeight="1">
      <c r="A216" s="12"/>
      <c r="B216" s="211"/>
      <c r="C216" s="212"/>
      <c r="D216" s="213" t="s">
        <v>77</v>
      </c>
      <c r="E216" s="225" t="s">
        <v>88</v>
      </c>
      <c r="F216" s="225" t="s">
        <v>300</v>
      </c>
      <c r="G216" s="212"/>
      <c r="H216" s="212"/>
      <c r="I216" s="215"/>
      <c r="J216" s="226">
        <f>BK216</f>
        <v>0</v>
      </c>
      <c r="K216" s="212"/>
      <c r="L216" s="217"/>
      <c r="M216" s="218"/>
      <c r="N216" s="219"/>
      <c r="O216" s="219"/>
      <c r="P216" s="220">
        <f>SUM(P217:P237)</f>
        <v>0</v>
      </c>
      <c r="Q216" s="219"/>
      <c r="R216" s="220">
        <f>SUM(R217:R237)</f>
        <v>53.40365611000001</v>
      </c>
      <c r="S216" s="219"/>
      <c r="T216" s="221">
        <f>SUM(T217:T237)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2" t="s">
        <v>86</v>
      </c>
      <c r="AT216" s="223" t="s">
        <v>77</v>
      </c>
      <c r="AU216" s="223" t="s">
        <v>86</v>
      </c>
      <c r="AY216" s="222" t="s">
        <v>176</v>
      </c>
      <c r="BK216" s="224">
        <f>SUM(BK217:BK237)</f>
        <v>0</v>
      </c>
    </row>
    <row r="217" spans="1:65" s="2" customFormat="1" ht="16.5" customHeight="1">
      <c r="A217" s="39"/>
      <c r="B217" s="40"/>
      <c r="C217" s="227" t="s">
        <v>293</v>
      </c>
      <c r="D217" s="227" t="s">
        <v>178</v>
      </c>
      <c r="E217" s="228" t="s">
        <v>1075</v>
      </c>
      <c r="F217" s="229" t="s">
        <v>1076</v>
      </c>
      <c r="G217" s="230" t="s">
        <v>296</v>
      </c>
      <c r="H217" s="231">
        <v>185.16</v>
      </c>
      <c r="I217" s="232"/>
      <c r="J217" s="233">
        <f>ROUND(I217*H217,2)</f>
        <v>0</v>
      </c>
      <c r="K217" s="229" t="s">
        <v>182</v>
      </c>
      <c r="L217" s="45"/>
      <c r="M217" s="234" t="s">
        <v>1</v>
      </c>
      <c r="N217" s="235" t="s">
        <v>43</v>
      </c>
      <c r="O217" s="92"/>
      <c r="P217" s="236">
        <f>O217*H217</f>
        <v>0</v>
      </c>
      <c r="Q217" s="236">
        <v>0.00031</v>
      </c>
      <c r="R217" s="236">
        <f>Q217*H217</f>
        <v>0.0573996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183</v>
      </c>
      <c r="AT217" s="238" t="s">
        <v>178</v>
      </c>
      <c r="AU217" s="238" t="s">
        <v>88</v>
      </c>
      <c r="AY217" s="18" t="s">
        <v>176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86</v>
      </c>
      <c r="BK217" s="239">
        <f>ROUND(I217*H217,2)</f>
        <v>0</v>
      </c>
      <c r="BL217" s="18" t="s">
        <v>183</v>
      </c>
      <c r="BM217" s="238" t="s">
        <v>1077</v>
      </c>
    </row>
    <row r="218" spans="1:47" s="2" customFormat="1" ht="12">
      <c r="A218" s="39"/>
      <c r="B218" s="40"/>
      <c r="C218" s="41"/>
      <c r="D218" s="240" t="s">
        <v>185</v>
      </c>
      <c r="E218" s="41"/>
      <c r="F218" s="241" t="s">
        <v>1078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185</v>
      </c>
      <c r="AU218" s="18" t="s">
        <v>88</v>
      </c>
    </row>
    <row r="219" spans="1:51" s="13" customFormat="1" ht="12">
      <c r="A219" s="13"/>
      <c r="B219" s="245"/>
      <c r="C219" s="246"/>
      <c r="D219" s="240" t="s">
        <v>187</v>
      </c>
      <c r="E219" s="247" t="s">
        <v>1</v>
      </c>
      <c r="F219" s="248" t="s">
        <v>1473</v>
      </c>
      <c r="G219" s="246"/>
      <c r="H219" s="249">
        <v>185.16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187</v>
      </c>
      <c r="AU219" s="255" t="s">
        <v>88</v>
      </c>
      <c r="AV219" s="13" t="s">
        <v>88</v>
      </c>
      <c r="AW219" s="13" t="s">
        <v>34</v>
      </c>
      <c r="AX219" s="13" t="s">
        <v>78</v>
      </c>
      <c r="AY219" s="255" t="s">
        <v>176</v>
      </c>
    </row>
    <row r="220" spans="1:51" s="14" customFormat="1" ht="12">
      <c r="A220" s="14"/>
      <c r="B220" s="256"/>
      <c r="C220" s="257"/>
      <c r="D220" s="240" t="s">
        <v>187</v>
      </c>
      <c r="E220" s="258" t="s">
        <v>1</v>
      </c>
      <c r="F220" s="259" t="s">
        <v>189</v>
      </c>
      <c r="G220" s="257"/>
      <c r="H220" s="260">
        <v>185.16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6" t="s">
        <v>187</v>
      </c>
      <c r="AU220" s="266" t="s">
        <v>88</v>
      </c>
      <c r="AV220" s="14" t="s">
        <v>183</v>
      </c>
      <c r="AW220" s="14" t="s">
        <v>34</v>
      </c>
      <c r="AX220" s="14" t="s">
        <v>86</v>
      </c>
      <c r="AY220" s="266" t="s">
        <v>176</v>
      </c>
    </row>
    <row r="221" spans="1:65" s="2" customFormat="1" ht="16.5" customHeight="1">
      <c r="A221" s="39"/>
      <c r="B221" s="40"/>
      <c r="C221" s="278" t="s">
        <v>301</v>
      </c>
      <c r="D221" s="278" t="s">
        <v>247</v>
      </c>
      <c r="E221" s="279" t="s">
        <v>1080</v>
      </c>
      <c r="F221" s="280" t="s">
        <v>1081</v>
      </c>
      <c r="G221" s="281" t="s">
        <v>296</v>
      </c>
      <c r="H221" s="282">
        <v>219.322</v>
      </c>
      <c r="I221" s="283"/>
      <c r="J221" s="284">
        <f>ROUND(I221*H221,2)</f>
        <v>0</v>
      </c>
      <c r="K221" s="280" t="s">
        <v>182</v>
      </c>
      <c r="L221" s="285"/>
      <c r="M221" s="286" t="s">
        <v>1</v>
      </c>
      <c r="N221" s="287" t="s">
        <v>43</v>
      </c>
      <c r="O221" s="92"/>
      <c r="P221" s="236">
        <f>O221*H221</f>
        <v>0</v>
      </c>
      <c r="Q221" s="236">
        <v>0.0003</v>
      </c>
      <c r="R221" s="236">
        <f>Q221*H221</f>
        <v>0.0657966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227</v>
      </c>
      <c r="AT221" s="238" t="s">
        <v>247</v>
      </c>
      <c r="AU221" s="238" t="s">
        <v>88</v>
      </c>
      <c r="AY221" s="18" t="s">
        <v>176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86</v>
      </c>
      <c r="BK221" s="239">
        <f>ROUND(I221*H221,2)</f>
        <v>0</v>
      </c>
      <c r="BL221" s="18" t="s">
        <v>183</v>
      </c>
      <c r="BM221" s="238" t="s">
        <v>1082</v>
      </c>
    </row>
    <row r="222" spans="1:47" s="2" customFormat="1" ht="12">
      <c r="A222" s="39"/>
      <c r="B222" s="40"/>
      <c r="C222" s="41"/>
      <c r="D222" s="240" t="s">
        <v>185</v>
      </c>
      <c r="E222" s="41"/>
      <c r="F222" s="241" t="s">
        <v>1081</v>
      </c>
      <c r="G222" s="41"/>
      <c r="H222" s="41"/>
      <c r="I222" s="242"/>
      <c r="J222" s="41"/>
      <c r="K222" s="41"/>
      <c r="L222" s="45"/>
      <c r="M222" s="243"/>
      <c r="N222" s="244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185</v>
      </c>
      <c r="AU222" s="18" t="s">
        <v>88</v>
      </c>
    </row>
    <row r="223" spans="1:51" s="13" customFormat="1" ht="12">
      <c r="A223" s="13"/>
      <c r="B223" s="245"/>
      <c r="C223" s="246"/>
      <c r="D223" s="240" t="s">
        <v>187</v>
      </c>
      <c r="E223" s="247" t="s">
        <v>1</v>
      </c>
      <c r="F223" s="248" t="s">
        <v>1473</v>
      </c>
      <c r="G223" s="246"/>
      <c r="H223" s="249">
        <v>185.16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5" t="s">
        <v>187</v>
      </c>
      <c r="AU223" s="255" t="s">
        <v>88</v>
      </c>
      <c r="AV223" s="13" t="s">
        <v>88</v>
      </c>
      <c r="AW223" s="13" t="s">
        <v>34</v>
      </c>
      <c r="AX223" s="13" t="s">
        <v>78</v>
      </c>
      <c r="AY223" s="255" t="s">
        <v>176</v>
      </c>
    </row>
    <row r="224" spans="1:51" s="14" customFormat="1" ht="12">
      <c r="A224" s="14"/>
      <c r="B224" s="256"/>
      <c r="C224" s="257"/>
      <c r="D224" s="240" t="s">
        <v>187</v>
      </c>
      <c r="E224" s="258" t="s">
        <v>1</v>
      </c>
      <c r="F224" s="259" t="s">
        <v>189</v>
      </c>
      <c r="G224" s="257"/>
      <c r="H224" s="260">
        <v>185.16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6" t="s">
        <v>187</v>
      </c>
      <c r="AU224" s="266" t="s">
        <v>88</v>
      </c>
      <c r="AV224" s="14" t="s">
        <v>183</v>
      </c>
      <c r="AW224" s="14" t="s">
        <v>34</v>
      </c>
      <c r="AX224" s="14" t="s">
        <v>86</v>
      </c>
      <c r="AY224" s="266" t="s">
        <v>176</v>
      </c>
    </row>
    <row r="225" spans="1:51" s="13" customFormat="1" ht="12">
      <c r="A225" s="13"/>
      <c r="B225" s="245"/>
      <c r="C225" s="246"/>
      <c r="D225" s="240" t="s">
        <v>187</v>
      </c>
      <c r="E225" s="246"/>
      <c r="F225" s="248" t="s">
        <v>1474</v>
      </c>
      <c r="G225" s="246"/>
      <c r="H225" s="249">
        <v>219.322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5" t="s">
        <v>187</v>
      </c>
      <c r="AU225" s="255" t="s">
        <v>88</v>
      </c>
      <c r="AV225" s="13" t="s">
        <v>88</v>
      </c>
      <c r="AW225" s="13" t="s">
        <v>4</v>
      </c>
      <c r="AX225" s="13" t="s">
        <v>86</v>
      </c>
      <c r="AY225" s="255" t="s">
        <v>176</v>
      </c>
    </row>
    <row r="226" spans="1:65" s="2" customFormat="1" ht="24.15" customHeight="1">
      <c r="A226" s="39"/>
      <c r="B226" s="40"/>
      <c r="C226" s="227" t="s">
        <v>316</v>
      </c>
      <c r="D226" s="227" t="s">
        <v>178</v>
      </c>
      <c r="E226" s="228" t="s">
        <v>1084</v>
      </c>
      <c r="F226" s="229" t="s">
        <v>1085</v>
      </c>
      <c r="G226" s="230" t="s">
        <v>462</v>
      </c>
      <c r="H226" s="231">
        <v>92.58</v>
      </c>
      <c r="I226" s="232"/>
      <c r="J226" s="233">
        <f>ROUND(I226*H226,2)</f>
        <v>0</v>
      </c>
      <c r="K226" s="229" t="s">
        <v>182</v>
      </c>
      <c r="L226" s="45"/>
      <c r="M226" s="234" t="s">
        <v>1</v>
      </c>
      <c r="N226" s="235" t="s">
        <v>43</v>
      </c>
      <c r="O226" s="92"/>
      <c r="P226" s="236">
        <f>O226*H226</f>
        <v>0</v>
      </c>
      <c r="Q226" s="236">
        <v>0.27411</v>
      </c>
      <c r="R226" s="236">
        <f>Q226*H226</f>
        <v>25.3771038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183</v>
      </c>
      <c r="AT226" s="238" t="s">
        <v>178</v>
      </c>
      <c r="AU226" s="238" t="s">
        <v>88</v>
      </c>
      <c r="AY226" s="18" t="s">
        <v>176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86</v>
      </c>
      <c r="BK226" s="239">
        <f>ROUND(I226*H226,2)</f>
        <v>0</v>
      </c>
      <c r="BL226" s="18" t="s">
        <v>183</v>
      </c>
      <c r="BM226" s="238" t="s">
        <v>1086</v>
      </c>
    </row>
    <row r="227" spans="1:47" s="2" customFormat="1" ht="12">
      <c r="A227" s="39"/>
      <c r="B227" s="40"/>
      <c r="C227" s="41"/>
      <c r="D227" s="240" t="s">
        <v>185</v>
      </c>
      <c r="E227" s="41"/>
      <c r="F227" s="241" t="s">
        <v>1087</v>
      </c>
      <c r="G227" s="41"/>
      <c r="H227" s="41"/>
      <c r="I227" s="242"/>
      <c r="J227" s="41"/>
      <c r="K227" s="41"/>
      <c r="L227" s="45"/>
      <c r="M227" s="243"/>
      <c r="N227" s="244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185</v>
      </c>
      <c r="AU227" s="18" t="s">
        <v>88</v>
      </c>
    </row>
    <row r="228" spans="1:47" s="2" customFormat="1" ht="12">
      <c r="A228" s="39"/>
      <c r="B228" s="40"/>
      <c r="C228" s="41"/>
      <c r="D228" s="240" t="s">
        <v>232</v>
      </c>
      <c r="E228" s="41"/>
      <c r="F228" s="277" t="s">
        <v>1475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232</v>
      </c>
      <c r="AU228" s="18" t="s">
        <v>88</v>
      </c>
    </row>
    <row r="229" spans="1:51" s="13" customFormat="1" ht="12">
      <c r="A229" s="13"/>
      <c r="B229" s="245"/>
      <c r="C229" s="246"/>
      <c r="D229" s="240" t="s">
        <v>187</v>
      </c>
      <c r="E229" s="247" t="s">
        <v>1</v>
      </c>
      <c r="F229" s="248" t="s">
        <v>1476</v>
      </c>
      <c r="G229" s="246"/>
      <c r="H229" s="249">
        <v>92.58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187</v>
      </c>
      <c r="AU229" s="255" t="s">
        <v>88</v>
      </c>
      <c r="AV229" s="13" t="s">
        <v>88</v>
      </c>
      <c r="AW229" s="13" t="s">
        <v>34</v>
      </c>
      <c r="AX229" s="13" t="s">
        <v>78</v>
      </c>
      <c r="AY229" s="255" t="s">
        <v>176</v>
      </c>
    </row>
    <row r="230" spans="1:51" s="14" customFormat="1" ht="12">
      <c r="A230" s="14"/>
      <c r="B230" s="256"/>
      <c r="C230" s="257"/>
      <c r="D230" s="240" t="s">
        <v>187</v>
      </c>
      <c r="E230" s="258" t="s">
        <v>1</v>
      </c>
      <c r="F230" s="259" t="s">
        <v>189</v>
      </c>
      <c r="G230" s="257"/>
      <c r="H230" s="260">
        <v>92.58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6" t="s">
        <v>187</v>
      </c>
      <c r="AU230" s="266" t="s">
        <v>88</v>
      </c>
      <c r="AV230" s="14" t="s">
        <v>183</v>
      </c>
      <c r="AW230" s="14" t="s">
        <v>34</v>
      </c>
      <c r="AX230" s="14" t="s">
        <v>86</v>
      </c>
      <c r="AY230" s="266" t="s">
        <v>176</v>
      </c>
    </row>
    <row r="231" spans="1:65" s="2" customFormat="1" ht="16.5" customHeight="1">
      <c r="A231" s="39"/>
      <c r="B231" s="40"/>
      <c r="C231" s="227" t="s">
        <v>7</v>
      </c>
      <c r="D231" s="227" t="s">
        <v>178</v>
      </c>
      <c r="E231" s="228" t="s">
        <v>302</v>
      </c>
      <c r="F231" s="229" t="s">
        <v>303</v>
      </c>
      <c r="G231" s="230" t="s">
        <v>181</v>
      </c>
      <c r="H231" s="231">
        <v>11.153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43</v>
      </c>
      <c r="O231" s="92"/>
      <c r="P231" s="236">
        <f>O231*H231</f>
        <v>0</v>
      </c>
      <c r="Q231" s="236">
        <v>2.50187</v>
      </c>
      <c r="R231" s="236">
        <f>Q231*H231</f>
        <v>27.90335611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183</v>
      </c>
      <c r="AT231" s="238" t="s">
        <v>178</v>
      </c>
      <c r="AU231" s="238" t="s">
        <v>88</v>
      </c>
      <c r="AY231" s="18" t="s">
        <v>176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86</v>
      </c>
      <c r="BK231" s="239">
        <f>ROUND(I231*H231,2)</f>
        <v>0</v>
      </c>
      <c r="BL231" s="18" t="s">
        <v>183</v>
      </c>
      <c r="BM231" s="238" t="s">
        <v>304</v>
      </c>
    </row>
    <row r="232" spans="1:47" s="2" customFormat="1" ht="12">
      <c r="A232" s="39"/>
      <c r="B232" s="40"/>
      <c r="C232" s="41"/>
      <c r="D232" s="240" t="s">
        <v>185</v>
      </c>
      <c r="E232" s="41"/>
      <c r="F232" s="241" t="s">
        <v>305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185</v>
      </c>
      <c r="AU232" s="18" t="s">
        <v>88</v>
      </c>
    </row>
    <row r="233" spans="1:51" s="15" customFormat="1" ht="12">
      <c r="A233" s="15"/>
      <c r="B233" s="267"/>
      <c r="C233" s="268"/>
      <c r="D233" s="240" t="s">
        <v>187</v>
      </c>
      <c r="E233" s="269" t="s">
        <v>1</v>
      </c>
      <c r="F233" s="270" t="s">
        <v>306</v>
      </c>
      <c r="G233" s="268"/>
      <c r="H233" s="269" t="s">
        <v>1</v>
      </c>
      <c r="I233" s="271"/>
      <c r="J233" s="268"/>
      <c r="K233" s="268"/>
      <c r="L233" s="272"/>
      <c r="M233" s="273"/>
      <c r="N233" s="274"/>
      <c r="O233" s="274"/>
      <c r="P233" s="274"/>
      <c r="Q233" s="274"/>
      <c r="R233" s="274"/>
      <c r="S233" s="274"/>
      <c r="T233" s="27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6" t="s">
        <v>187</v>
      </c>
      <c r="AU233" s="276" t="s">
        <v>88</v>
      </c>
      <c r="AV233" s="15" t="s">
        <v>86</v>
      </c>
      <c r="AW233" s="15" t="s">
        <v>34</v>
      </c>
      <c r="AX233" s="15" t="s">
        <v>78</v>
      </c>
      <c r="AY233" s="276" t="s">
        <v>176</v>
      </c>
    </row>
    <row r="234" spans="1:51" s="15" customFormat="1" ht="12">
      <c r="A234" s="15"/>
      <c r="B234" s="267"/>
      <c r="C234" s="268"/>
      <c r="D234" s="240" t="s">
        <v>187</v>
      </c>
      <c r="E234" s="269" t="s">
        <v>1</v>
      </c>
      <c r="F234" s="270" t="s">
        <v>1090</v>
      </c>
      <c r="G234" s="268"/>
      <c r="H234" s="269" t="s">
        <v>1</v>
      </c>
      <c r="I234" s="271"/>
      <c r="J234" s="268"/>
      <c r="K234" s="268"/>
      <c r="L234" s="272"/>
      <c r="M234" s="273"/>
      <c r="N234" s="274"/>
      <c r="O234" s="274"/>
      <c r="P234" s="274"/>
      <c r="Q234" s="274"/>
      <c r="R234" s="274"/>
      <c r="S234" s="274"/>
      <c r="T234" s="27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6" t="s">
        <v>187</v>
      </c>
      <c r="AU234" s="276" t="s">
        <v>88</v>
      </c>
      <c r="AV234" s="15" t="s">
        <v>86</v>
      </c>
      <c r="AW234" s="15" t="s">
        <v>34</v>
      </c>
      <c r="AX234" s="15" t="s">
        <v>78</v>
      </c>
      <c r="AY234" s="276" t="s">
        <v>176</v>
      </c>
    </row>
    <row r="235" spans="1:51" s="13" customFormat="1" ht="12">
      <c r="A235" s="13"/>
      <c r="B235" s="245"/>
      <c r="C235" s="246"/>
      <c r="D235" s="240" t="s">
        <v>187</v>
      </c>
      <c r="E235" s="247" t="s">
        <v>1</v>
      </c>
      <c r="F235" s="248" t="s">
        <v>1477</v>
      </c>
      <c r="G235" s="246"/>
      <c r="H235" s="249">
        <v>4.588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5" t="s">
        <v>187</v>
      </c>
      <c r="AU235" s="255" t="s">
        <v>88</v>
      </c>
      <c r="AV235" s="13" t="s">
        <v>88</v>
      </c>
      <c r="AW235" s="13" t="s">
        <v>34</v>
      </c>
      <c r="AX235" s="13" t="s">
        <v>78</v>
      </c>
      <c r="AY235" s="255" t="s">
        <v>176</v>
      </c>
    </row>
    <row r="236" spans="1:51" s="13" customFormat="1" ht="12">
      <c r="A236" s="13"/>
      <c r="B236" s="245"/>
      <c r="C236" s="246"/>
      <c r="D236" s="240" t="s">
        <v>187</v>
      </c>
      <c r="E236" s="247" t="s">
        <v>1</v>
      </c>
      <c r="F236" s="248" t="s">
        <v>1478</v>
      </c>
      <c r="G236" s="246"/>
      <c r="H236" s="249">
        <v>6.565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187</v>
      </c>
      <c r="AU236" s="255" t="s">
        <v>88</v>
      </c>
      <c r="AV236" s="13" t="s">
        <v>88</v>
      </c>
      <c r="AW236" s="13" t="s">
        <v>34</v>
      </c>
      <c r="AX236" s="13" t="s">
        <v>78</v>
      </c>
      <c r="AY236" s="255" t="s">
        <v>176</v>
      </c>
    </row>
    <row r="237" spans="1:51" s="14" customFormat="1" ht="12">
      <c r="A237" s="14"/>
      <c r="B237" s="256"/>
      <c r="C237" s="257"/>
      <c r="D237" s="240" t="s">
        <v>187</v>
      </c>
      <c r="E237" s="258" t="s">
        <v>1</v>
      </c>
      <c r="F237" s="259" t="s">
        <v>189</v>
      </c>
      <c r="G237" s="257"/>
      <c r="H237" s="260">
        <v>11.153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6" t="s">
        <v>187</v>
      </c>
      <c r="AU237" s="266" t="s">
        <v>88</v>
      </c>
      <c r="AV237" s="14" t="s">
        <v>183</v>
      </c>
      <c r="AW237" s="14" t="s">
        <v>34</v>
      </c>
      <c r="AX237" s="14" t="s">
        <v>86</v>
      </c>
      <c r="AY237" s="266" t="s">
        <v>176</v>
      </c>
    </row>
    <row r="238" spans="1:63" s="12" customFormat="1" ht="22.8" customHeight="1">
      <c r="A238" s="12"/>
      <c r="B238" s="211"/>
      <c r="C238" s="212"/>
      <c r="D238" s="213" t="s">
        <v>77</v>
      </c>
      <c r="E238" s="225" t="s">
        <v>183</v>
      </c>
      <c r="F238" s="225" t="s">
        <v>315</v>
      </c>
      <c r="G238" s="212"/>
      <c r="H238" s="212"/>
      <c r="I238" s="215"/>
      <c r="J238" s="226">
        <f>BK238</f>
        <v>0</v>
      </c>
      <c r="K238" s="212"/>
      <c r="L238" s="217"/>
      <c r="M238" s="218"/>
      <c r="N238" s="219"/>
      <c r="O238" s="219"/>
      <c r="P238" s="220">
        <f>SUM(P239:P246)</f>
        <v>0</v>
      </c>
      <c r="Q238" s="219"/>
      <c r="R238" s="220">
        <f>SUM(R239:R246)</f>
        <v>0</v>
      </c>
      <c r="S238" s="219"/>
      <c r="T238" s="221">
        <f>SUM(T239:T246)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2" t="s">
        <v>86</v>
      </c>
      <c r="AT238" s="223" t="s">
        <v>77</v>
      </c>
      <c r="AU238" s="223" t="s">
        <v>86</v>
      </c>
      <c r="AY238" s="222" t="s">
        <v>176</v>
      </c>
      <c r="BK238" s="224">
        <f>SUM(BK239:BK246)</f>
        <v>0</v>
      </c>
    </row>
    <row r="239" spans="1:65" s="2" customFormat="1" ht="16.5" customHeight="1">
      <c r="A239" s="39"/>
      <c r="B239" s="40"/>
      <c r="C239" s="227" t="s">
        <v>328</v>
      </c>
      <c r="D239" s="227" t="s">
        <v>178</v>
      </c>
      <c r="E239" s="228" t="s">
        <v>317</v>
      </c>
      <c r="F239" s="229" t="s">
        <v>318</v>
      </c>
      <c r="G239" s="230" t="s">
        <v>181</v>
      </c>
      <c r="H239" s="231">
        <v>0.286</v>
      </c>
      <c r="I239" s="232"/>
      <c r="J239" s="233">
        <f>ROUND(I239*H239,2)</f>
        <v>0</v>
      </c>
      <c r="K239" s="229" t="s">
        <v>182</v>
      </c>
      <c r="L239" s="45"/>
      <c r="M239" s="234" t="s">
        <v>1</v>
      </c>
      <c r="N239" s="235" t="s">
        <v>43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183</v>
      </c>
      <c r="AT239" s="238" t="s">
        <v>178</v>
      </c>
      <c r="AU239" s="238" t="s">
        <v>88</v>
      </c>
      <c r="AY239" s="18" t="s">
        <v>176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86</v>
      </c>
      <c r="BK239" s="239">
        <f>ROUND(I239*H239,2)</f>
        <v>0</v>
      </c>
      <c r="BL239" s="18" t="s">
        <v>183</v>
      </c>
      <c r="BM239" s="238" t="s">
        <v>319</v>
      </c>
    </row>
    <row r="240" spans="1:47" s="2" customFormat="1" ht="12">
      <c r="A240" s="39"/>
      <c r="B240" s="40"/>
      <c r="C240" s="41"/>
      <c r="D240" s="240" t="s">
        <v>185</v>
      </c>
      <c r="E240" s="41"/>
      <c r="F240" s="241" t="s">
        <v>320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185</v>
      </c>
      <c r="AU240" s="18" t="s">
        <v>88</v>
      </c>
    </row>
    <row r="241" spans="1:51" s="13" customFormat="1" ht="12">
      <c r="A241" s="13"/>
      <c r="B241" s="245"/>
      <c r="C241" s="246"/>
      <c r="D241" s="240" t="s">
        <v>187</v>
      </c>
      <c r="E241" s="247" t="s">
        <v>1</v>
      </c>
      <c r="F241" s="248" t="s">
        <v>1479</v>
      </c>
      <c r="G241" s="246"/>
      <c r="H241" s="249">
        <v>0.286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187</v>
      </c>
      <c r="AU241" s="255" t="s">
        <v>88</v>
      </c>
      <c r="AV241" s="13" t="s">
        <v>88</v>
      </c>
      <c r="AW241" s="13" t="s">
        <v>34</v>
      </c>
      <c r="AX241" s="13" t="s">
        <v>78</v>
      </c>
      <c r="AY241" s="255" t="s">
        <v>176</v>
      </c>
    </row>
    <row r="242" spans="1:51" s="14" customFormat="1" ht="12">
      <c r="A242" s="14"/>
      <c r="B242" s="256"/>
      <c r="C242" s="257"/>
      <c r="D242" s="240" t="s">
        <v>187</v>
      </c>
      <c r="E242" s="258" t="s">
        <v>1</v>
      </c>
      <c r="F242" s="259" t="s">
        <v>189</v>
      </c>
      <c r="G242" s="257"/>
      <c r="H242" s="260">
        <v>0.286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6" t="s">
        <v>187</v>
      </c>
      <c r="AU242" s="266" t="s">
        <v>88</v>
      </c>
      <c r="AV242" s="14" t="s">
        <v>183</v>
      </c>
      <c r="AW242" s="14" t="s">
        <v>34</v>
      </c>
      <c r="AX242" s="14" t="s">
        <v>86</v>
      </c>
      <c r="AY242" s="266" t="s">
        <v>176</v>
      </c>
    </row>
    <row r="243" spans="1:65" s="2" customFormat="1" ht="21.75" customHeight="1">
      <c r="A243" s="39"/>
      <c r="B243" s="40"/>
      <c r="C243" s="227" t="s">
        <v>336</v>
      </c>
      <c r="D243" s="227" t="s">
        <v>178</v>
      </c>
      <c r="E243" s="228" t="s">
        <v>322</v>
      </c>
      <c r="F243" s="229" t="s">
        <v>323</v>
      </c>
      <c r="G243" s="230" t="s">
        <v>181</v>
      </c>
      <c r="H243" s="231">
        <v>0.108</v>
      </c>
      <c r="I243" s="232"/>
      <c r="J243" s="233">
        <f>ROUND(I243*H243,2)</f>
        <v>0</v>
      </c>
      <c r="K243" s="229" t="s">
        <v>182</v>
      </c>
      <c r="L243" s="45"/>
      <c r="M243" s="234" t="s">
        <v>1</v>
      </c>
      <c r="N243" s="235" t="s">
        <v>43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183</v>
      </c>
      <c r="AT243" s="238" t="s">
        <v>178</v>
      </c>
      <c r="AU243" s="238" t="s">
        <v>88</v>
      </c>
      <c r="AY243" s="18" t="s">
        <v>176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86</v>
      </c>
      <c r="BK243" s="239">
        <f>ROUND(I243*H243,2)</f>
        <v>0</v>
      </c>
      <c r="BL243" s="18" t="s">
        <v>183</v>
      </c>
      <c r="BM243" s="238" t="s">
        <v>324</v>
      </c>
    </row>
    <row r="244" spans="1:47" s="2" customFormat="1" ht="12">
      <c r="A244" s="39"/>
      <c r="B244" s="40"/>
      <c r="C244" s="41"/>
      <c r="D244" s="240" t="s">
        <v>185</v>
      </c>
      <c r="E244" s="41"/>
      <c r="F244" s="241" t="s">
        <v>325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185</v>
      </c>
      <c r="AU244" s="18" t="s">
        <v>88</v>
      </c>
    </row>
    <row r="245" spans="1:51" s="13" customFormat="1" ht="12">
      <c r="A245" s="13"/>
      <c r="B245" s="245"/>
      <c r="C245" s="246"/>
      <c r="D245" s="240" t="s">
        <v>187</v>
      </c>
      <c r="E245" s="247" t="s">
        <v>1</v>
      </c>
      <c r="F245" s="248" t="s">
        <v>1480</v>
      </c>
      <c r="G245" s="246"/>
      <c r="H245" s="249">
        <v>0.108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5" t="s">
        <v>187</v>
      </c>
      <c r="AU245" s="255" t="s">
        <v>88</v>
      </c>
      <c r="AV245" s="13" t="s">
        <v>88</v>
      </c>
      <c r="AW245" s="13" t="s">
        <v>34</v>
      </c>
      <c r="AX245" s="13" t="s">
        <v>78</v>
      </c>
      <c r="AY245" s="255" t="s">
        <v>176</v>
      </c>
    </row>
    <row r="246" spans="1:51" s="14" customFormat="1" ht="12">
      <c r="A246" s="14"/>
      <c r="B246" s="256"/>
      <c r="C246" s="257"/>
      <c r="D246" s="240" t="s">
        <v>187</v>
      </c>
      <c r="E246" s="258" t="s">
        <v>1</v>
      </c>
      <c r="F246" s="259" t="s">
        <v>189</v>
      </c>
      <c r="G246" s="257"/>
      <c r="H246" s="260">
        <v>0.108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6" t="s">
        <v>187</v>
      </c>
      <c r="AU246" s="266" t="s">
        <v>88</v>
      </c>
      <c r="AV246" s="14" t="s">
        <v>183</v>
      </c>
      <c r="AW246" s="14" t="s">
        <v>34</v>
      </c>
      <c r="AX246" s="14" t="s">
        <v>86</v>
      </c>
      <c r="AY246" s="266" t="s">
        <v>176</v>
      </c>
    </row>
    <row r="247" spans="1:63" s="12" customFormat="1" ht="22.8" customHeight="1">
      <c r="A247" s="12"/>
      <c r="B247" s="211"/>
      <c r="C247" s="212"/>
      <c r="D247" s="213" t="s">
        <v>77</v>
      </c>
      <c r="E247" s="225" t="s">
        <v>209</v>
      </c>
      <c r="F247" s="225" t="s">
        <v>327</v>
      </c>
      <c r="G247" s="212"/>
      <c r="H247" s="212"/>
      <c r="I247" s="215"/>
      <c r="J247" s="226">
        <f>BK247</f>
        <v>0</v>
      </c>
      <c r="K247" s="212"/>
      <c r="L247" s="217"/>
      <c r="M247" s="218"/>
      <c r="N247" s="219"/>
      <c r="O247" s="219"/>
      <c r="P247" s="220">
        <f>SUM(P248:P389)</f>
        <v>0</v>
      </c>
      <c r="Q247" s="219"/>
      <c r="R247" s="220">
        <f>SUM(R248:R389)</f>
        <v>205.7614132</v>
      </c>
      <c r="S247" s="219"/>
      <c r="T247" s="221">
        <f>SUM(T248:T389)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2" t="s">
        <v>86</v>
      </c>
      <c r="AT247" s="223" t="s">
        <v>77</v>
      </c>
      <c r="AU247" s="223" t="s">
        <v>86</v>
      </c>
      <c r="AY247" s="222" t="s">
        <v>176</v>
      </c>
      <c r="BK247" s="224">
        <f>SUM(BK248:BK389)</f>
        <v>0</v>
      </c>
    </row>
    <row r="248" spans="1:65" s="2" customFormat="1" ht="16.5" customHeight="1">
      <c r="A248" s="39"/>
      <c r="B248" s="40"/>
      <c r="C248" s="227" t="s">
        <v>342</v>
      </c>
      <c r="D248" s="227" t="s">
        <v>178</v>
      </c>
      <c r="E248" s="228" t="s">
        <v>329</v>
      </c>
      <c r="F248" s="229" t="s">
        <v>330</v>
      </c>
      <c r="G248" s="230" t="s">
        <v>296</v>
      </c>
      <c r="H248" s="231">
        <v>81.832</v>
      </c>
      <c r="I248" s="232"/>
      <c r="J248" s="233">
        <f>ROUND(I248*H248,2)</f>
        <v>0</v>
      </c>
      <c r="K248" s="229" t="s">
        <v>182</v>
      </c>
      <c r="L248" s="45"/>
      <c r="M248" s="234" t="s">
        <v>1</v>
      </c>
      <c r="N248" s="235" t="s">
        <v>43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183</v>
      </c>
      <c r="AT248" s="238" t="s">
        <v>178</v>
      </c>
      <c r="AU248" s="238" t="s">
        <v>88</v>
      </c>
      <c r="AY248" s="18" t="s">
        <v>176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86</v>
      </c>
      <c r="BK248" s="239">
        <f>ROUND(I248*H248,2)</f>
        <v>0</v>
      </c>
      <c r="BL248" s="18" t="s">
        <v>183</v>
      </c>
      <c r="BM248" s="238" t="s">
        <v>331</v>
      </c>
    </row>
    <row r="249" spans="1:47" s="2" customFormat="1" ht="12">
      <c r="A249" s="39"/>
      <c r="B249" s="40"/>
      <c r="C249" s="41"/>
      <c r="D249" s="240" t="s">
        <v>185</v>
      </c>
      <c r="E249" s="41"/>
      <c r="F249" s="241" t="s">
        <v>332</v>
      </c>
      <c r="G249" s="41"/>
      <c r="H249" s="41"/>
      <c r="I249" s="242"/>
      <c r="J249" s="41"/>
      <c r="K249" s="41"/>
      <c r="L249" s="45"/>
      <c r="M249" s="243"/>
      <c r="N249" s="244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185</v>
      </c>
      <c r="AU249" s="18" t="s">
        <v>88</v>
      </c>
    </row>
    <row r="250" spans="1:51" s="13" customFormat="1" ht="12">
      <c r="A250" s="13"/>
      <c r="B250" s="245"/>
      <c r="C250" s="246"/>
      <c r="D250" s="240" t="s">
        <v>187</v>
      </c>
      <c r="E250" s="247" t="s">
        <v>1</v>
      </c>
      <c r="F250" s="248" t="s">
        <v>1481</v>
      </c>
      <c r="G250" s="246"/>
      <c r="H250" s="249">
        <v>81.832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187</v>
      </c>
      <c r="AU250" s="255" t="s">
        <v>88</v>
      </c>
      <c r="AV250" s="13" t="s">
        <v>88</v>
      </c>
      <c r="AW250" s="13" t="s">
        <v>34</v>
      </c>
      <c r="AX250" s="13" t="s">
        <v>78</v>
      </c>
      <c r="AY250" s="255" t="s">
        <v>176</v>
      </c>
    </row>
    <row r="251" spans="1:51" s="14" customFormat="1" ht="12">
      <c r="A251" s="14"/>
      <c r="B251" s="256"/>
      <c r="C251" s="257"/>
      <c r="D251" s="240" t="s">
        <v>187</v>
      </c>
      <c r="E251" s="258" t="s">
        <v>1</v>
      </c>
      <c r="F251" s="259" t="s">
        <v>189</v>
      </c>
      <c r="G251" s="257"/>
      <c r="H251" s="260">
        <v>81.832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6" t="s">
        <v>187</v>
      </c>
      <c r="AU251" s="266" t="s">
        <v>88</v>
      </c>
      <c r="AV251" s="14" t="s">
        <v>183</v>
      </c>
      <c r="AW251" s="14" t="s">
        <v>34</v>
      </c>
      <c r="AX251" s="14" t="s">
        <v>86</v>
      </c>
      <c r="AY251" s="266" t="s">
        <v>176</v>
      </c>
    </row>
    <row r="252" spans="1:65" s="2" customFormat="1" ht="16.5" customHeight="1">
      <c r="A252" s="39"/>
      <c r="B252" s="40"/>
      <c r="C252" s="227" t="s">
        <v>348</v>
      </c>
      <c r="D252" s="227" t="s">
        <v>178</v>
      </c>
      <c r="E252" s="228" t="s">
        <v>1099</v>
      </c>
      <c r="F252" s="229" t="s">
        <v>1100</v>
      </c>
      <c r="G252" s="230" t="s">
        <v>296</v>
      </c>
      <c r="H252" s="231">
        <v>491.92</v>
      </c>
      <c r="I252" s="232"/>
      <c r="J252" s="233">
        <f>ROUND(I252*H252,2)</f>
        <v>0</v>
      </c>
      <c r="K252" s="229" t="s">
        <v>182</v>
      </c>
      <c r="L252" s="45"/>
      <c r="M252" s="234" t="s">
        <v>1</v>
      </c>
      <c r="N252" s="235" t="s">
        <v>43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183</v>
      </c>
      <c r="AT252" s="238" t="s">
        <v>178</v>
      </c>
      <c r="AU252" s="238" t="s">
        <v>88</v>
      </c>
      <c r="AY252" s="18" t="s">
        <v>176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86</v>
      </c>
      <c r="BK252" s="239">
        <f>ROUND(I252*H252,2)</f>
        <v>0</v>
      </c>
      <c r="BL252" s="18" t="s">
        <v>183</v>
      </c>
      <c r="BM252" s="238" t="s">
        <v>1101</v>
      </c>
    </row>
    <row r="253" spans="1:47" s="2" customFormat="1" ht="12">
      <c r="A253" s="39"/>
      <c r="B253" s="40"/>
      <c r="C253" s="41"/>
      <c r="D253" s="240" t="s">
        <v>185</v>
      </c>
      <c r="E253" s="41"/>
      <c r="F253" s="241" t="s">
        <v>1102</v>
      </c>
      <c r="G253" s="41"/>
      <c r="H253" s="41"/>
      <c r="I253" s="242"/>
      <c r="J253" s="41"/>
      <c r="K253" s="41"/>
      <c r="L253" s="45"/>
      <c r="M253" s="243"/>
      <c r="N253" s="244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185</v>
      </c>
      <c r="AU253" s="18" t="s">
        <v>88</v>
      </c>
    </row>
    <row r="254" spans="1:51" s="13" customFormat="1" ht="12">
      <c r="A254" s="13"/>
      <c r="B254" s="245"/>
      <c r="C254" s="246"/>
      <c r="D254" s="240" t="s">
        <v>187</v>
      </c>
      <c r="E254" s="247" t="s">
        <v>1</v>
      </c>
      <c r="F254" s="248" t="s">
        <v>1482</v>
      </c>
      <c r="G254" s="246"/>
      <c r="H254" s="249">
        <v>491.92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5" t="s">
        <v>187</v>
      </c>
      <c r="AU254" s="255" t="s">
        <v>88</v>
      </c>
      <c r="AV254" s="13" t="s">
        <v>88</v>
      </c>
      <c r="AW254" s="13" t="s">
        <v>34</v>
      </c>
      <c r="AX254" s="13" t="s">
        <v>78</v>
      </c>
      <c r="AY254" s="255" t="s">
        <v>176</v>
      </c>
    </row>
    <row r="255" spans="1:51" s="14" customFormat="1" ht="12">
      <c r="A255" s="14"/>
      <c r="B255" s="256"/>
      <c r="C255" s="257"/>
      <c r="D255" s="240" t="s">
        <v>187</v>
      </c>
      <c r="E255" s="258" t="s">
        <v>1</v>
      </c>
      <c r="F255" s="259" t="s">
        <v>189</v>
      </c>
      <c r="G255" s="257"/>
      <c r="H255" s="260">
        <v>491.92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6" t="s">
        <v>187</v>
      </c>
      <c r="AU255" s="266" t="s">
        <v>88</v>
      </c>
      <c r="AV255" s="14" t="s">
        <v>183</v>
      </c>
      <c r="AW255" s="14" t="s">
        <v>34</v>
      </c>
      <c r="AX255" s="14" t="s">
        <v>86</v>
      </c>
      <c r="AY255" s="266" t="s">
        <v>176</v>
      </c>
    </row>
    <row r="256" spans="1:65" s="2" customFormat="1" ht="16.5" customHeight="1">
      <c r="A256" s="39"/>
      <c r="B256" s="40"/>
      <c r="C256" s="227" t="s">
        <v>355</v>
      </c>
      <c r="D256" s="227" t="s">
        <v>178</v>
      </c>
      <c r="E256" s="228" t="s">
        <v>1104</v>
      </c>
      <c r="F256" s="229" t="s">
        <v>1105</v>
      </c>
      <c r="G256" s="230" t="s">
        <v>296</v>
      </c>
      <c r="H256" s="231">
        <v>567.64</v>
      </c>
      <c r="I256" s="232"/>
      <c r="J256" s="233">
        <f>ROUND(I256*H256,2)</f>
        <v>0</v>
      </c>
      <c r="K256" s="229" t="s">
        <v>182</v>
      </c>
      <c r="L256" s="45"/>
      <c r="M256" s="234" t="s">
        <v>1</v>
      </c>
      <c r="N256" s="235" t="s">
        <v>43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183</v>
      </c>
      <c r="AT256" s="238" t="s">
        <v>178</v>
      </c>
      <c r="AU256" s="238" t="s">
        <v>88</v>
      </c>
      <c r="AY256" s="18" t="s">
        <v>176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86</v>
      </c>
      <c r="BK256" s="239">
        <f>ROUND(I256*H256,2)</f>
        <v>0</v>
      </c>
      <c r="BL256" s="18" t="s">
        <v>183</v>
      </c>
      <c r="BM256" s="238" t="s">
        <v>1106</v>
      </c>
    </row>
    <row r="257" spans="1:47" s="2" customFormat="1" ht="12">
      <c r="A257" s="39"/>
      <c r="B257" s="40"/>
      <c r="C257" s="41"/>
      <c r="D257" s="240" t="s">
        <v>185</v>
      </c>
      <c r="E257" s="41"/>
      <c r="F257" s="241" t="s">
        <v>1107</v>
      </c>
      <c r="G257" s="41"/>
      <c r="H257" s="41"/>
      <c r="I257" s="242"/>
      <c r="J257" s="41"/>
      <c r="K257" s="41"/>
      <c r="L257" s="45"/>
      <c r="M257" s="243"/>
      <c r="N257" s="244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185</v>
      </c>
      <c r="AU257" s="18" t="s">
        <v>88</v>
      </c>
    </row>
    <row r="258" spans="1:51" s="15" customFormat="1" ht="12">
      <c r="A258" s="15"/>
      <c r="B258" s="267"/>
      <c r="C258" s="268"/>
      <c r="D258" s="240" t="s">
        <v>187</v>
      </c>
      <c r="E258" s="269" t="s">
        <v>1</v>
      </c>
      <c r="F258" s="270" t="s">
        <v>1108</v>
      </c>
      <c r="G258" s="268"/>
      <c r="H258" s="269" t="s">
        <v>1</v>
      </c>
      <c r="I258" s="271"/>
      <c r="J258" s="268"/>
      <c r="K258" s="268"/>
      <c r="L258" s="272"/>
      <c r="M258" s="273"/>
      <c r="N258" s="274"/>
      <c r="O258" s="274"/>
      <c r="P258" s="274"/>
      <c r="Q258" s="274"/>
      <c r="R258" s="274"/>
      <c r="S258" s="274"/>
      <c r="T258" s="27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6" t="s">
        <v>187</v>
      </c>
      <c r="AU258" s="276" t="s">
        <v>88</v>
      </c>
      <c r="AV258" s="15" t="s">
        <v>86</v>
      </c>
      <c r="AW258" s="15" t="s">
        <v>34</v>
      </c>
      <c r="AX258" s="15" t="s">
        <v>78</v>
      </c>
      <c r="AY258" s="276" t="s">
        <v>176</v>
      </c>
    </row>
    <row r="259" spans="1:51" s="13" customFormat="1" ht="12">
      <c r="A259" s="13"/>
      <c r="B259" s="245"/>
      <c r="C259" s="246"/>
      <c r="D259" s="240" t="s">
        <v>187</v>
      </c>
      <c r="E259" s="247" t="s">
        <v>1</v>
      </c>
      <c r="F259" s="248" t="s">
        <v>1483</v>
      </c>
      <c r="G259" s="246"/>
      <c r="H259" s="249">
        <v>567.64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5" t="s">
        <v>187</v>
      </c>
      <c r="AU259" s="255" t="s">
        <v>88</v>
      </c>
      <c r="AV259" s="13" t="s">
        <v>88</v>
      </c>
      <c r="AW259" s="13" t="s">
        <v>34</v>
      </c>
      <c r="AX259" s="13" t="s">
        <v>78</v>
      </c>
      <c r="AY259" s="255" t="s">
        <v>176</v>
      </c>
    </row>
    <row r="260" spans="1:51" s="14" customFormat="1" ht="12">
      <c r="A260" s="14"/>
      <c r="B260" s="256"/>
      <c r="C260" s="257"/>
      <c r="D260" s="240" t="s">
        <v>187</v>
      </c>
      <c r="E260" s="258" t="s">
        <v>1</v>
      </c>
      <c r="F260" s="259" t="s">
        <v>189</v>
      </c>
      <c r="G260" s="257"/>
      <c r="H260" s="260">
        <v>567.64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6" t="s">
        <v>187</v>
      </c>
      <c r="AU260" s="266" t="s">
        <v>88</v>
      </c>
      <c r="AV260" s="14" t="s">
        <v>183</v>
      </c>
      <c r="AW260" s="14" t="s">
        <v>34</v>
      </c>
      <c r="AX260" s="14" t="s">
        <v>86</v>
      </c>
      <c r="AY260" s="266" t="s">
        <v>176</v>
      </c>
    </row>
    <row r="261" spans="1:65" s="2" customFormat="1" ht="16.5" customHeight="1">
      <c r="A261" s="39"/>
      <c r="B261" s="40"/>
      <c r="C261" s="227" t="s">
        <v>362</v>
      </c>
      <c r="D261" s="227" t="s">
        <v>178</v>
      </c>
      <c r="E261" s="228" t="s">
        <v>1110</v>
      </c>
      <c r="F261" s="229" t="s">
        <v>1111</v>
      </c>
      <c r="G261" s="230" t="s">
        <v>296</v>
      </c>
      <c r="H261" s="231">
        <v>310.08</v>
      </c>
      <c r="I261" s="232"/>
      <c r="J261" s="233">
        <f>ROUND(I261*H261,2)</f>
        <v>0</v>
      </c>
      <c r="K261" s="229" t="s">
        <v>182</v>
      </c>
      <c r="L261" s="45"/>
      <c r="M261" s="234" t="s">
        <v>1</v>
      </c>
      <c r="N261" s="235" t="s">
        <v>43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183</v>
      </c>
      <c r="AT261" s="238" t="s">
        <v>178</v>
      </c>
      <c r="AU261" s="238" t="s">
        <v>88</v>
      </c>
      <c r="AY261" s="18" t="s">
        <v>176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86</v>
      </c>
      <c r="BK261" s="239">
        <f>ROUND(I261*H261,2)</f>
        <v>0</v>
      </c>
      <c r="BL261" s="18" t="s">
        <v>183</v>
      </c>
      <c r="BM261" s="238" t="s">
        <v>1112</v>
      </c>
    </row>
    <row r="262" spans="1:47" s="2" customFormat="1" ht="12">
      <c r="A262" s="39"/>
      <c r="B262" s="40"/>
      <c r="C262" s="41"/>
      <c r="D262" s="240" t="s">
        <v>185</v>
      </c>
      <c r="E262" s="41"/>
      <c r="F262" s="241" t="s">
        <v>1113</v>
      </c>
      <c r="G262" s="41"/>
      <c r="H262" s="41"/>
      <c r="I262" s="242"/>
      <c r="J262" s="41"/>
      <c r="K262" s="41"/>
      <c r="L262" s="45"/>
      <c r="M262" s="243"/>
      <c r="N262" s="244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185</v>
      </c>
      <c r="AU262" s="18" t="s">
        <v>88</v>
      </c>
    </row>
    <row r="263" spans="1:51" s="15" customFormat="1" ht="12">
      <c r="A263" s="15"/>
      <c r="B263" s="267"/>
      <c r="C263" s="268"/>
      <c r="D263" s="240" t="s">
        <v>187</v>
      </c>
      <c r="E263" s="269" t="s">
        <v>1</v>
      </c>
      <c r="F263" s="270" t="s">
        <v>1108</v>
      </c>
      <c r="G263" s="268"/>
      <c r="H263" s="269" t="s">
        <v>1</v>
      </c>
      <c r="I263" s="271"/>
      <c r="J263" s="268"/>
      <c r="K263" s="268"/>
      <c r="L263" s="272"/>
      <c r="M263" s="273"/>
      <c r="N263" s="274"/>
      <c r="O263" s="274"/>
      <c r="P263" s="274"/>
      <c r="Q263" s="274"/>
      <c r="R263" s="274"/>
      <c r="S263" s="274"/>
      <c r="T263" s="27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6" t="s">
        <v>187</v>
      </c>
      <c r="AU263" s="276" t="s">
        <v>88</v>
      </c>
      <c r="AV263" s="15" t="s">
        <v>86</v>
      </c>
      <c r="AW263" s="15" t="s">
        <v>34</v>
      </c>
      <c r="AX263" s="15" t="s">
        <v>78</v>
      </c>
      <c r="AY263" s="276" t="s">
        <v>176</v>
      </c>
    </row>
    <row r="264" spans="1:51" s="13" customFormat="1" ht="12">
      <c r="A264" s="13"/>
      <c r="B264" s="245"/>
      <c r="C264" s="246"/>
      <c r="D264" s="240" t="s">
        <v>187</v>
      </c>
      <c r="E264" s="247" t="s">
        <v>1</v>
      </c>
      <c r="F264" s="248" t="s">
        <v>1484</v>
      </c>
      <c r="G264" s="246"/>
      <c r="H264" s="249">
        <v>310.08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5" t="s">
        <v>187</v>
      </c>
      <c r="AU264" s="255" t="s">
        <v>88</v>
      </c>
      <c r="AV264" s="13" t="s">
        <v>88</v>
      </c>
      <c r="AW264" s="13" t="s">
        <v>34</v>
      </c>
      <c r="AX264" s="13" t="s">
        <v>78</v>
      </c>
      <c r="AY264" s="255" t="s">
        <v>176</v>
      </c>
    </row>
    <row r="265" spans="1:51" s="14" customFormat="1" ht="12">
      <c r="A265" s="14"/>
      <c r="B265" s="256"/>
      <c r="C265" s="257"/>
      <c r="D265" s="240" t="s">
        <v>187</v>
      </c>
      <c r="E265" s="258" t="s">
        <v>1</v>
      </c>
      <c r="F265" s="259" t="s">
        <v>189</v>
      </c>
      <c r="G265" s="257"/>
      <c r="H265" s="260">
        <v>310.08</v>
      </c>
      <c r="I265" s="261"/>
      <c r="J265" s="257"/>
      <c r="K265" s="257"/>
      <c r="L265" s="262"/>
      <c r="M265" s="263"/>
      <c r="N265" s="264"/>
      <c r="O265" s="264"/>
      <c r="P265" s="264"/>
      <c r="Q265" s="264"/>
      <c r="R265" s="264"/>
      <c r="S265" s="264"/>
      <c r="T265" s="26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6" t="s">
        <v>187</v>
      </c>
      <c r="AU265" s="266" t="s">
        <v>88</v>
      </c>
      <c r="AV265" s="14" t="s">
        <v>183</v>
      </c>
      <c r="AW265" s="14" t="s">
        <v>34</v>
      </c>
      <c r="AX265" s="14" t="s">
        <v>86</v>
      </c>
      <c r="AY265" s="266" t="s">
        <v>176</v>
      </c>
    </row>
    <row r="266" spans="1:65" s="2" customFormat="1" ht="16.5" customHeight="1">
      <c r="A266" s="39"/>
      <c r="B266" s="40"/>
      <c r="C266" s="227" t="s">
        <v>368</v>
      </c>
      <c r="D266" s="227" t="s">
        <v>178</v>
      </c>
      <c r="E266" s="228" t="s">
        <v>1115</v>
      </c>
      <c r="F266" s="229" t="s">
        <v>1116</v>
      </c>
      <c r="G266" s="230" t="s">
        <v>296</v>
      </c>
      <c r="H266" s="231">
        <v>646.42</v>
      </c>
      <c r="I266" s="232"/>
      <c r="J266" s="233">
        <f>ROUND(I266*H266,2)</f>
        <v>0</v>
      </c>
      <c r="K266" s="229" t="s">
        <v>182</v>
      </c>
      <c r="L266" s="45"/>
      <c r="M266" s="234" t="s">
        <v>1</v>
      </c>
      <c r="N266" s="235" t="s">
        <v>43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183</v>
      </c>
      <c r="AT266" s="238" t="s">
        <v>178</v>
      </c>
      <c r="AU266" s="238" t="s">
        <v>88</v>
      </c>
      <c r="AY266" s="18" t="s">
        <v>176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86</v>
      </c>
      <c r="BK266" s="239">
        <f>ROUND(I266*H266,2)</f>
        <v>0</v>
      </c>
      <c r="BL266" s="18" t="s">
        <v>183</v>
      </c>
      <c r="BM266" s="238" t="s">
        <v>1117</v>
      </c>
    </row>
    <row r="267" spans="1:47" s="2" customFormat="1" ht="12">
      <c r="A267" s="39"/>
      <c r="B267" s="40"/>
      <c r="C267" s="41"/>
      <c r="D267" s="240" t="s">
        <v>185</v>
      </c>
      <c r="E267" s="41"/>
      <c r="F267" s="241" t="s">
        <v>1118</v>
      </c>
      <c r="G267" s="41"/>
      <c r="H267" s="41"/>
      <c r="I267" s="242"/>
      <c r="J267" s="41"/>
      <c r="K267" s="41"/>
      <c r="L267" s="45"/>
      <c r="M267" s="243"/>
      <c r="N267" s="244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185</v>
      </c>
      <c r="AU267" s="18" t="s">
        <v>88</v>
      </c>
    </row>
    <row r="268" spans="1:51" s="15" customFormat="1" ht="12">
      <c r="A268" s="15"/>
      <c r="B268" s="267"/>
      <c r="C268" s="268"/>
      <c r="D268" s="240" t="s">
        <v>187</v>
      </c>
      <c r="E268" s="269" t="s">
        <v>1</v>
      </c>
      <c r="F268" s="270" t="s">
        <v>1108</v>
      </c>
      <c r="G268" s="268"/>
      <c r="H268" s="269" t="s">
        <v>1</v>
      </c>
      <c r="I268" s="271"/>
      <c r="J268" s="268"/>
      <c r="K268" s="268"/>
      <c r="L268" s="272"/>
      <c r="M268" s="273"/>
      <c r="N268" s="274"/>
      <c r="O268" s="274"/>
      <c r="P268" s="274"/>
      <c r="Q268" s="274"/>
      <c r="R268" s="274"/>
      <c r="S268" s="274"/>
      <c r="T268" s="27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6" t="s">
        <v>187</v>
      </c>
      <c r="AU268" s="276" t="s">
        <v>88</v>
      </c>
      <c r="AV268" s="15" t="s">
        <v>86</v>
      </c>
      <c r="AW268" s="15" t="s">
        <v>34</v>
      </c>
      <c r="AX268" s="15" t="s">
        <v>78</v>
      </c>
      <c r="AY268" s="276" t="s">
        <v>176</v>
      </c>
    </row>
    <row r="269" spans="1:51" s="13" customFormat="1" ht="12">
      <c r="A269" s="13"/>
      <c r="B269" s="245"/>
      <c r="C269" s="246"/>
      <c r="D269" s="240" t="s">
        <v>187</v>
      </c>
      <c r="E269" s="247" t="s">
        <v>1</v>
      </c>
      <c r="F269" s="248" t="s">
        <v>1485</v>
      </c>
      <c r="G269" s="246"/>
      <c r="H269" s="249">
        <v>310.08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5" t="s">
        <v>187</v>
      </c>
      <c r="AU269" s="255" t="s">
        <v>88</v>
      </c>
      <c r="AV269" s="13" t="s">
        <v>88</v>
      </c>
      <c r="AW269" s="13" t="s">
        <v>34</v>
      </c>
      <c r="AX269" s="13" t="s">
        <v>78</v>
      </c>
      <c r="AY269" s="255" t="s">
        <v>176</v>
      </c>
    </row>
    <row r="270" spans="1:51" s="13" customFormat="1" ht="12">
      <c r="A270" s="13"/>
      <c r="B270" s="245"/>
      <c r="C270" s="246"/>
      <c r="D270" s="240" t="s">
        <v>187</v>
      </c>
      <c r="E270" s="247" t="s">
        <v>1</v>
      </c>
      <c r="F270" s="248" t="s">
        <v>1484</v>
      </c>
      <c r="G270" s="246"/>
      <c r="H270" s="249">
        <v>310.08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5" t="s">
        <v>187</v>
      </c>
      <c r="AU270" s="255" t="s">
        <v>88</v>
      </c>
      <c r="AV270" s="13" t="s">
        <v>88</v>
      </c>
      <c r="AW270" s="13" t="s">
        <v>34</v>
      </c>
      <c r="AX270" s="13" t="s">
        <v>78</v>
      </c>
      <c r="AY270" s="255" t="s">
        <v>176</v>
      </c>
    </row>
    <row r="271" spans="1:51" s="16" customFormat="1" ht="12">
      <c r="A271" s="16"/>
      <c r="B271" s="288"/>
      <c r="C271" s="289"/>
      <c r="D271" s="240" t="s">
        <v>187</v>
      </c>
      <c r="E271" s="290" t="s">
        <v>1</v>
      </c>
      <c r="F271" s="291" t="s">
        <v>268</v>
      </c>
      <c r="G271" s="289"/>
      <c r="H271" s="292">
        <v>620.16</v>
      </c>
      <c r="I271" s="293"/>
      <c r="J271" s="289"/>
      <c r="K271" s="289"/>
      <c r="L271" s="294"/>
      <c r="M271" s="295"/>
      <c r="N271" s="296"/>
      <c r="O271" s="296"/>
      <c r="P271" s="296"/>
      <c r="Q271" s="296"/>
      <c r="R271" s="296"/>
      <c r="S271" s="296"/>
      <c r="T271" s="297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98" t="s">
        <v>187</v>
      </c>
      <c r="AU271" s="298" t="s">
        <v>88</v>
      </c>
      <c r="AV271" s="16" t="s">
        <v>198</v>
      </c>
      <c r="AW271" s="16" t="s">
        <v>34</v>
      </c>
      <c r="AX271" s="16" t="s">
        <v>78</v>
      </c>
      <c r="AY271" s="298" t="s">
        <v>176</v>
      </c>
    </row>
    <row r="272" spans="1:51" s="13" customFormat="1" ht="12">
      <c r="A272" s="13"/>
      <c r="B272" s="245"/>
      <c r="C272" s="246"/>
      <c r="D272" s="240" t="s">
        <v>187</v>
      </c>
      <c r="E272" s="247" t="s">
        <v>1</v>
      </c>
      <c r="F272" s="248" t="s">
        <v>1486</v>
      </c>
      <c r="G272" s="246"/>
      <c r="H272" s="249">
        <v>26.26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5" t="s">
        <v>187</v>
      </c>
      <c r="AU272" s="255" t="s">
        <v>88</v>
      </c>
      <c r="AV272" s="13" t="s">
        <v>88</v>
      </c>
      <c r="AW272" s="13" t="s">
        <v>34</v>
      </c>
      <c r="AX272" s="13" t="s">
        <v>78</v>
      </c>
      <c r="AY272" s="255" t="s">
        <v>176</v>
      </c>
    </row>
    <row r="273" spans="1:51" s="14" customFormat="1" ht="12">
      <c r="A273" s="14"/>
      <c r="B273" s="256"/>
      <c r="C273" s="257"/>
      <c r="D273" s="240" t="s">
        <v>187</v>
      </c>
      <c r="E273" s="258" t="s">
        <v>1</v>
      </c>
      <c r="F273" s="259" t="s">
        <v>189</v>
      </c>
      <c r="G273" s="257"/>
      <c r="H273" s="260">
        <v>646.42</v>
      </c>
      <c r="I273" s="261"/>
      <c r="J273" s="257"/>
      <c r="K273" s="257"/>
      <c r="L273" s="262"/>
      <c r="M273" s="263"/>
      <c r="N273" s="264"/>
      <c r="O273" s="264"/>
      <c r="P273" s="264"/>
      <c r="Q273" s="264"/>
      <c r="R273" s="264"/>
      <c r="S273" s="264"/>
      <c r="T273" s="26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6" t="s">
        <v>187</v>
      </c>
      <c r="AU273" s="266" t="s">
        <v>88</v>
      </c>
      <c r="AV273" s="14" t="s">
        <v>183</v>
      </c>
      <c r="AW273" s="14" t="s">
        <v>34</v>
      </c>
      <c r="AX273" s="14" t="s">
        <v>86</v>
      </c>
      <c r="AY273" s="266" t="s">
        <v>176</v>
      </c>
    </row>
    <row r="274" spans="1:65" s="2" customFormat="1" ht="16.5" customHeight="1">
      <c r="A274" s="39"/>
      <c r="B274" s="40"/>
      <c r="C274" s="227" t="s">
        <v>374</v>
      </c>
      <c r="D274" s="227" t="s">
        <v>178</v>
      </c>
      <c r="E274" s="228" t="s">
        <v>1126</v>
      </c>
      <c r="F274" s="229" t="s">
        <v>1127</v>
      </c>
      <c r="G274" s="230" t="s">
        <v>296</v>
      </c>
      <c r="H274" s="231">
        <v>64.82</v>
      </c>
      <c r="I274" s="232"/>
      <c r="J274" s="233">
        <f>ROUND(I274*H274,2)</f>
        <v>0</v>
      </c>
      <c r="K274" s="229" t="s">
        <v>182</v>
      </c>
      <c r="L274" s="45"/>
      <c r="M274" s="234" t="s">
        <v>1</v>
      </c>
      <c r="N274" s="235" t="s">
        <v>43</v>
      </c>
      <c r="O274" s="92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8" t="s">
        <v>183</v>
      </c>
      <c r="AT274" s="238" t="s">
        <v>178</v>
      </c>
      <c r="AU274" s="238" t="s">
        <v>88</v>
      </c>
      <c r="AY274" s="18" t="s">
        <v>176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8" t="s">
        <v>86</v>
      </c>
      <c r="BK274" s="239">
        <f>ROUND(I274*H274,2)</f>
        <v>0</v>
      </c>
      <c r="BL274" s="18" t="s">
        <v>183</v>
      </c>
      <c r="BM274" s="238" t="s">
        <v>1128</v>
      </c>
    </row>
    <row r="275" spans="1:47" s="2" customFormat="1" ht="12">
      <c r="A275" s="39"/>
      <c r="B275" s="40"/>
      <c r="C275" s="41"/>
      <c r="D275" s="240" t="s">
        <v>185</v>
      </c>
      <c r="E275" s="41"/>
      <c r="F275" s="241" t="s">
        <v>1129</v>
      </c>
      <c r="G275" s="41"/>
      <c r="H275" s="41"/>
      <c r="I275" s="242"/>
      <c r="J275" s="41"/>
      <c r="K275" s="41"/>
      <c r="L275" s="45"/>
      <c r="M275" s="243"/>
      <c r="N275" s="244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185</v>
      </c>
      <c r="AU275" s="18" t="s">
        <v>88</v>
      </c>
    </row>
    <row r="276" spans="1:51" s="13" customFormat="1" ht="12">
      <c r="A276" s="13"/>
      <c r="B276" s="245"/>
      <c r="C276" s="246"/>
      <c r="D276" s="240" t="s">
        <v>187</v>
      </c>
      <c r="E276" s="247" t="s">
        <v>1</v>
      </c>
      <c r="F276" s="248" t="s">
        <v>1487</v>
      </c>
      <c r="G276" s="246"/>
      <c r="H276" s="249">
        <v>64.82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5" t="s">
        <v>187</v>
      </c>
      <c r="AU276" s="255" t="s">
        <v>88</v>
      </c>
      <c r="AV276" s="13" t="s">
        <v>88</v>
      </c>
      <c r="AW276" s="13" t="s">
        <v>34</v>
      </c>
      <c r="AX276" s="13" t="s">
        <v>78</v>
      </c>
      <c r="AY276" s="255" t="s">
        <v>176</v>
      </c>
    </row>
    <row r="277" spans="1:51" s="14" customFormat="1" ht="12">
      <c r="A277" s="14"/>
      <c r="B277" s="256"/>
      <c r="C277" s="257"/>
      <c r="D277" s="240" t="s">
        <v>187</v>
      </c>
      <c r="E277" s="258" t="s">
        <v>1</v>
      </c>
      <c r="F277" s="259" t="s">
        <v>189</v>
      </c>
      <c r="G277" s="257"/>
      <c r="H277" s="260">
        <v>64.82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6" t="s">
        <v>187</v>
      </c>
      <c r="AU277" s="266" t="s">
        <v>88</v>
      </c>
      <c r="AV277" s="14" t="s">
        <v>183</v>
      </c>
      <c r="AW277" s="14" t="s">
        <v>34</v>
      </c>
      <c r="AX277" s="14" t="s">
        <v>86</v>
      </c>
      <c r="AY277" s="266" t="s">
        <v>176</v>
      </c>
    </row>
    <row r="278" spans="1:65" s="2" customFormat="1" ht="16.5" customHeight="1">
      <c r="A278" s="39"/>
      <c r="B278" s="40"/>
      <c r="C278" s="227" t="s">
        <v>381</v>
      </c>
      <c r="D278" s="227" t="s">
        <v>178</v>
      </c>
      <c r="E278" s="228" t="s">
        <v>349</v>
      </c>
      <c r="F278" s="229" t="s">
        <v>350</v>
      </c>
      <c r="G278" s="230" t="s">
        <v>296</v>
      </c>
      <c r="H278" s="231">
        <v>435.46</v>
      </c>
      <c r="I278" s="232"/>
      <c r="J278" s="233">
        <f>ROUND(I278*H278,2)</f>
        <v>0</v>
      </c>
      <c r="K278" s="229" t="s">
        <v>182</v>
      </c>
      <c r="L278" s="45"/>
      <c r="M278" s="234" t="s">
        <v>1</v>
      </c>
      <c r="N278" s="235" t="s">
        <v>43</v>
      </c>
      <c r="O278" s="92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8" t="s">
        <v>183</v>
      </c>
      <c r="AT278" s="238" t="s">
        <v>178</v>
      </c>
      <c r="AU278" s="238" t="s">
        <v>88</v>
      </c>
      <c r="AY278" s="18" t="s">
        <v>176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8" t="s">
        <v>86</v>
      </c>
      <c r="BK278" s="239">
        <f>ROUND(I278*H278,2)</f>
        <v>0</v>
      </c>
      <c r="BL278" s="18" t="s">
        <v>183</v>
      </c>
      <c r="BM278" s="238" t="s">
        <v>351</v>
      </c>
    </row>
    <row r="279" spans="1:47" s="2" customFormat="1" ht="12">
      <c r="A279" s="39"/>
      <c r="B279" s="40"/>
      <c r="C279" s="41"/>
      <c r="D279" s="240" t="s">
        <v>185</v>
      </c>
      <c r="E279" s="41"/>
      <c r="F279" s="241" t="s">
        <v>352</v>
      </c>
      <c r="G279" s="41"/>
      <c r="H279" s="41"/>
      <c r="I279" s="242"/>
      <c r="J279" s="41"/>
      <c r="K279" s="41"/>
      <c r="L279" s="45"/>
      <c r="M279" s="243"/>
      <c r="N279" s="244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185</v>
      </c>
      <c r="AU279" s="18" t="s">
        <v>88</v>
      </c>
    </row>
    <row r="280" spans="1:51" s="13" customFormat="1" ht="12">
      <c r="A280" s="13"/>
      <c r="B280" s="245"/>
      <c r="C280" s="246"/>
      <c r="D280" s="240" t="s">
        <v>187</v>
      </c>
      <c r="E280" s="247" t="s">
        <v>1</v>
      </c>
      <c r="F280" s="248" t="s">
        <v>1488</v>
      </c>
      <c r="G280" s="246"/>
      <c r="H280" s="249">
        <v>435.46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5" t="s">
        <v>187</v>
      </c>
      <c r="AU280" s="255" t="s">
        <v>88</v>
      </c>
      <c r="AV280" s="13" t="s">
        <v>88</v>
      </c>
      <c r="AW280" s="13" t="s">
        <v>34</v>
      </c>
      <c r="AX280" s="13" t="s">
        <v>78</v>
      </c>
      <c r="AY280" s="255" t="s">
        <v>176</v>
      </c>
    </row>
    <row r="281" spans="1:51" s="14" customFormat="1" ht="12">
      <c r="A281" s="14"/>
      <c r="B281" s="256"/>
      <c r="C281" s="257"/>
      <c r="D281" s="240" t="s">
        <v>187</v>
      </c>
      <c r="E281" s="258" t="s">
        <v>1</v>
      </c>
      <c r="F281" s="259" t="s">
        <v>189</v>
      </c>
      <c r="G281" s="257"/>
      <c r="H281" s="260">
        <v>435.46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6" t="s">
        <v>187</v>
      </c>
      <c r="AU281" s="266" t="s">
        <v>88</v>
      </c>
      <c r="AV281" s="14" t="s">
        <v>183</v>
      </c>
      <c r="AW281" s="14" t="s">
        <v>34</v>
      </c>
      <c r="AX281" s="14" t="s">
        <v>86</v>
      </c>
      <c r="AY281" s="266" t="s">
        <v>176</v>
      </c>
    </row>
    <row r="282" spans="1:65" s="2" customFormat="1" ht="16.5" customHeight="1">
      <c r="A282" s="39"/>
      <c r="B282" s="40"/>
      <c r="C282" s="227" t="s">
        <v>387</v>
      </c>
      <c r="D282" s="227" t="s">
        <v>178</v>
      </c>
      <c r="E282" s="228" t="s">
        <v>1140</v>
      </c>
      <c r="F282" s="229" t="s">
        <v>1141</v>
      </c>
      <c r="G282" s="230" t="s">
        <v>296</v>
      </c>
      <c r="H282" s="231">
        <v>408.44</v>
      </c>
      <c r="I282" s="232"/>
      <c r="J282" s="233">
        <f>ROUND(I282*H282,2)</f>
        <v>0</v>
      </c>
      <c r="K282" s="229" t="s">
        <v>182</v>
      </c>
      <c r="L282" s="45"/>
      <c r="M282" s="234" t="s">
        <v>1</v>
      </c>
      <c r="N282" s="235" t="s">
        <v>43</v>
      </c>
      <c r="O282" s="92"/>
      <c r="P282" s="236">
        <f>O282*H282</f>
        <v>0</v>
      </c>
      <c r="Q282" s="236">
        <v>0</v>
      </c>
      <c r="R282" s="236">
        <f>Q282*H282</f>
        <v>0</v>
      </c>
      <c r="S282" s="236">
        <v>0</v>
      </c>
      <c r="T282" s="23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8" t="s">
        <v>183</v>
      </c>
      <c r="AT282" s="238" t="s">
        <v>178</v>
      </c>
      <c r="AU282" s="238" t="s">
        <v>88</v>
      </c>
      <c r="AY282" s="18" t="s">
        <v>176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8" t="s">
        <v>86</v>
      </c>
      <c r="BK282" s="239">
        <f>ROUND(I282*H282,2)</f>
        <v>0</v>
      </c>
      <c r="BL282" s="18" t="s">
        <v>183</v>
      </c>
      <c r="BM282" s="238" t="s">
        <v>1142</v>
      </c>
    </row>
    <row r="283" spans="1:47" s="2" customFormat="1" ht="12">
      <c r="A283" s="39"/>
      <c r="B283" s="40"/>
      <c r="C283" s="41"/>
      <c r="D283" s="240" t="s">
        <v>185</v>
      </c>
      <c r="E283" s="41"/>
      <c r="F283" s="241" t="s">
        <v>1143</v>
      </c>
      <c r="G283" s="41"/>
      <c r="H283" s="41"/>
      <c r="I283" s="242"/>
      <c r="J283" s="41"/>
      <c r="K283" s="41"/>
      <c r="L283" s="45"/>
      <c r="M283" s="243"/>
      <c r="N283" s="244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185</v>
      </c>
      <c r="AU283" s="18" t="s">
        <v>88</v>
      </c>
    </row>
    <row r="284" spans="1:47" s="2" customFormat="1" ht="12">
      <c r="A284" s="39"/>
      <c r="B284" s="40"/>
      <c r="C284" s="41"/>
      <c r="D284" s="240" t="s">
        <v>232</v>
      </c>
      <c r="E284" s="41"/>
      <c r="F284" s="277" t="s">
        <v>1144</v>
      </c>
      <c r="G284" s="41"/>
      <c r="H284" s="41"/>
      <c r="I284" s="242"/>
      <c r="J284" s="41"/>
      <c r="K284" s="41"/>
      <c r="L284" s="45"/>
      <c r="M284" s="243"/>
      <c r="N284" s="244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232</v>
      </c>
      <c r="AU284" s="18" t="s">
        <v>88</v>
      </c>
    </row>
    <row r="285" spans="1:51" s="13" customFormat="1" ht="12">
      <c r="A285" s="13"/>
      <c r="B285" s="245"/>
      <c r="C285" s="246"/>
      <c r="D285" s="240" t="s">
        <v>187</v>
      </c>
      <c r="E285" s="247" t="s">
        <v>1</v>
      </c>
      <c r="F285" s="248" t="s">
        <v>1489</v>
      </c>
      <c r="G285" s="246"/>
      <c r="H285" s="249">
        <v>408.44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5" t="s">
        <v>187</v>
      </c>
      <c r="AU285" s="255" t="s">
        <v>88</v>
      </c>
      <c r="AV285" s="13" t="s">
        <v>88</v>
      </c>
      <c r="AW285" s="13" t="s">
        <v>34</v>
      </c>
      <c r="AX285" s="13" t="s">
        <v>78</v>
      </c>
      <c r="AY285" s="255" t="s">
        <v>176</v>
      </c>
    </row>
    <row r="286" spans="1:51" s="14" customFormat="1" ht="12">
      <c r="A286" s="14"/>
      <c r="B286" s="256"/>
      <c r="C286" s="257"/>
      <c r="D286" s="240" t="s">
        <v>187</v>
      </c>
      <c r="E286" s="258" t="s">
        <v>1</v>
      </c>
      <c r="F286" s="259" t="s">
        <v>189</v>
      </c>
      <c r="G286" s="257"/>
      <c r="H286" s="260">
        <v>408.44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6" t="s">
        <v>187</v>
      </c>
      <c r="AU286" s="266" t="s">
        <v>88</v>
      </c>
      <c r="AV286" s="14" t="s">
        <v>183</v>
      </c>
      <c r="AW286" s="14" t="s">
        <v>34</v>
      </c>
      <c r="AX286" s="14" t="s">
        <v>86</v>
      </c>
      <c r="AY286" s="266" t="s">
        <v>176</v>
      </c>
    </row>
    <row r="287" spans="1:65" s="2" customFormat="1" ht="16.5" customHeight="1">
      <c r="A287" s="39"/>
      <c r="B287" s="40"/>
      <c r="C287" s="227" t="s">
        <v>393</v>
      </c>
      <c r="D287" s="227" t="s">
        <v>178</v>
      </c>
      <c r="E287" s="228" t="s">
        <v>1146</v>
      </c>
      <c r="F287" s="229" t="s">
        <v>1147</v>
      </c>
      <c r="G287" s="230" t="s">
        <v>296</v>
      </c>
      <c r="H287" s="231">
        <v>64.82</v>
      </c>
      <c r="I287" s="232"/>
      <c r="J287" s="233">
        <f>ROUND(I287*H287,2)</f>
        <v>0</v>
      </c>
      <c r="K287" s="229" t="s">
        <v>182</v>
      </c>
      <c r="L287" s="45"/>
      <c r="M287" s="234" t="s">
        <v>1</v>
      </c>
      <c r="N287" s="235" t="s">
        <v>43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183</v>
      </c>
      <c r="AT287" s="238" t="s">
        <v>178</v>
      </c>
      <c r="AU287" s="238" t="s">
        <v>88</v>
      </c>
      <c r="AY287" s="18" t="s">
        <v>176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86</v>
      </c>
      <c r="BK287" s="239">
        <f>ROUND(I287*H287,2)</f>
        <v>0</v>
      </c>
      <c r="BL287" s="18" t="s">
        <v>183</v>
      </c>
      <c r="BM287" s="238" t="s">
        <v>1490</v>
      </c>
    </row>
    <row r="288" spans="1:47" s="2" customFormat="1" ht="12">
      <c r="A288" s="39"/>
      <c r="B288" s="40"/>
      <c r="C288" s="41"/>
      <c r="D288" s="240" t="s">
        <v>185</v>
      </c>
      <c r="E288" s="41"/>
      <c r="F288" s="241" t="s">
        <v>1149</v>
      </c>
      <c r="G288" s="41"/>
      <c r="H288" s="41"/>
      <c r="I288" s="242"/>
      <c r="J288" s="41"/>
      <c r="K288" s="41"/>
      <c r="L288" s="45"/>
      <c r="M288" s="243"/>
      <c r="N288" s="244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185</v>
      </c>
      <c r="AU288" s="18" t="s">
        <v>88</v>
      </c>
    </row>
    <row r="289" spans="1:51" s="13" customFormat="1" ht="12">
      <c r="A289" s="13"/>
      <c r="B289" s="245"/>
      <c r="C289" s="246"/>
      <c r="D289" s="240" t="s">
        <v>187</v>
      </c>
      <c r="E289" s="247" t="s">
        <v>1</v>
      </c>
      <c r="F289" s="248" t="s">
        <v>1487</v>
      </c>
      <c r="G289" s="246"/>
      <c r="H289" s="249">
        <v>64.82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5" t="s">
        <v>187</v>
      </c>
      <c r="AU289" s="255" t="s">
        <v>88</v>
      </c>
      <c r="AV289" s="13" t="s">
        <v>88</v>
      </c>
      <c r="AW289" s="13" t="s">
        <v>34</v>
      </c>
      <c r="AX289" s="13" t="s">
        <v>78</v>
      </c>
      <c r="AY289" s="255" t="s">
        <v>176</v>
      </c>
    </row>
    <row r="290" spans="1:51" s="14" customFormat="1" ht="12">
      <c r="A290" s="14"/>
      <c r="B290" s="256"/>
      <c r="C290" s="257"/>
      <c r="D290" s="240" t="s">
        <v>187</v>
      </c>
      <c r="E290" s="258" t="s">
        <v>1</v>
      </c>
      <c r="F290" s="259" t="s">
        <v>189</v>
      </c>
      <c r="G290" s="257"/>
      <c r="H290" s="260">
        <v>64.82</v>
      </c>
      <c r="I290" s="261"/>
      <c r="J290" s="257"/>
      <c r="K290" s="257"/>
      <c r="L290" s="262"/>
      <c r="M290" s="263"/>
      <c r="N290" s="264"/>
      <c r="O290" s="264"/>
      <c r="P290" s="264"/>
      <c r="Q290" s="264"/>
      <c r="R290" s="264"/>
      <c r="S290" s="264"/>
      <c r="T290" s="26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6" t="s">
        <v>187</v>
      </c>
      <c r="AU290" s="266" t="s">
        <v>88</v>
      </c>
      <c r="AV290" s="14" t="s">
        <v>183</v>
      </c>
      <c r="AW290" s="14" t="s">
        <v>34</v>
      </c>
      <c r="AX290" s="14" t="s">
        <v>86</v>
      </c>
      <c r="AY290" s="266" t="s">
        <v>176</v>
      </c>
    </row>
    <row r="291" spans="1:65" s="2" customFormat="1" ht="16.5" customHeight="1">
      <c r="A291" s="39"/>
      <c r="B291" s="40"/>
      <c r="C291" s="227" t="s">
        <v>399</v>
      </c>
      <c r="D291" s="227" t="s">
        <v>178</v>
      </c>
      <c r="E291" s="228" t="s">
        <v>369</v>
      </c>
      <c r="F291" s="229" t="s">
        <v>370</v>
      </c>
      <c r="G291" s="230" t="s">
        <v>296</v>
      </c>
      <c r="H291" s="231">
        <v>343.28</v>
      </c>
      <c r="I291" s="232"/>
      <c r="J291" s="233">
        <f>ROUND(I291*H291,2)</f>
        <v>0</v>
      </c>
      <c r="K291" s="229" t="s">
        <v>182</v>
      </c>
      <c r="L291" s="45"/>
      <c r="M291" s="234" t="s">
        <v>1</v>
      </c>
      <c r="N291" s="235" t="s">
        <v>43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183</v>
      </c>
      <c r="AT291" s="238" t="s">
        <v>178</v>
      </c>
      <c r="AU291" s="238" t="s">
        <v>88</v>
      </c>
      <c r="AY291" s="18" t="s">
        <v>176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86</v>
      </c>
      <c r="BK291" s="239">
        <f>ROUND(I291*H291,2)</f>
        <v>0</v>
      </c>
      <c r="BL291" s="18" t="s">
        <v>183</v>
      </c>
      <c r="BM291" s="238" t="s">
        <v>1491</v>
      </c>
    </row>
    <row r="292" spans="1:47" s="2" customFormat="1" ht="12">
      <c r="A292" s="39"/>
      <c r="B292" s="40"/>
      <c r="C292" s="41"/>
      <c r="D292" s="240" t="s">
        <v>185</v>
      </c>
      <c r="E292" s="41"/>
      <c r="F292" s="241" t="s">
        <v>372</v>
      </c>
      <c r="G292" s="41"/>
      <c r="H292" s="41"/>
      <c r="I292" s="242"/>
      <c r="J292" s="41"/>
      <c r="K292" s="41"/>
      <c r="L292" s="45"/>
      <c r="M292" s="243"/>
      <c r="N292" s="244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185</v>
      </c>
      <c r="AU292" s="18" t="s">
        <v>88</v>
      </c>
    </row>
    <row r="293" spans="1:51" s="13" customFormat="1" ht="12">
      <c r="A293" s="13"/>
      <c r="B293" s="245"/>
      <c r="C293" s="246"/>
      <c r="D293" s="240" t="s">
        <v>187</v>
      </c>
      <c r="E293" s="247" t="s">
        <v>1</v>
      </c>
      <c r="F293" s="248" t="s">
        <v>1492</v>
      </c>
      <c r="G293" s="246"/>
      <c r="H293" s="249">
        <v>343.28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5" t="s">
        <v>187</v>
      </c>
      <c r="AU293" s="255" t="s">
        <v>88</v>
      </c>
      <c r="AV293" s="13" t="s">
        <v>88</v>
      </c>
      <c r="AW293" s="13" t="s">
        <v>34</v>
      </c>
      <c r="AX293" s="13" t="s">
        <v>78</v>
      </c>
      <c r="AY293" s="255" t="s">
        <v>176</v>
      </c>
    </row>
    <row r="294" spans="1:51" s="14" customFormat="1" ht="12">
      <c r="A294" s="14"/>
      <c r="B294" s="256"/>
      <c r="C294" s="257"/>
      <c r="D294" s="240" t="s">
        <v>187</v>
      </c>
      <c r="E294" s="258" t="s">
        <v>1</v>
      </c>
      <c r="F294" s="259" t="s">
        <v>189</v>
      </c>
      <c r="G294" s="257"/>
      <c r="H294" s="260">
        <v>343.28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6" t="s">
        <v>187</v>
      </c>
      <c r="AU294" s="266" t="s">
        <v>88</v>
      </c>
      <c r="AV294" s="14" t="s">
        <v>183</v>
      </c>
      <c r="AW294" s="14" t="s">
        <v>34</v>
      </c>
      <c r="AX294" s="14" t="s">
        <v>86</v>
      </c>
      <c r="AY294" s="266" t="s">
        <v>176</v>
      </c>
    </row>
    <row r="295" spans="1:65" s="2" customFormat="1" ht="16.5" customHeight="1">
      <c r="A295" s="39"/>
      <c r="B295" s="40"/>
      <c r="C295" s="227" t="s">
        <v>407</v>
      </c>
      <c r="D295" s="227" t="s">
        <v>178</v>
      </c>
      <c r="E295" s="228" t="s">
        <v>1153</v>
      </c>
      <c r="F295" s="229" t="s">
        <v>1154</v>
      </c>
      <c r="G295" s="230" t="s">
        <v>296</v>
      </c>
      <c r="H295" s="231">
        <v>236.8</v>
      </c>
      <c r="I295" s="232"/>
      <c r="J295" s="233">
        <f>ROUND(I295*H295,2)</f>
        <v>0</v>
      </c>
      <c r="K295" s="229" t="s">
        <v>1</v>
      </c>
      <c r="L295" s="45"/>
      <c r="M295" s="234" t="s">
        <v>1</v>
      </c>
      <c r="N295" s="235" t="s">
        <v>43</v>
      </c>
      <c r="O295" s="92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183</v>
      </c>
      <c r="AT295" s="238" t="s">
        <v>178</v>
      </c>
      <c r="AU295" s="238" t="s">
        <v>88</v>
      </c>
      <c r="AY295" s="18" t="s">
        <v>176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86</v>
      </c>
      <c r="BK295" s="239">
        <f>ROUND(I295*H295,2)</f>
        <v>0</v>
      </c>
      <c r="BL295" s="18" t="s">
        <v>183</v>
      </c>
      <c r="BM295" s="238" t="s">
        <v>1493</v>
      </c>
    </row>
    <row r="296" spans="1:47" s="2" customFormat="1" ht="12">
      <c r="A296" s="39"/>
      <c r="B296" s="40"/>
      <c r="C296" s="41"/>
      <c r="D296" s="240" t="s">
        <v>185</v>
      </c>
      <c r="E296" s="41"/>
      <c r="F296" s="241" t="s">
        <v>1156</v>
      </c>
      <c r="G296" s="41"/>
      <c r="H296" s="41"/>
      <c r="I296" s="242"/>
      <c r="J296" s="41"/>
      <c r="K296" s="41"/>
      <c r="L296" s="45"/>
      <c r="M296" s="243"/>
      <c r="N296" s="244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185</v>
      </c>
      <c r="AU296" s="18" t="s">
        <v>88</v>
      </c>
    </row>
    <row r="297" spans="1:51" s="13" customFormat="1" ht="12">
      <c r="A297" s="13"/>
      <c r="B297" s="245"/>
      <c r="C297" s="246"/>
      <c r="D297" s="240" t="s">
        <v>187</v>
      </c>
      <c r="E297" s="247" t="s">
        <v>1</v>
      </c>
      <c r="F297" s="248" t="s">
        <v>1494</v>
      </c>
      <c r="G297" s="246"/>
      <c r="H297" s="249">
        <v>236.8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5" t="s">
        <v>187</v>
      </c>
      <c r="AU297" s="255" t="s">
        <v>88</v>
      </c>
      <c r="AV297" s="13" t="s">
        <v>88</v>
      </c>
      <c r="AW297" s="13" t="s">
        <v>34</v>
      </c>
      <c r="AX297" s="13" t="s">
        <v>78</v>
      </c>
      <c r="AY297" s="255" t="s">
        <v>176</v>
      </c>
    </row>
    <row r="298" spans="1:51" s="14" customFormat="1" ht="12">
      <c r="A298" s="14"/>
      <c r="B298" s="256"/>
      <c r="C298" s="257"/>
      <c r="D298" s="240" t="s">
        <v>187</v>
      </c>
      <c r="E298" s="258" t="s">
        <v>1</v>
      </c>
      <c r="F298" s="259" t="s">
        <v>189</v>
      </c>
      <c r="G298" s="257"/>
      <c r="H298" s="260">
        <v>236.8</v>
      </c>
      <c r="I298" s="261"/>
      <c r="J298" s="257"/>
      <c r="K298" s="257"/>
      <c r="L298" s="262"/>
      <c r="M298" s="263"/>
      <c r="N298" s="264"/>
      <c r="O298" s="264"/>
      <c r="P298" s="264"/>
      <c r="Q298" s="264"/>
      <c r="R298" s="264"/>
      <c r="S298" s="264"/>
      <c r="T298" s="26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6" t="s">
        <v>187</v>
      </c>
      <c r="AU298" s="266" t="s">
        <v>88</v>
      </c>
      <c r="AV298" s="14" t="s">
        <v>183</v>
      </c>
      <c r="AW298" s="14" t="s">
        <v>34</v>
      </c>
      <c r="AX298" s="14" t="s">
        <v>86</v>
      </c>
      <c r="AY298" s="266" t="s">
        <v>176</v>
      </c>
    </row>
    <row r="299" spans="1:65" s="2" customFormat="1" ht="16.5" customHeight="1">
      <c r="A299" s="39"/>
      <c r="B299" s="40"/>
      <c r="C299" s="227" t="s">
        <v>413</v>
      </c>
      <c r="D299" s="227" t="s">
        <v>178</v>
      </c>
      <c r="E299" s="228" t="s">
        <v>375</v>
      </c>
      <c r="F299" s="229" t="s">
        <v>376</v>
      </c>
      <c r="G299" s="230" t="s">
        <v>296</v>
      </c>
      <c r="H299" s="231">
        <v>676.54</v>
      </c>
      <c r="I299" s="232"/>
      <c r="J299" s="233">
        <f>ROUND(I299*H299,2)</f>
        <v>0</v>
      </c>
      <c r="K299" s="229" t="s">
        <v>182</v>
      </c>
      <c r="L299" s="45"/>
      <c r="M299" s="234" t="s">
        <v>1</v>
      </c>
      <c r="N299" s="235" t="s">
        <v>43</v>
      </c>
      <c r="O299" s="92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8" t="s">
        <v>183</v>
      </c>
      <c r="AT299" s="238" t="s">
        <v>178</v>
      </c>
      <c r="AU299" s="238" t="s">
        <v>88</v>
      </c>
      <c r="AY299" s="18" t="s">
        <v>176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8" t="s">
        <v>86</v>
      </c>
      <c r="BK299" s="239">
        <f>ROUND(I299*H299,2)</f>
        <v>0</v>
      </c>
      <c r="BL299" s="18" t="s">
        <v>183</v>
      </c>
      <c r="BM299" s="238" t="s">
        <v>377</v>
      </c>
    </row>
    <row r="300" spans="1:47" s="2" customFormat="1" ht="12">
      <c r="A300" s="39"/>
      <c r="B300" s="40"/>
      <c r="C300" s="41"/>
      <c r="D300" s="240" t="s">
        <v>185</v>
      </c>
      <c r="E300" s="41"/>
      <c r="F300" s="241" t="s">
        <v>378</v>
      </c>
      <c r="G300" s="41"/>
      <c r="H300" s="41"/>
      <c r="I300" s="242"/>
      <c r="J300" s="41"/>
      <c r="K300" s="41"/>
      <c r="L300" s="45"/>
      <c r="M300" s="243"/>
      <c r="N300" s="244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185</v>
      </c>
      <c r="AU300" s="18" t="s">
        <v>88</v>
      </c>
    </row>
    <row r="301" spans="1:47" s="2" customFormat="1" ht="12">
      <c r="A301" s="39"/>
      <c r="B301" s="40"/>
      <c r="C301" s="41"/>
      <c r="D301" s="240" t="s">
        <v>232</v>
      </c>
      <c r="E301" s="41"/>
      <c r="F301" s="277" t="s">
        <v>1158</v>
      </c>
      <c r="G301" s="41"/>
      <c r="H301" s="41"/>
      <c r="I301" s="242"/>
      <c r="J301" s="41"/>
      <c r="K301" s="41"/>
      <c r="L301" s="45"/>
      <c r="M301" s="243"/>
      <c r="N301" s="244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232</v>
      </c>
      <c r="AU301" s="18" t="s">
        <v>88</v>
      </c>
    </row>
    <row r="302" spans="1:51" s="13" customFormat="1" ht="12">
      <c r="A302" s="13"/>
      <c r="B302" s="245"/>
      <c r="C302" s="246"/>
      <c r="D302" s="240" t="s">
        <v>187</v>
      </c>
      <c r="E302" s="247" t="s">
        <v>1</v>
      </c>
      <c r="F302" s="248" t="s">
        <v>1495</v>
      </c>
      <c r="G302" s="246"/>
      <c r="H302" s="249">
        <v>676.54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5" t="s">
        <v>187</v>
      </c>
      <c r="AU302" s="255" t="s">
        <v>88</v>
      </c>
      <c r="AV302" s="13" t="s">
        <v>88</v>
      </c>
      <c r="AW302" s="13" t="s">
        <v>34</v>
      </c>
      <c r="AX302" s="13" t="s">
        <v>78</v>
      </c>
      <c r="AY302" s="255" t="s">
        <v>176</v>
      </c>
    </row>
    <row r="303" spans="1:51" s="14" customFormat="1" ht="12">
      <c r="A303" s="14"/>
      <c r="B303" s="256"/>
      <c r="C303" s="257"/>
      <c r="D303" s="240" t="s">
        <v>187</v>
      </c>
      <c r="E303" s="258" t="s">
        <v>1</v>
      </c>
      <c r="F303" s="259" t="s">
        <v>189</v>
      </c>
      <c r="G303" s="257"/>
      <c r="H303" s="260">
        <v>676.54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6" t="s">
        <v>187</v>
      </c>
      <c r="AU303" s="266" t="s">
        <v>88</v>
      </c>
      <c r="AV303" s="14" t="s">
        <v>183</v>
      </c>
      <c r="AW303" s="14" t="s">
        <v>34</v>
      </c>
      <c r="AX303" s="14" t="s">
        <v>86</v>
      </c>
      <c r="AY303" s="266" t="s">
        <v>176</v>
      </c>
    </row>
    <row r="304" spans="1:65" s="2" customFormat="1" ht="21.75" customHeight="1">
      <c r="A304" s="39"/>
      <c r="B304" s="40"/>
      <c r="C304" s="227" t="s">
        <v>423</v>
      </c>
      <c r="D304" s="227" t="s">
        <v>178</v>
      </c>
      <c r="E304" s="228" t="s">
        <v>1160</v>
      </c>
      <c r="F304" s="229" t="s">
        <v>1161</v>
      </c>
      <c r="G304" s="230" t="s">
        <v>296</v>
      </c>
      <c r="H304" s="231">
        <v>676.54</v>
      </c>
      <c r="I304" s="232"/>
      <c r="J304" s="233">
        <f>ROUND(I304*H304,2)</f>
        <v>0</v>
      </c>
      <c r="K304" s="229" t="s">
        <v>182</v>
      </c>
      <c r="L304" s="45"/>
      <c r="M304" s="234" t="s">
        <v>1</v>
      </c>
      <c r="N304" s="235" t="s">
        <v>43</v>
      </c>
      <c r="O304" s="92"/>
      <c r="P304" s="236">
        <f>O304*H304</f>
        <v>0</v>
      </c>
      <c r="Q304" s="236">
        <v>0</v>
      </c>
      <c r="R304" s="236">
        <f>Q304*H304</f>
        <v>0</v>
      </c>
      <c r="S304" s="236">
        <v>0</v>
      </c>
      <c r="T304" s="23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8" t="s">
        <v>183</v>
      </c>
      <c r="AT304" s="238" t="s">
        <v>178</v>
      </c>
      <c r="AU304" s="238" t="s">
        <v>88</v>
      </c>
      <c r="AY304" s="18" t="s">
        <v>176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8" t="s">
        <v>86</v>
      </c>
      <c r="BK304" s="239">
        <f>ROUND(I304*H304,2)</f>
        <v>0</v>
      </c>
      <c r="BL304" s="18" t="s">
        <v>183</v>
      </c>
      <c r="BM304" s="238" t="s">
        <v>1162</v>
      </c>
    </row>
    <row r="305" spans="1:47" s="2" customFormat="1" ht="12">
      <c r="A305" s="39"/>
      <c r="B305" s="40"/>
      <c r="C305" s="41"/>
      <c r="D305" s="240" t="s">
        <v>185</v>
      </c>
      <c r="E305" s="41"/>
      <c r="F305" s="241" t="s">
        <v>1163</v>
      </c>
      <c r="G305" s="41"/>
      <c r="H305" s="41"/>
      <c r="I305" s="242"/>
      <c r="J305" s="41"/>
      <c r="K305" s="41"/>
      <c r="L305" s="45"/>
      <c r="M305" s="243"/>
      <c r="N305" s="244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185</v>
      </c>
      <c r="AU305" s="18" t="s">
        <v>88</v>
      </c>
    </row>
    <row r="306" spans="1:47" s="2" customFormat="1" ht="12">
      <c r="A306" s="39"/>
      <c r="B306" s="40"/>
      <c r="C306" s="41"/>
      <c r="D306" s="240" t="s">
        <v>232</v>
      </c>
      <c r="E306" s="41"/>
      <c r="F306" s="277" t="s">
        <v>1164</v>
      </c>
      <c r="G306" s="41"/>
      <c r="H306" s="41"/>
      <c r="I306" s="242"/>
      <c r="J306" s="41"/>
      <c r="K306" s="41"/>
      <c r="L306" s="45"/>
      <c r="M306" s="243"/>
      <c r="N306" s="24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232</v>
      </c>
      <c r="AU306" s="18" t="s">
        <v>88</v>
      </c>
    </row>
    <row r="307" spans="1:51" s="13" customFormat="1" ht="12">
      <c r="A307" s="13"/>
      <c r="B307" s="245"/>
      <c r="C307" s="246"/>
      <c r="D307" s="240" t="s">
        <v>187</v>
      </c>
      <c r="E307" s="247" t="s">
        <v>1</v>
      </c>
      <c r="F307" s="248" t="s">
        <v>1495</v>
      </c>
      <c r="G307" s="246"/>
      <c r="H307" s="249">
        <v>676.54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5" t="s">
        <v>187</v>
      </c>
      <c r="AU307" s="255" t="s">
        <v>88</v>
      </c>
      <c r="AV307" s="13" t="s">
        <v>88</v>
      </c>
      <c r="AW307" s="13" t="s">
        <v>34</v>
      </c>
      <c r="AX307" s="13" t="s">
        <v>78</v>
      </c>
      <c r="AY307" s="255" t="s">
        <v>176</v>
      </c>
    </row>
    <row r="308" spans="1:51" s="14" customFormat="1" ht="12">
      <c r="A308" s="14"/>
      <c r="B308" s="256"/>
      <c r="C308" s="257"/>
      <c r="D308" s="240" t="s">
        <v>187</v>
      </c>
      <c r="E308" s="258" t="s">
        <v>1</v>
      </c>
      <c r="F308" s="259" t="s">
        <v>189</v>
      </c>
      <c r="G308" s="257"/>
      <c r="H308" s="260">
        <v>676.54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6" t="s">
        <v>187</v>
      </c>
      <c r="AU308" s="266" t="s">
        <v>88</v>
      </c>
      <c r="AV308" s="14" t="s">
        <v>183</v>
      </c>
      <c r="AW308" s="14" t="s">
        <v>34</v>
      </c>
      <c r="AX308" s="14" t="s">
        <v>86</v>
      </c>
      <c r="AY308" s="266" t="s">
        <v>176</v>
      </c>
    </row>
    <row r="309" spans="1:65" s="2" customFormat="1" ht="16.5" customHeight="1">
      <c r="A309" s="39"/>
      <c r="B309" s="40"/>
      <c r="C309" s="227" t="s">
        <v>428</v>
      </c>
      <c r="D309" s="227" t="s">
        <v>178</v>
      </c>
      <c r="E309" s="228" t="s">
        <v>414</v>
      </c>
      <c r="F309" s="229" t="s">
        <v>415</v>
      </c>
      <c r="G309" s="230" t="s">
        <v>296</v>
      </c>
      <c r="H309" s="231">
        <v>17.296</v>
      </c>
      <c r="I309" s="232"/>
      <c r="J309" s="233">
        <f>ROUND(I309*H309,2)</f>
        <v>0</v>
      </c>
      <c r="K309" s="229" t="s">
        <v>1</v>
      </c>
      <c r="L309" s="45"/>
      <c r="M309" s="234" t="s">
        <v>1</v>
      </c>
      <c r="N309" s="235" t="s">
        <v>43</v>
      </c>
      <c r="O309" s="92"/>
      <c r="P309" s="236">
        <f>O309*H309</f>
        <v>0</v>
      </c>
      <c r="Q309" s="236">
        <v>0.19536</v>
      </c>
      <c r="R309" s="236">
        <f>Q309*H309</f>
        <v>3.37894656</v>
      </c>
      <c r="S309" s="236">
        <v>0</v>
      </c>
      <c r="T309" s="23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183</v>
      </c>
      <c r="AT309" s="238" t="s">
        <v>178</v>
      </c>
      <c r="AU309" s="238" t="s">
        <v>88</v>
      </c>
      <c r="AY309" s="18" t="s">
        <v>176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86</v>
      </c>
      <c r="BK309" s="239">
        <f>ROUND(I309*H309,2)</f>
        <v>0</v>
      </c>
      <c r="BL309" s="18" t="s">
        <v>183</v>
      </c>
      <c r="BM309" s="238" t="s">
        <v>416</v>
      </c>
    </row>
    <row r="310" spans="1:47" s="2" customFormat="1" ht="12">
      <c r="A310" s="39"/>
      <c r="B310" s="40"/>
      <c r="C310" s="41"/>
      <c r="D310" s="240" t="s">
        <v>185</v>
      </c>
      <c r="E310" s="41"/>
      <c r="F310" s="241" t="s">
        <v>417</v>
      </c>
      <c r="G310" s="41"/>
      <c r="H310" s="41"/>
      <c r="I310" s="242"/>
      <c r="J310" s="41"/>
      <c r="K310" s="41"/>
      <c r="L310" s="45"/>
      <c r="M310" s="243"/>
      <c r="N310" s="244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185</v>
      </c>
      <c r="AU310" s="18" t="s">
        <v>88</v>
      </c>
    </row>
    <row r="311" spans="1:47" s="2" customFormat="1" ht="12">
      <c r="A311" s="39"/>
      <c r="B311" s="40"/>
      <c r="C311" s="41"/>
      <c r="D311" s="240" t="s">
        <v>232</v>
      </c>
      <c r="E311" s="41"/>
      <c r="F311" s="277" t="s">
        <v>418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232</v>
      </c>
      <c r="AU311" s="18" t="s">
        <v>88</v>
      </c>
    </row>
    <row r="312" spans="1:51" s="15" customFormat="1" ht="12">
      <c r="A312" s="15"/>
      <c r="B312" s="267"/>
      <c r="C312" s="268"/>
      <c r="D312" s="240" t="s">
        <v>187</v>
      </c>
      <c r="E312" s="269" t="s">
        <v>1</v>
      </c>
      <c r="F312" s="270" t="s">
        <v>1165</v>
      </c>
      <c r="G312" s="268"/>
      <c r="H312" s="269" t="s">
        <v>1</v>
      </c>
      <c r="I312" s="271"/>
      <c r="J312" s="268"/>
      <c r="K312" s="268"/>
      <c r="L312" s="272"/>
      <c r="M312" s="273"/>
      <c r="N312" s="274"/>
      <c r="O312" s="274"/>
      <c r="P312" s="274"/>
      <c r="Q312" s="274"/>
      <c r="R312" s="274"/>
      <c r="S312" s="274"/>
      <c r="T312" s="27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6" t="s">
        <v>187</v>
      </c>
      <c r="AU312" s="276" t="s">
        <v>88</v>
      </c>
      <c r="AV312" s="15" t="s">
        <v>86</v>
      </c>
      <c r="AW312" s="15" t="s">
        <v>34</v>
      </c>
      <c r="AX312" s="15" t="s">
        <v>78</v>
      </c>
      <c r="AY312" s="276" t="s">
        <v>176</v>
      </c>
    </row>
    <row r="313" spans="1:51" s="13" customFormat="1" ht="12">
      <c r="A313" s="13"/>
      <c r="B313" s="245"/>
      <c r="C313" s="246"/>
      <c r="D313" s="240" t="s">
        <v>187</v>
      </c>
      <c r="E313" s="247" t="s">
        <v>1</v>
      </c>
      <c r="F313" s="248" t="s">
        <v>1496</v>
      </c>
      <c r="G313" s="246"/>
      <c r="H313" s="249">
        <v>17.296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5" t="s">
        <v>187</v>
      </c>
      <c r="AU313" s="255" t="s">
        <v>88</v>
      </c>
      <c r="AV313" s="13" t="s">
        <v>88</v>
      </c>
      <c r="AW313" s="13" t="s">
        <v>34</v>
      </c>
      <c r="AX313" s="13" t="s">
        <v>78</v>
      </c>
      <c r="AY313" s="255" t="s">
        <v>176</v>
      </c>
    </row>
    <row r="314" spans="1:51" s="14" customFormat="1" ht="12">
      <c r="A314" s="14"/>
      <c r="B314" s="256"/>
      <c r="C314" s="257"/>
      <c r="D314" s="240" t="s">
        <v>187</v>
      </c>
      <c r="E314" s="258" t="s">
        <v>1</v>
      </c>
      <c r="F314" s="259" t="s">
        <v>189</v>
      </c>
      <c r="G314" s="257"/>
      <c r="H314" s="260">
        <v>17.296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6" t="s">
        <v>187</v>
      </c>
      <c r="AU314" s="266" t="s">
        <v>88</v>
      </c>
      <c r="AV314" s="14" t="s">
        <v>183</v>
      </c>
      <c r="AW314" s="14" t="s">
        <v>34</v>
      </c>
      <c r="AX314" s="14" t="s">
        <v>86</v>
      </c>
      <c r="AY314" s="266" t="s">
        <v>176</v>
      </c>
    </row>
    <row r="315" spans="1:65" s="2" customFormat="1" ht="16.5" customHeight="1">
      <c r="A315" s="39"/>
      <c r="B315" s="40"/>
      <c r="C315" s="278" t="s">
        <v>433</v>
      </c>
      <c r="D315" s="278" t="s">
        <v>247</v>
      </c>
      <c r="E315" s="279" t="s">
        <v>1167</v>
      </c>
      <c r="F315" s="280" t="s">
        <v>1168</v>
      </c>
      <c r="G315" s="281" t="s">
        <v>296</v>
      </c>
      <c r="H315" s="282">
        <v>17.815</v>
      </c>
      <c r="I315" s="283"/>
      <c r="J315" s="284">
        <f>ROUND(I315*H315,2)</f>
        <v>0</v>
      </c>
      <c r="K315" s="280" t="s">
        <v>1</v>
      </c>
      <c r="L315" s="285"/>
      <c r="M315" s="286" t="s">
        <v>1</v>
      </c>
      <c r="N315" s="287" t="s">
        <v>43</v>
      </c>
      <c r="O315" s="92"/>
      <c r="P315" s="236">
        <f>O315*H315</f>
        <v>0</v>
      </c>
      <c r="Q315" s="236">
        <v>0.139</v>
      </c>
      <c r="R315" s="236">
        <f>Q315*H315</f>
        <v>2.4762850000000003</v>
      </c>
      <c r="S315" s="236">
        <v>0</v>
      </c>
      <c r="T315" s="23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8" t="s">
        <v>227</v>
      </c>
      <c r="AT315" s="238" t="s">
        <v>247</v>
      </c>
      <c r="AU315" s="238" t="s">
        <v>88</v>
      </c>
      <c r="AY315" s="18" t="s">
        <v>176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8" t="s">
        <v>86</v>
      </c>
      <c r="BK315" s="239">
        <f>ROUND(I315*H315,2)</f>
        <v>0</v>
      </c>
      <c r="BL315" s="18" t="s">
        <v>183</v>
      </c>
      <c r="BM315" s="238" t="s">
        <v>1169</v>
      </c>
    </row>
    <row r="316" spans="1:47" s="2" customFormat="1" ht="12">
      <c r="A316" s="39"/>
      <c r="B316" s="40"/>
      <c r="C316" s="41"/>
      <c r="D316" s="240" t="s">
        <v>185</v>
      </c>
      <c r="E316" s="41"/>
      <c r="F316" s="241" t="s">
        <v>1168</v>
      </c>
      <c r="G316" s="41"/>
      <c r="H316" s="41"/>
      <c r="I316" s="242"/>
      <c r="J316" s="41"/>
      <c r="K316" s="41"/>
      <c r="L316" s="45"/>
      <c r="M316" s="243"/>
      <c r="N316" s="244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185</v>
      </c>
      <c r="AU316" s="18" t="s">
        <v>88</v>
      </c>
    </row>
    <row r="317" spans="1:51" s="13" customFormat="1" ht="12">
      <c r="A317" s="13"/>
      <c r="B317" s="245"/>
      <c r="C317" s="246"/>
      <c r="D317" s="240" t="s">
        <v>187</v>
      </c>
      <c r="E317" s="247" t="s">
        <v>1</v>
      </c>
      <c r="F317" s="248" t="s">
        <v>1496</v>
      </c>
      <c r="G317" s="246"/>
      <c r="H317" s="249">
        <v>17.296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5" t="s">
        <v>187</v>
      </c>
      <c r="AU317" s="255" t="s">
        <v>88</v>
      </c>
      <c r="AV317" s="13" t="s">
        <v>88</v>
      </c>
      <c r="AW317" s="13" t="s">
        <v>34</v>
      </c>
      <c r="AX317" s="13" t="s">
        <v>78</v>
      </c>
      <c r="AY317" s="255" t="s">
        <v>176</v>
      </c>
    </row>
    <row r="318" spans="1:51" s="14" customFormat="1" ht="12">
      <c r="A318" s="14"/>
      <c r="B318" s="256"/>
      <c r="C318" s="257"/>
      <c r="D318" s="240" t="s">
        <v>187</v>
      </c>
      <c r="E318" s="258" t="s">
        <v>1</v>
      </c>
      <c r="F318" s="259" t="s">
        <v>189</v>
      </c>
      <c r="G318" s="257"/>
      <c r="H318" s="260">
        <v>17.296</v>
      </c>
      <c r="I318" s="261"/>
      <c r="J318" s="257"/>
      <c r="K318" s="257"/>
      <c r="L318" s="262"/>
      <c r="M318" s="263"/>
      <c r="N318" s="264"/>
      <c r="O318" s="264"/>
      <c r="P318" s="264"/>
      <c r="Q318" s="264"/>
      <c r="R318" s="264"/>
      <c r="S318" s="264"/>
      <c r="T318" s="26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6" t="s">
        <v>187</v>
      </c>
      <c r="AU318" s="266" t="s">
        <v>88</v>
      </c>
      <c r="AV318" s="14" t="s">
        <v>183</v>
      </c>
      <c r="AW318" s="14" t="s">
        <v>34</v>
      </c>
      <c r="AX318" s="14" t="s">
        <v>86</v>
      </c>
      <c r="AY318" s="266" t="s">
        <v>176</v>
      </c>
    </row>
    <row r="319" spans="1:51" s="13" customFormat="1" ht="12">
      <c r="A319" s="13"/>
      <c r="B319" s="245"/>
      <c r="C319" s="246"/>
      <c r="D319" s="240" t="s">
        <v>187</v>
      </c>
      <c r="E319" s="246"/>
      <c r="F319" s="248" t="s">
        <v>1497</v>
      </c>
      <c r="G319" s="246"/>
      <c r="H319" s="249">
        <v>17.815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5" t="s">
        <v>187</v>
      </c>
      <c r="AU319" s="255" t="s">
        <v>88</v>
      </c>
      <c r="AV319" s="13" t="s">
        <v>88</v>
      </c>
      <c r="AW319" s="13" t="s">
        <v>4</v>
      </c>
      <c r="AX319" s="13" t="s">
        <v>86</v>
      </c>
      <c r="AY319" s="255" t="s">
        <v>176</v>
      </c>
    </row>
    <row r="320" spans="1:65" s="2" customFormat="1" ht="16.5" customHeight="1">
      <c r="A320" s="39"/>
      <c r="B320" s="40"/>
      <c r="C320" s="227" t="s">
        <v>439</v>
      </c>
      <c r="D320" s="227" t="s">
        <v>178</v>
      </c>
      <c r="E320" s="228" t="s">
        <v>446</v>
      </c>
      <c r="F320" s="229" t="s">
        <v>447</v>
      </c>
      <c r="G320" s="230" t="s">
        <v>296</v>
      </c>
      <c r="H320" s="231">
        <v>26.116</v>
      </c>
      <c r="I320" s="232"/>
      <c r="J320" s="233">
        <f>ROUND(I320*H320,2)</f>
        <v>0</v>
      </c>
      <c r="K320" s="229" t="s">
        <v>182</v>
      </c>
      <c r="L320" s="45"/>
      <c r="M320" s="234" t="s">
        <v>1</v>
      </c>
      <c r="N320" s="235" t="s">
        <v>43</v>
      </c>
      <c r="O320" s="92"/>
      <c r="P320" s="236">
        <f>O320*H320</f>
        <v>0</v>
      </c>
      <c r="Q320" s="236">
        <v>0.19536</v>
      </c>
      <c r="R320" s="236">
        <f>Q320*H320</f>
        <v>5.10202176</v>
      </c>
      <c r="S320" s="236">
        <v>0</v>
      </c>
      <c r="T320" s="23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8" t="s">
        <v>183</v>
      </c>
      <c r="AT320" s="238" t="s">
        <v>178</v>
      </c>
      <c r="AU320" s="238" t="s">
        <v>88</v>
      </c>
      <c r="AY320" s="18" t="s">
        <v>176</v>
      </c>
      <c r="BE320" s="239">
        <f>IF(N320="základní",J320,0)</f>
        <v>0</v>
      </c>
      <c r="BF320" s="239">
        <f>IF(N320="snížená",J320,0)</f>
        <v>0</v>
      </c>
      <c r="BG320" s="239">
        <f>IF(N320="zákl. přenesená",J320,0)</f>
        <v>0</v>
      </c>
      <c r="BH320" s="239">
        <f>IF(N320="sníž. přenesená",J320,0)</f>
        <v>0</v>
      </c>
      <c r="BI320" s="239">
        <f>IF(N320="nulová",J320,0)</f>
        <v>0</v>
      </c>
      <c r="BJ320" s="18" t="s">
        <v>86</v>
      </c>
      <c r="BK320" s="239">
        <f>ROUND(I320*H320,2)</f>
        <v>0</v>
      </c>
      <c r="BL320" s="18" t="s">
        <v>183</v>
      </c>
      <c r="BM320" s="238" t="s">
        <v>448</v>
      </c>
    </row>
    <row r="321" spans="1:47" s="2" customFormat="1" ht="12">
      <c r="A321" s="39"/>
      <c r="B321" s="40"/>
      <c r="C321" s="41"/>
      <c r="D321" s="240" t="s">
        <v>185</v>
      </c>
      <c r="E321" s="41"/>
      <c r="F321" s="241" t="s">
        <v>449</v>
      </c>
      <c r="G321" s="41"/>
      <c r="H321" s="41"/>
      <c r="I321" s="242"/>
      <c r="J321" s="41"/>
      <c r="K321" s="41"/>
      <c r="L321" s="45"/>
      <c r="M321" s="243"/>
      <c r="N321" s="244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185</v>
      </c>
      <c r="AU321" s="18" t="s">
        <v>88</v>
      </c>
    </row>
    <row r="322" spans="1:47" s="2" customFormat="1" ht="12">
      <c r="A322" s="39"/>
      <c r="B322" s="40"/>
      <c r="C322" s="41"/>
      <c r="D322" s="240" t="s">
        <v>232</v>
      </c>
      <c r="E322" s="41"/>
      <c r="F322" s="277" t="s">
        <v>404</v>
      </c>
      <c r="G322" s="41"/>
      <c r="H322" s="41"/>
      <c r="I322" s="242"/>
      <c r="J322" s="41"/>
      <c r="K322" s="41"/>
      <c r="L322" s="45"/>
      <c r="M322" s="243"/>
      <c r="N322" s="244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232</v>
      </c>
      <c r="AU322" s="18" t="s">
        <v>88</v>
      </c>
    </row>
    <row r="323" spans="1:51" s="15" customFormat="1" ht="12">
      <c r="A323" s="15"/>
      <c r="B323" s="267"/>
      <c r="C323" s="268"/>
      <c r="D323" s="240" t="s">
        <v>187</v>
      </c>
      <c r="E323" s="269" t="s">
        <v>1</v>
      </c>
      <c r="F323" s="270" t="s">
        <v>1137</v>
      </c>
      <c r="G323" s="268"/>
      <c r="H323" s="269" t="s">
        <v>1</v>
      </c>
      <c r="I323" s="271"/>
      <c r="J323" s="268"/>
      <c r="K323" s="268"/>
      <c r="L323" s="272"/>
      <c r="M323" s="273"/>
      <c r="N323" s="274"/>
      <c r="O323" s="274"/>
      <c r="P323" s="274"/>
      <c r="Q323" s="274"/>
      <c r="R323" s="274"/>
      <c r="S323" s="274"/>
      <c r="T323" s="27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6" t="s">
        <v>187</v>
      </c>
      <c r="AU323" s="276" t="s">
        <v>88</v>
      </c>
      <c r="AV323" s="15" t="s">
        <v>86</v>
      </c>
      <c r="AW323" s="15" t="s">
        <v>34</v>
      </c>
      <c r="AX323" s="15" t="s">
        <v>78</v>
      </c>
      <c r="AY323" s="276" t="s">
        <v>176</v>
      </c>
    </row>
    <row r="324" spans="1:51" s="13" customFormat="1" ht="12">
      <c r="A324" s="13"/>
      <c r="B324" s="245"/>
      <c r="C324" s="246"/>
      <c r="D324" s="240" t="s">
        <v>187</v>
      </c>
      <c r="E324" s="247" t="s">
        <v>1</v>
      </c>
      <c r="F324" s="248" t="s">
        <v>1498</v>
      </c>
      <c r="G324" s="246"/>
      <c r="H324" s="249">
        <v>18.35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5" t="s">
        <v>187</v>
      </c>
      <c r="AU324" s="255" t="s">
        <v>88</v>
      </c>
      <c r="AV324" s="13" t="s">
        <v>88</v>
      </c>
      <c r="AW324" s="13" t="s">
        <v>34</v>
      </c>
      <c r="AX324" s="13" t="s">
        <v>78</v>
      </c>
      <c r="AY324" s="255" t="s">
        <v>176</v>
      </c>
    </row>
    <row r="325" spans="1:51" s="13" customFormat="1" ht="12">
      <c r="A325" s="13"/>
      <c r="B325" s="245"/>
      <c r="C325" s="246"/>
      <c r="D325" s="240" t="s">
        <v>187</v>
      </c>
      <c r="E325" s="247" t="s">
        <v>1</v>
      </c>
      <c r="F325" s="248" t="s">
        <v>1499</v>
      </c>
      <c r="G325" s="246"/>
      <c r="H325" s="249">
        <v>-9.13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5" t="s">
        <v>187</v>
      </c>
      <c r="AU325" s="255" t="s">
        <v>88</v>
      </c>
      <c r="AV325" s="13" t="s">
        <v>88</v>
      </c>
      <c r="AW325" s="13" t="s">
        <v>34</v>
      </c>
      <c r="AX325" s="13" t="s">
        <v>78</v>
      </c>
      <c r="AY325" s="255" t="s">
        <v>176</v>
      </c>
    </row>
    <row r="326" spans="1:51" s="16" customFormat="1" ht="12">
      <c r="A326" s="16"/>
      <c r="B326" s="288"/>
      <c r="C326" s="289"/>
      <c r="D326" s="240" t="s">
        <v>187</v>
      </c>
      <c r="E326" s="290" t="s">
        <v>1</v>
      </c>
      <c r="F326" s="291" t="s">
        <v>268</v>
      </c>
      <c r="G326" s="289"/>
      <c r="H326" s="292">
        <v>9.22</v>
      </c>
      <c r="I326" s="293"/>
      <c r="J326" s="289"/>
      <c r="K326" s="289"/>
      <c r="L326" s="294"/>
      <c r="M326" s="295"/>
      <c r="N326" s="296"/>
      <c r="O326" s="296"/>
      <c r="P326" s="296"/>
      <c r="Q326" s="296"/>
      <c r="R326" s="296"/>
      <c r="S326" s="296"/>
      <c r="T326" s="297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98" t="s">
        <v>187</v>
      </c>
      <c r="AU326" s="298" t="s">
        <v>88</v>
      </c>
      <c r="AV326" s="16" t="s">
        <v>198</v>
      </c>
      <c r="AW326" s="16" t="s">
        <v>34</v>
      </c>
      <c r="AX326" s="16" t="s">
        <v>78</v>
      </c>
      <c r="AY326" s="298" t="s">
        <v>176</v>
      </c>
    </row>
    <row r="327" spans="1:51" s="15" customFormat="1" ht="12">
      <c r="A327" s="15"/>
      <c r="B327" s="267"/>
      <c r="C327" s="268"/>
      <c r="D327" s="240" t="s">
        <v>187</v>
      </c>
      <c r="E327" s="269" t="s">
        <v>1</v>
      </c>
      <c r="F327" s="270" t="s">
        <v>1500</v>
      </c>
      <c r="G327" s="268"/>
      <c r="H327" s="269" t="s">
        <v>1</v>
      </c>
      <c r="I327" s="271"/>
      <c r="J327" s="268"/>
      <c r="K327" s="268"/>
      <c r="L327" s="272"/>
      <c r="M327" s="273"/>
      <c r="N327" s="274"/>
      <c r="O327" s="274"/>
      <c r="P327" s="274"/>
      <c r="Q327" s="274"/>
      <c r="R327" s="274"/>
      <c r="S327" s="274"/>
      <c r="T327" s="27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6" t="s">
        <v>187</v>
      </c>
      <c r="AU327" s="276" t="s">
        <v>88</v>
      </c>
      <c r="AV327" s="15" t="s">
        <v>86</v>
      </c>
      <c r="AW327" s="15" t="s">
        <v>34</v>
      </c>
      <c r="AX327" s="15" t="s">
        <v>78</v>
      </c>
      <c r="AY327" s="276" t="s">
        <v>176</v>
      </c>
    </row>
    <row r="328" spans="1:51" s="13" customFormat="1" ht="12">
      <c r="A328" s="13"/>
      <c r="B328" s="245"/>
      <c r="C328" s="246"/>
      <c r="D328" s="240" t="s">
        <v>187</v>
      </c>
      <c r="E328" s="247" t="s">
        <v>1</v>
      </c>
      <c r="F328" s="248" t="s">
        <v>1501</v>
      </c>
      <c r="G328" s="246"/>
      <c r="H328" s="249">
        <v>26.26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5" t="s">
        <v>187</v>
      </c>
      <c r="AU328" s="255" t="s">
        <v>88</v>
      </c>
      <c r="AV328" s="13" t="s">
        <v>88</v>
      </c>
      <c r="AW328" s="13" t="s">
        <v>34</v>
      </c>
      <c r="AX328" s="13" t="s">
        <v>78</v>
      </c>
      <c r="AY328" s="255" t="s">
        <v>176</v>
      </c>
    </row>
    <row r="329" spans="1:51" s="13" customFormat="1" ht="12">
      <c r="A329" s="13"/>
      <c r="B329" s="245"/>
      <c r="C329" s="246"/>
      <c r="D329" s="240" t="s">
        <v>187</v>
      </c>
      <c r="E329" s="247" t="s">
        <v>1</v>
      </c>
      <c r="F329" s="248" t="s">
        <v>1502</v>
      </c>
      <c r="G329" s="246"/>
      <c r="H329" s="249">
        <v>-9.364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5" t="s">
        <v>187</v>
      </c>
      <c r="AU329" s="255" t="s">
        <v>88</v>
      </c>
      <c r="AV329" s="13" t="s">
        <v>88</v>
      </c>
      <c r="AW329" s="13" t="s">
        <v>34</v>
      </c>
      <c r="AX329" s="13" t="s">
        <v>78</v>
      </c>
      <c r="AY329" s="255" t="s">
        <v>176</v>
      </c>
    </row>
    <row r="330" spans="1:51" s="16" customFormat="1" ht="12">
      <c r="A330" s="16"/>
      <c r="B330" s="288"/>
      <c r="C330" s="289"/>
      <c r="D330" s="240" t="s">
        <v>187</v>
      </c>
      <c r="E330" s="290" t="s">
        <v>1</v>
      </c>
      <c r="F330" s="291" t="s">
        <v>268</v>
      </c>
      <c r="G330" s="289"/>
      <c r="H330" s="292">
        <v>16.896</v>
      </c>
      <c r="I330" s="293"/>
      <c r="J330" s="289"/>
      <c r="K330" s="289"/>
      <c r="L330" s="294"/>
      <c r="M330" s="295"/>
      <c r="N330" s="296"/>
      <c r="O330" s="296"/>
      <c r="P330" s="296"/>
      <c r="Q330" s="296"/>
      <c r="R330" s="296"/>
      <c r="S330" s="296"/>
      <c r="T330" s="297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98" t="s">
        <v>187</v>
      </c>
      <c r="AU330" s="298" t="s">
        <v>88</v>
      </c>
      <c r="AV330" s="16" t="s">
        <v>198</v>
      </c>
      <c r="AW330" s="16" t="s">
        <v>34</v>
      </c>
      <c r="AX330" s="16" t="s">
        <v>78</v>
      </c>
      <c r="AY330" s="298" t="s">
        <v>176</v>
      </c>
    </row>
    <row r="331" spans="1:51" s="14" customFormat="1" ht="12">
      <c r="A331" s="14"/>
      <c r="B331" s="256"/>
      <c r="C331" s="257"/>
      <c r="D331" s="240" t="s">
        <v>187</v>
      </c>
      <c r="E331" s="258" t="s">
        <v>1</v>
      </c>
      <c r="F331" s="259" t="s">
        <v>189</v>
      </c>
      <c r="G331" s="257"/>
      <c r="H331" s="260">
        <v>26.116000000000003</v>
      </c>
      <c r="I331" s="261"/>
      <c r="J331" s="257"/>
      <c r="K331" s="257"/>
      <c r="L331" s="262"/>
      <c r="M331" s="263"/>
      <c r="N331" s="264"/>
      <c r="O331" s="264"/>
      <c r="P331" s="264"/>
      <c r="Q331" s="264"/>
      <c r="R331" s="264"/>
      <c r="S331" s="264"/>
      <c r="T331" s="26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6" t="s">
        <v>187</v>
      </c>
      <c r="AU331" s="266" t="s">
        <v>88</v>
      </c>
      <c r="AV331" s="14" t="s">
        <v>183</v>
      </c>
      <c r="AW331" s="14" t="s">
        <v>34</v>
      </c>
      <c r="AX331" s="14" t="s">
        <v>86</v>
      </c>
      <c r="AY331" s="266" t="s">
        <v>176</v>
      </c>
    </row>
    <row r="332" spans="1:65" s="2" customFormat="1" ht="16.5" customHeight="1">
      <c r="A332" s="39"/>
      <c r="B332" s="40"/>
      <c r="C332" s="278" t="s">
        <v>445</v>
      </c>
      <c r="D332" s="278" t="s">
        <v>247</v>
      </c>
      <c r="E332" s="279" t="s">
        <v>452</v>
      </c>
      <c r="F332" s="280" t="s">
        <v>453</v>
      </c>
      <c r="G332" s="281" t="s">
        <v>296</v>
      </c>
      <c r="H332" s="282">
        <v>26.899</v>
      </c>
      <c r="I332" s="283"/>
      <c r="J332" s="284">
        <f>ROUND(I332*H332,2)</f>
        <v>0</v>
      </c>
      <c r="K332" s="280" t="s">
        <v>182</v>
      </c>
      <c r="L332" s="285"/>
      <c r="M332" s="286" t="s">
        <v>1</v>
      </c>
      <c r="N332" s="287" t="s">
        <v>43</v>
      </c>
      <c r="O332" s="92"/>
      <c r="P332" s="236">
        <f>O332*H332</f>
        <v>0</v>
      </c>
      <c r="Q332" s="236">
        <v>0.222</v>
      </c>
      <c r="R332" s="236">
        <f>Q332*H332</f>
        <v>5.971578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227</v>
      </c>
      <c r="AT332" s="238" t="s">
        <v>247</v>
      </c>
      <c r="AU332" s="238" t="s">
        <v>88</v>
      </c>
      <c r="AY332" s="18" t="s">
        <v>176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86</v>
      </c>
      <c r="BK332" s="239">
        <f>ROUND(I332*H332,2)</f>
        <v>0</v>
      </c>
      <c r="BL332" s="18" t="s">
        <v>183</v>
      </c>
      <c r="BM332" s="238" t="s">
        <v>454</v>
      </c>
    </row>
    <row r="333" spans="1:47" s="2" customFormat="1" ht="12">
      <c r="A333" s="39"/>
      <c r="B333" s="40"/>
      <c r="C333" s="41"/>
      <c r="D333" s="240" t="s">
        <v>185</v>
      </c>
      <c r="E333" s="41"/>
      <c r="F333" s="241" t="s">
        <v>453</v>
      </c>
      <c r="G333" s="41"/>
      <c r="H333" s="41"/>
      <c r="I333" s="242"/>
      <c r="J333" s="41"/>
      <c r="K333" s="41"/>
      <c r="L333" s="45"/>
      <c r="M333" s="243"/>
      <c r="N333" s="244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185</v>
      </c>
      <c r="AU333" s="18" t="s">
        <v>88</v>
      </c>
    </row>
    <row r="334" spans="1:51" s="13" customFormat="1" ht="12">
      <c r="A334" s="13"/>
      <c r="B334" s="245"/>
      <c r="C334" s="246"/>
      <c r="D334" s="240" t="s">
        <v>187</v>
      </c>
      <c r="E334" s="247" t="s">
        <v>1</v>
      </c>
      <c r="F334" s="248" t="s">
        <v>1503</v>
      </c>
      <c r="G334" s="246"/>
      <c r="H334" s="249">
        <v>26.116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5" t="s">
        <v>187</v>
      </c>
      <c r="AU334" s="255" t="s">
        <v>88</v>
      </c>
      <c r="AV334" s="13" t="s">
        <v>88</v>
      </c>
      <c r="AW334" s="13" t="s">
        <v>34</v>
      </c>
      <c r="AX334" s="13" t="s">
        <v>78</v>
      </c>
      <c r="AY334" s="255" t="s">
        <v>176</v>
      </c>
    </row>
    <row r="335" spans="1:51" s="14" customFormat="1" ht="12">
      <c r="A335" s="14"/>
      <c r="B335" s="256"/>
      <c r="C335" s="257"/>
      <c r="D335" s="240" t="s">
        <v>187</v>
      </c>
      <c r="E335" s="258" t="s">
        <v>1</v>
      </c>
      <c r="F335" s="259" t="s">
        <v>189</v>
      </c>
      <c r="G335" s="257"/>
      <c r="H335" s="260">
        <v>26.116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6" t="s">
        <v>187</v>
      </c>
      <c r="AU335" s="266" t="s">
        <v>88</v>
      </c>
      <c r="AV335" s="14" t="s">
        <v>183</v>
      </c>
      <c r="AW335" s="14" t="s">
        <v>34</v>
      </c>
      <c r="AX335" s="14" t="s">
        <v>86</v>
      </c>
      <c r="AY335" s="266" t="s">
        <v>176</v>
      </c>
    </row>
    <row r="336" spans="1:51" s="13" customFormat="1" ht="12">
      <c r="A336" s="13"/>
      <c r="B336" s="245"/>
      <c r="C336" s="246"/>
      <c r="D336" s="240" t="s">
        <v>187</v>
      </c>
      <c r="E336" s="246"/>
      <c r="F336" s="248" t="s">
        <v>1504</v>
      </c>
      <c r="G336" s="246"/>
      <c r="H336" s="249">
        <v>26.899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5" t="s">
        <v>187</v>
      </c>
      <c r="AU336" s="255" t="s">
        <v>88</v>
      </c>
      <c r="AV336" s="13" t="s">
        <v>88</v>
      </c>
      <c r="AW336" s="13" t="s">
        <v>4</v>
      </c>
      <c r="AX336" s="13" t="s">
        <v>86</v>
      </c>
      <c r="AY336" s="255" t="s">
        <v>176</v>
      </c>
    </row>
    <row r="337" spans="1:65" s="2" customFormat="1" ht="16.5" customHeight="1">
      <c r="A337" s="39"/>
      <c r="B337" s="40"/>
      <c r="C337" s="227" t="s">
        <v>451</v>
      </c>
      <c r="D337" s="227" t="s">
        <v>178</v>
      </c>
      <c r="E337" s="228" t="s">
        <v>1174</v>
      </c>
      <c r="F337" s="229" t="s">
        <v>1175</v>
      </c>
      <c r="G337" s="230" t="s">
        <v>296</v>
      </c>
      <c r="H337" s="231">
        <v>29.432</v>
      </c>
      <c r="I337" s="232"/>
      <c r="J337" s="233">
        <f>ROUND(I337*H337,2)</f>
        <v>0</v>
      </c>
      <c r="K337" s="229" t="s">
        <v>182</v>
      </c>
      <c r="L337" s="45"/>
      <c r="M337" s="234" t="s">
        <v>1</v>
      </c>
      <c r="N337" s="235" t="s">
        <v>43</v>
      </c>
      <c r="O337" s="92"/>
      <c r="P337" s="236">
        <f>O337*H337</f>
        <v>0</v>
      </c>
      <c r="Q337" s="236">
        <v>0.08922</v>
      </c>
      <c r="R337" s="236">
        <f>Q337*H337</f>
        <v>2.6259230399999995</v>
      </c>
      <c r="S337" s="236">
        <v>0</v>
      </c>
      <c r="T337" s="23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8" t="s">
        <v>183</v>
      </c>
      <c r="AT337" s="238" t="s">
        <v>178</v>
      </c>
      <c r="AU337" s="238" t="s">
        <v>88</v>
      </c>
      <c r="AY337" s="18" t="s">
        <v>176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8" t="s">
        <v>86</v>
      </c>
      <c r="BK337" s="239">
        <f>ROUND(I337*H337,2)</f>
        <v>0</v>
      </c>
      <c r="BL337" s="18" t="s">
        <v>183</v>
      </c>
      <c r="BM337" s="238" t="s">
        <v>1176</v>
      </c>
    </row>
    <row r="338" spans="1:47" s="2" customFormat="1" ht="12">
      <c r="A338" s="39"/>
      <c r="B338" s="40"/>
      <c r="C338" s="41"/>
      <c r="D338" s="240" t="s">
        <v>185</v>
      </c>
      <c r="E338" s="41"/>
      <c r="F338" s="241" t="s">
        <v>1177</v>
      </c>
      <c r="G338" s="41"/>
      <c r="H338" s="41"/>
      <c r="I338" s="242"/>
      <c r="J338" s="41"/>
      <c r="K338" s="41"/>
      <c r="L338" s="45"/>
      <c r="M338" s="243"/>
      <c r="N338" s="244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185</v>
      </c>
      <c r="AU338" s="18" t="s">
        <v>88</v>
      </c>
    </row>
    <row r="339" spans="1:51" s="15" customFormat="1" ht="12">
      <c r="A339" s="15"/>
      <c r="B339" s="267"/>
      <c r="C339" s="268"/>
      <c r="D339" s="240" t="s">
        <v>187</v>
      </c>
      <c r="E339" s="269" t="s">
        <v>1</v>
      </c>
      <c r="F339" s="270" t="s">
        <v>1179</v>
      </c>
      <c r="G339" s="268"/>
      <c r="H339" s="269" t="s">
        <v>1</v>
      </c>
      <c r="I339" s="271"/>
      <c r="J339" s="268"/>
      <c r="K339" s="268"/>
      <c r="L339" s="272"/>
      <c r="M339" s="273"/>
      <c r="N339" s="274"/>
      <c r="O339" s="274"/>
      <c r="P339" s="274"/>
      <c r="Q339" s="274"/>
      <c r="R339" s="274"/>
      <c r="S339" s="274"/>
      <c r="T339" s="27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6" t="s">
        <v>187</v>
      </c>
      <c r="AU339" s="276" t="s">
        <v>88</v>
      </c>
      <c r="AV339" s="15" t="s">
        <v>86</v>
      </c>
      <c r="AW339" s="15" t="s">
        <v>34</v>
      </c>
      <c r="AX339" s="15" t="s">
        <v>78</v>
      </c>
      <c r="AY339" s="276" t="s">
        <v>176</v>
      </c>
    </row>
    <row r="340" spans="1:51" s="15" customFormat="1" ht="12">
      <c r="A340" s="15"/>
      <c r="B340" s="267"/>
      <c r="C340" s="268"/>
      <c r="D340" s="240" t="s">
        <v>187</v>
      </c>
      <c r="E340" s="269" t="s">
        <v>1</v>
      </c>
      <c r="F340" s="270" t="s">
        <v>1180</v>
      </c>
      <c r="G340" s="268"/>
      <c r="H340" s="269" t="s">
        <v>1</v>
      </c>
      <c r="I340" s="271"/>
      <c r="J340" s="268"/>
      <c r="K340" s="268"/>
      <c r="L340" s="272"/>
      <c r="M340" s="273"/>
      <c r="N340" s="274"/>
      <c r="O340" s="274"/>
      <c r="P340" s="274"/>
      <c r="Q340" s="274"/>
      <c r="R340" s="274"/>
      <c r="S340" s="274"/>
      <c r="T340" s="27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6" t="s">
        <v>187</v>
      </c>
      <c r="AU340" s="276" t="s">
        <v>88</v>
      </c>
      <c r="AV340" s="15" t="s">
        <v>86</v>
      </c>
      <c r="AW340" s="15" t="s">
        <v>34</v>
      </c>
      <c r="AX340" s="15" t="s">
        <v>78</v>
      </c>
      <c r="AY340" s="276" t="s">
        <v>176</v>
      </c>
    </row>
    <row r="341" spans="1:51" s="13" customFormat="1" ht="12">
      <c r="A341" s="13"/>
      <c r="B341" s="245"/>
      <c r="C341" s="246"/>
      <c r="D341" s="240" t="s">
        <v>187</v>
      </c>
      <c r="E341" s="247" t="s">
        <v>1</v>
      </c>
      <c r="F341" s="248" t="s">
        <v>1505</v>
      </c>
      <c r="G341" s="246"/>
      <c r="H341" s="249">
        <v>15.382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5" t="s">
        <v>187</v>
      </c>
      <c r="AU341" s="255" t="s">
        <v>88</v>
      </c>
      <c r="AV341" s="13" t="s">
        <v>88</v>
      </c>
      <c r="AW341" s="13" t="s">
        <v>34</v>
      </c>
      <c r="AX341" s="13" t="s">
        <v>78</v>
      </c>
      <c r="AY341" s="255" t="s">
        <v>176</v>
      </c>
    </row>
    <row r="342" spans="1:51" s="15" customFormat="1" ht="12">
      <c r="A342" s="15"/>
      <c r="B342" s="267"/>
      <c r="C342" s="268"/>
      <c r="D342" s="240" t="s">
        <v>187</v>
      </c>
      <c r="E342" s="269" t="s">
        <v>1</v>
      </c>
      <c r="F342" s="270" t="s">
        <v>1183</v>
      </c>
      <c r="G342" s="268"/>
      <c r="H342" s="269" t="s">
        <v>1</v>
      </c>
      <c r="I342" s="271"/>
      <c r="J342" s="268"/>
      <c r="K342" s="268"/>
      <c r="L342" s="272"/>
      <c r="M342" s="273"/>
      <c r="N342" s="274"/>
      <c r="O342" s="274"/>
      <c r="P342" s="274"/>
      <c r="Q342" s="274"/>
      <c r="R342" s="274"/>
      <c r="S342" s="274"/>
      <c r="T342" s="27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6" t="s">
        <v>187</v>
      </c>
      <c r="AU342" s="276" t="s">
        <v>88</v>
      </c>
      <c r="AV342" s="15" t="s">
        <v>86</v>
      </c>
      <c r="AW342" s="15" t="s">
        <v>34</v>
      </c>
      <c r="AX342" s="15" t="s">
        <v>78</v>
      </c>
      <c r="AY342" s="276" t="s">
        <v>176</v>
      </c>
    </row>
    <row r="343" spans="1:51" s="13" customFormat="1" ht="12">
      <c r="A343" s="13"/>
      <c r="B343" s="245"/>
      <c r="C343" s="246"/>
      <c r="D343" s="240" t="s">
        <v>187</v>
      </c>
      <c r="E343" s="247" t="s">
        <v>1</v>
      </c>
      <c r="F343" s="248" t="s">
        <v>1506</v>
      </c>
      <c r="G343" s="246"/>
      <c r="H343" s="249">
        <v>14.05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5" t="s">
        <v>187</v>
      </c>
      <c r="AU343" s="255" t="s">
        <v>88</v>
      </c>
      <c r="AV343" s="13" t="s">
        <v>88</v>
      </c>
      <c r="AW343" s="13" t="s">
        <v>34</v>
      </c>
      <c r="AX343" s="13" t="s">
        <v>78</v>
      </c>
      <c r="AY343" s="255" t="s">
        <v>176</v>
      </c>
    </row>
    <row r="344" spans="1:51" s="14" customFormat="1" ht="12">
      <c r="A344" s="14"/>
      <c r="B344" s="256"/>
      <c r="C344" s="257"/>
      <c r="D344" s="240" t="s">
        <v>187</v>
      </c>
      <c r="E344" s="258" t="s">
        <v>1</v>
      </c>
      <c r="F344" s="259" t="s">
        <v>189</v>
      </c>
      <c r="G344" s="257"/>
      <c r="H344" s="260">
        <v>29.432000000000002</v>
      </c>
      <c r="I344" s="261"/>
      <c r="J344" s="257"/>
      <c r="K344" s="257"/>
      <c r="L344" s="262"/>
      <c r="M344" s="263"/>
      <c r="N344" s="264"/>
      <c r="O344" s="264"/>
      <c r="P344" s="264"/>
      <c r="Q344" s="264"/>
      <c r="R344" s="264"/>
      <c r="S344" s="264"/>
      <c r="T344" s="26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6" t="s">
        <v>187</v>
      </c>
      <c r="AU344" s="266" t="s">
        <v>88</v>
      </c>
      <c r="AV344" s="14" t="s">
        <v>183</v>
      </c>
      <c r="AW344" s="14" t="s">
        <v>34</v>
      </c>
      <c r="AX344" s="14" t="s">
        <v>86</v>
      </c>
      <c r="AY344" s="266" t="s">
        <v>176</v>
      </c>
    </row>
    <row r="345" spans="1:65" s="2" customFormat="1" ht="16.5" customHeight="1">
      <c r="A345" s="39"/>
      <c r="B345" s="40"/>
      <c r="C345" s="278" t="s">
        <v>459</v>
      </c>
      <c r="D345" s="278" t="s">
        <v>247</v>
      </c>
      <c r="E345" s="279" t="s">
        <v>429</v>
      </c>
      <c r="F345" s="280" t="s">
        <v>430</v>
      </c>
      <c r="G345" s="281" t="s">
        <v>296</v>
      </c>
      <c r="H345" s="282">
        <v>15.843</v>
      </c>
      <c r="I345" s="283"/>
      <c r="J345" s="284">
        <f>ROUND(I345*H345,2)</f>
        <v>0</v>
      </c>
      <c r="K345" s="280" t="s">
        <v>1</v>
      </c>
      <c r="L345" s="285"/>
      <c r="M345" s="286" t="s">
        <v>1</v>
      </c>
      <c r="N345" s="287" t="s">
        <v>43</v>
      </c>
      <c r="O345" s="92"/>
      <c r="P345" s="236">
        <f>O345*H345</f>
        <v>0</v>
      </c>
      <c r="Q345" s="236">
        <v>0.131</v>
      </c>
      <c r="R345" s="236">
        <f>Q345*H345</f>
        <v>2.075433</v>
      </c>
      <c r="S345" s="236">
        <v>0</v>
      </c>
      <c r="T345" s="23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8" t="s">
        <v>227</v>
      </c>
      <c r="AT345" s="238" t="s">
        <v>247</v>
      </c>
      <c r="AU345" s="238" t="s">
        <v>88</v>
      </c>
      <c r="AY345" s="18" t="s">
        <v>176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8" t="s">
        <v>86</v>
      </c>
      <c r="BK345" s="239">
        <f>ROUND(I345*H345,2)</f>
        <v>0</v>
      </c>
      <c r="BL345" s="18" t="s">
        <v>183</v>
      </c>
      <c r="BM345" s="238" t="s">
        <v>1187</v>
      </c>
    </row>
    <row r="346" spans="1:47" s="2" customFormat="1" ht="12">
      <c r="A346" s="39"/>
      <c r="B346" s="40"/>
      <c r="C346" s="41"/>
      <c r="D346" s="240" t="s">
        <v>185</v>
      </c>
      <c r="E346" s="41"/>
      <c r="F346" s="241" t="s">
        <v>425</v>
      </c>
      <c r="G346" s="41"/>
      <c r="H346" s="41"/>
      <c r="I346" s="242"/>
      <c r="J346" s="41"/>
      <c r="K346" s="41"/>
      <c r="L346" s="45"/>
      <c r="M346" s="243"/>
      <c r="N346" s="244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185</v>
      </c>
      <c r="AU346" s="18" t="s">
        <v>88</v>
      </c>
    </row>
    <row r="347" spans="1:51" s="15" customFormat="1" ht="12">
      <c r="A347" s="15"/>
      <c r="B347" s="267"/>
      <c r="C347" s="268"/>
      <c r="D347" s="240" t="s">
        <v>187</v>
      </c>
      <c r="E347" s="269" t="s">
        <v>1</v>
      </c>
      <c r="F347" s="270" t="s">
        <v>1180</v>
      </c>
      <c r="G347" s="268"/>
      <c r="H347" s="269" t="s">
        <v>1</v>
      </c>
      <c r="I347" s="271"/>
      <c r="J347" s="268"/>
      <c r="K347" s="268"/>
      <c r="L347" s="272"/>
      <c r="M347" s="273"/>
      <c r="N347" s="274"/>
      <c r="O347" s="274"/>
      <c r="P347" s="274"/>
      <c r="Q347" s="274"/>
      <c r="R347" s="274"/>
      <c r="S347" s="274"/>
      <c r="T347" s="27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6" t="s">
        <v>187</v>
      </c>
      <c r="AU347" s="276" t="s">
        <v>88</v>
      </c>
      <c r="AV347" s="15" t="s">
        <v>86</v>
      </c>
      <c r="AW347" s="15" t="s">
        <v>34</v>
      </c>
      <c r="AX347" s="15" t="s">
        <v>78</v>
      </c>
      <c r="AY347" s="276" t="s">
        <v>176</v>
      </c>
    </row>
    <row r="348" spans="1:51" s="13" customFormat="1" ht="12">
      <c r="A348" s="13"/>
      <c r="B348" s="245"/>
      <c r="C348" s="246"/>
      <c r="D348" s="240" t="s">
        <v>187</v>
      </c>
      <c r="E348" s="247" t="s">
        <v>1</v>
      </c>
      <c r="F348" s="248" t="s">
        <v>1505</v>
      </c>
      <c r="G348" s="246"/>
      <c r="H348" s="249">
        <v>15.382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5" t="s">
        <v>187</v>
      </c>
      <c r="AU348" s="255" t="s">
        <v>88</v>
      </c>
      <c r="AV348" s="13" t="s">
        <v>88</v>
      </c>
      <c r="AW348" s="13" t="s">
        <v>34</v>
      </c>
      <c r="AX348" s="13" t="s">
        <v>78</v>
      </c>
      <c r="AY348" s="255" t="s">
        <v>176</v>
      </c>
    </row>
    <row r="349" spans="1:51" s="14" customFormat="1" ht="12">
      <c r="A349" s="14"/>
      <c r="B349" s="256"/>
      <c r="C349" s="257"/>
      <c r="D349" s="240" t="s">
        <v>187</v>
      </c>
      <c r="E349" s="258" t="s">
        <v>1</v>
      </c>
      <c r="F349" s="259" t="s">
        <v>189</v>
      </c>
      <c r="G349" s="257"/>
      <c r="H349" s="260">
        <v>15.382</v>
      </c>
      <c r="I349" s="261"/>
      <c r="J349" s="257"/>
      <c r="K349" s="257"/>
      <c r="L349" s="262"/>
      <c r="M349" s="263"/>
      <c r="N349" s="264"/>
      <c r="O349" s="264"/>
      <c r="P349" s="264"/>
      <c r="Q349" s="264"/>
      <c r="R349" s="264"/>
      <c r="S349" s="264"/>
      <c r="T349" s="26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6" t="s">
        <v>187</v>
      </c>
      <c r="AU349" s="266" t="s">
        <v>88</v>
      </c>
      <c r="AV349" s="14" t="s">
        <v>183</v>
      </c>
      <c r="AW349" s="14" t="s">
        <v>34</v>
      </c>
      <c r="AX349" s="14" t="s">
        <v>86</v>
      </c>
      <c r="AY349" s="266" t="s">
        <v>176</v>
      </c>
    </row>
    <row r="350" spans="1:51" s="13" customFormat="1" ht="12">
      <c r="A350" s="13"/>
      <c r="B350" s="245"/>
      <c r="C350" s="246"/>
      <c r="D350" s="240" t="s">
        <v>187</v>
      </c>
      <c r="E350" s="246"/>
      <c r="F350" s="248" t="s">
        <v>1507</v>
      </c>
      <c r="G350" s="246"/>
      <c r="H350" s="249">
        <v>15.843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5" t="s">
        <v>187</v>
      </c>
      <c r="AU350" s="255" t="s">
        <v>88</v>
      </c>
      <c r="AV350" s="13" t="s">
        <v>88</v>
      </c>
      <c r="AW350" s="13" t="s">
        <v>4</v>
      </c>
      <c r="AX350" s="13" t="s">
        <v>86</v>
      </c>
      <c r="AY350" s="255" t="s">
        <v>176</v>
      </c>
    </row>
    <row r="351" spans="1:65" s="2" customFormat="1" ht="16.5" customHeight="1">
      <c r="A351" s="39"/>
      <c r="B351" s="40"/>
      <c r="C351" s="278" t="s">
        <v>466</v>
      </c>
      <c r="D351" s="278" t="s">
        <v>247</v>
      </c>
      <c r="E351" s="279" t="s">
        <v>440</v>
      </c>
      <c r="F351" s="280" t="s">
        <v>441</v>
      </c>
      <c r="G351" s="281" t="s">
        <v>296</v>
      </c>
      <c r="H351" s="282">
        <v>14.472</v>
      </c>
      <c r="I351" s="283"/>
      <c r="J351" s="284">
        <f>ROUND(I351*H351,2)</f>
        <v>0</v>
      </c>
      <c r="K351" s="280" t="s">
        <v>182</v>
      </c>
      <c r="L351" s="285"/>
      <c r="M351" s="286" t="s">
        <v>1</v>
      </c>
      <c r="N351" s="287" t="s">
        <v>43</v>
      </c>
      <c r="O351" s="92"/>
      <c r="P351" s="236">
        <f>O351*H351</f>
        <v>0</v>
      </c>
      <c r="Q351" s="236">
        <v>0.131</v>
      </c>
      <c r="R351" s="236">
        <f>Q351*H351</f>
        <v>1.895832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227</v>
      </c>
      <c r="AT351" s="238" t="s">
        <v>247</v>
      </c>
      <c r="AU351" s="238" t="s">
        <v>88</v>
      </c>
      <c r="AY351" s="18" t="s">
        <v>176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86</v>
      </c>
      <c r="BK351" s="239">
        <f>ROUND(I351*H351,2)</f>
        <v>0</v>
      </c>
      <c r="BL351" s="18" t="s">
        <v>183</v>
      </c>
      <c r="BM351" s="238" t="s">
        <v>442</v>
      </c>
    </row>
    <row r="352" spans="1:47" s="2" customFormat="1" ht="12">
      <c r="A352" s="39"/>
      <c r="B352" s="40"/>
      <c r="C352" s="41"/>
      <c r="D352" s="240" t="s">
        <v>185</v>
      </c>
      <c r="E352" s="41"/>
      <c r="F352" s="241" t="s">
        <v>443</v>
      </c>
      <c r="G352" s="41"/>
      <c r="H352" s="41"/>
      <c r="I352" s="242"/>
      <c r="J352" s="41"/>
      <c r="K352" s="41"/>
      <c r="L352" s="45"/>
      <c r="M352" s="243"/>
      <c r="N352" s="244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185</v>
      </c>
      <c r="AU352" s="18" t="s">
        <v>88</v>
      </c>
    </row>
    <row r="353" spans="1:51" s="15" customFormat="1" ht="12">
      <c r="A353" s="15"/>
      <c r="B353" s="267"/>
      <c r="C353" s="268"/>
      <c r="D353" s="240" t="s">
        <v>187</v>
      </c>
      <c r="E353" s="269" t="s">
        <v>1</v>
      </c>
      <c r="F353" s="270" t="s">
        <v>1179</v>
      </c>
      <c r="G353" s="268"/>
      <c r="H353" s="269" t="s">
        <v>1</v>
      </c>
      <c r="I353" s="271"/>
      <c r="J353" s="268"/>
      <c r="K353" s="268"/>
      <c r="L353" s="272"/>
      <c r="M353" s="273"/>
      <c r="N353" s="274"/>
      <c r="O353" s="274"/>
      <c r="P353" s="274"/>
      <c r="Q353" s="274"/>
      <c r="R353" s="274"/>
      <c r="S353" s="274"/>
      <c r="T353" s="27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6" t="s">
        <v>187</v>
      </c>
      <c r="AU353" s="276" t="s">
        <v>88</v>
      </c>
      <c r="AV353" s="15" t="s">
        <v>86</v>
      </c>
      <c r="AW353" s="15" t="s">
        <v>34</v>
      </c>
      <c r="AX353" s="15" t="s">
        <v>78</v>
      </c>
      <c r="AY353" s="276" t="s">
        <v>176</v>
      </c>
    </row>
    <row r="354" spans="1:51" s="15" customFormat="1" ht="12">
      <c r="A354" s="15"/>
      <c r="B354" s="267"/>
      <c r="C354" s="268"/>
      <c r="D354" s="240" t="s">
        <v>187</v>
      </c>
      <c r="E354" s="269" t="s">
        <v>1</v>
      </c>
      <c r="F354" s="270" t="s">
        <v>1183</v>
      </c>
      <c r="G354" s="268"/>
      <c r="H354" s="269" t="s">
        <v>1</v>
      </c>
      <c r="I354" s="271"/>
      <c r="J354" s="268"/>
      <c r="K354" s="268"/>
      <c r="L354" s="272"/>
      <c r="M354" s="273"/>
      <c r="N354" s="274"/>
      <c r="O354" s="274"/>
      <c r="P354" s="274"/>
      <c r="Q354" s="274"/>
      <c r="R354" s="274"/>
      <c r="S354" s="274"/>
      <c r="T354" s="27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6" t="s">
        <v>187</v>
      </c>
      <c r="AU354" s="276" t="s">
        <v>88</v>
      </c>
      <c r="AV354" s="15" t="s">
        <v>86</v>
      </c>
      <c r="AW354" s="15" t="s">
        <v>34</v>
      </c>
      <c r="AX354" s="15" t="s">
        <v>78</v>
      </c>
      <c r="AY354" s="276" t="s">
        <v>176</v>
      </c>
    </row>
    <row r="355" spans="1:51" s="13" customFormat="1" ht="12">
      <c r="A355" s="13"/>
      <c r="B355" s="245"/>
      <c r="C355" s="246"/>
      <c r="D355" s="240" t="s">
        <v>187</v>
      </c>
      <c r="E355" s="247" t="s">
        <v>1</v>
      </c>
      <c r="F355" s="248" t="s">
        <v>1506</v>
      </c>
      <c r="G355" s="246"/>
      <c r="H355" s="249">
        <v>14.05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5" t="s">
        <v>187</v>
      </c>
      <c r="AU355" s="255" t="s">
        <v>88</v>
      </c>
      <c r="AV355" s="13" t="s">
        <v>88</v>
      </c>
      <c r="AW355" s="13" t="s">
        <v>34</v>
      </c>
      <c r="AX355" s="13" t="s">
        <v>78</v>
      </c>
      <c r="AY355" s="255" t="s">
        <v>176</v>
      </c>
    </row>
    <row r="356" spans="1:51" s="14" customFormat="1" ht="12">
      <c r="A356" s="14"/>
      <c r="B356" s="256"/>
      <c r="C356" s="257"/>
      <c r="D356" s="240" t="s">
        <v>187</v>
      </c>
      <c r="E356" s="258" t="s">
        <v>1</v>
      </c>
      <c r="F356" s="259" t="s">
        <v>189</v>
      </c>
      <c r="G356" s="257"/>
      <c r="H356" s="260">
        <v>14.05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6" t="s">
        <v>187</v>
      </c>
      <c r="AU356" s="266" t="s">
        <v>88</v>
      </c>
      <c r="AV356" s="14" t="s">
        <v>183</v>
      </c>
      <c r="AW356" s="14" t="s">
        <v>34</v>
      </c>
      <c r="AX356" s="14" t="s">
        <v>86</v>
      </c>
      <c r="AY356" s="266" t="s">
        <v>176</v>
      </c>
    </row>
    <row r="357" spans="1:51" s="13" customFormat="1" ht="12">
      <c r="A357" s="13"/>
      <c r="B357" s="245"/>
      <c r="C357" s="246"/>
      <c r="D357" s="240" t="s">
        <v>187</v>
      </c>
      <c r="E357" s="246"/>
      <c r="F357" s="248" t="s">
        <v>1508</v>
      </c>
      <c r="G357" s="246"/>
      <c r="H357" s="249">
        <v>14.472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5" t="s">
        <v>187</v>
      </c>
      <c r="AU357" s="255" t="s">
        <v>88</v>
      </c>
      <c r="AV357" s="13" t="s">
        <v>88</v>
      </c>
      <c r="AW357" s="13" t="s">
        <v>4</v>
      </c>
      <c r="AX357" s="13" t="s">
        <v>86</v>
      </c>
      <c r="AY357" s="255" t="s">
        <v>176</v>
      </c>
    </row>
    <row r="358" spans="1:65" s="2" customFormat="1" ht="21.75" customHeight="1">
      <c r="A358" s="39"/>
      <c r="B358" s="40"/>
      <c r="C358" s="227" t="s">
        <v>473</v>
      </c>
      <c r="D358" s="227" t="s">
        <v>178</v>
      </c>
      <c r="E358" s="228" t="s">
        <v>1509</v>
      </c>
      <c r="F358" s="229" t="s">
        <v>1510</v>
      </c>
      <c r="G358" s="230" t="s">
        <v>296</v>
      </c>
      <c r="H358" s="231">
        <v>454.092</v>
      </c>
      <c r="I358" s="232"/>
      <c r="J358" s="233">
        <f>ROUND(I358*H358,2)</f>
        <v>0</v>
      </c>
      <c r="K358" s="229" t="s">
        <v>182</v>
      </c>
      <c r="L358" s="45"/>
      <c r="M358" s="234" t="s">
        <v>1</v>
      </c>
      <c r="N358" s="235" t="s">
        <v>43</v>
      </c>
      <c r="O358" s="92"/>
      <c r="P358" s="236">
        <f>O358*H358</f>
        <v>0</v>
      </c>
      <c r="Q358" s="236">
        <v>0.08922</v>
      </c>
      <c r="R358" s="236">
        <f>Q358*H358</f>
        <v>40.51408823999999</v>
      </c>
      <c r="S358" s="236">
        <v>0</v>
      </c>
      <c r="T358" s="23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183</v>
      </c>
      <c r="AT358" s="238" t="s">
        <v>178</v>
      </c>
      <c r="AU358" s="238" t="s">
        <v>88</v>
      </c>
      <c r="AY358" s="18" t="s">
        <v>176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86</v>
      </c>
      <c r="BK358" s="239">
        <f>ROUND(I358*H358,2)</f>
        <v>0</v>
      </c>
      <c r="BL358" s="18" t="s">
        <v>183</v>
      </c>
      <c r="BM358" s="238" t="s">
        <v>1511</v>
      </c>
    </row>
    <row r="359" spans="1:47" s="2" customFormat="1" ht="12">
      <c r="A359" s="39"/>
      <c r="B359" s="40"/>
      <c r="C359" s="41"/>
      <c r="D359" s="240" t="s">
        <v>185</v>
      </c>
      <c r="E359" s="41"/>
      <c r="F359" s="241" t="s">
        <v>1512</v>
      </c>
      <c r="G359" s="41"/>
      <c r="H359" s="41"/>
      <c r="I359" s="242"/>
      <c r="J359" s="41"/>
      <c r="K359" s="41"/>
      <c r="L359" s="45"/>
      <c r="M359" s="243"/>
      <c r="N359" s="244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185</v>
      </c>
      <c r="AU359" s="18" t="s">
        <v>88</v>
      </c>
    </row>
    <row r="360" spans="1:51" s="15" customFormat="1" ht="12">
      <c r="A360" s="15"/>
      <c r="B360" s="267"/>
      <c r="C360" s="268"/>
      <c r="D360" s="240" t="s">
        <v>187</v>
      </c>
      <c r="E360" s="269" t="s">
        <v>1</v>
      </c>
      <c r="F360" s="270" t="s">
        <v>1179</v>
      </c>
      <c r="G360" s="268"/>
      <c r="H360" s="269" t="s">
        <v>1</v>
      </c>
      <c r="I360" s="271"/>
      <c r="J360" s="268"/>
      <c r="K360" s="268"/>
      <c r="L360" s="272"/>
      <c r="M360" s="273"/>
      <c r="N360" s="274"/>
      <c r="O360" s="274"/>
      <c r="P360" s="274"/>
      <c r="Q360" s="274"/>
      <c r="R360" s="274"/>
      <c r="S360" s="274"/>
      <c r="T360" s="27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6" t="s">
        <v>187</v>
      </c>
      <c r="AU360" s="276" t="s">
        <v>88</v>
      </c>
      <c r="AV360" s="15" t="s">
        <v>86</v>
      </c>
      <c r="AW360" s="15" t="s">
        <v>34</v>
      </c>
      <c r="AX360" s="15" t="s">
        <v>78</v>
      </c>
      <c r="AY360" s="276" t="s">
        <v>176</v>
      </c>
    </row>
    <row r="361" spans="1:51" s="13" customFormat="1" ht="12">
      <c r="A361" s="13"/>
      <c r="B361" s="245"/>
      <c r="C361" s="246"/>
      <c r="D361" s="240" t="s">
        <v>187</v>
      </c>
      <c r="E361" s="247" t="s">
        <v>1</v>
      </c>
      <c r="F361" s="248" t="s">
        <v>1513</v>
      </c>
      <c r="G361" s="246"/>
      <c r="H361" s="249">
        <v>445.188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5" t="s">
        <v>187</v>
      </c>
      <c r="AU361" s="255" t="s">
        <v>88</v>
      </c>
      <c r="AV361" s="13" t="s">
        <v>88</v>
      </c>
      <c r="AW361" s="13" t="s">
        <v>34</v>
      </c>
      <c r="AX361" s="13" t="s">
        <v>78</v>
      </c>
      <c r="AY361" s="255" t="s">
        <v>176</v>
      </c>
    </row>
    <row r="362" spans="1:51" s="14" customFormat="1" ht="12">
      <c r="A362" s="14"/>
      <c r="B362" s="256"/>
      <c r="C362" s="257"/>
      <c r="D362" s="240" t="s">
        <v>187</v>
      </c>
      <c r="E362" s="258" t="s">
        <v>1</v>
      </c>
      <c r="F362" s="259" t="s">
        <v>189</v>
      </c>
      <c r="G362" s="257"/>
      <c r="H362" s="260">
        <v>445.188</v>
      </c>
      <c r="I362" s="261"/>
      <c r="J362" s="257"/>
      <c r="K362" s="257"/>
      <c r="L362" s="262"/>
      <c r="M362" s="263"/>
      <c r="N362" s="264"/>
      <c r="O362" s="264"/>
      <c r="P362" s="264"/>
      <c r="Q362" s="264"/>
      <c r="R362" s="264"/>
      <c r="S362" s="264"/>
      <c r="T362" s="26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6" t="s">
        <v>187</v>
      </c>
      <c r="AU362" s="266" t="s">
        <v>88</v>
      </c>
      <c r="AV362" s="14" t="s">
        <v>183</v>
      </c>
      <c r="AW362" s="14" t="s">
        <v>34</v>
      </c>
      <c r="AX362" s="14" t="s">
        <v>86</v>
      </c>
      <c r="AY362" s="266" t="s">
        <v>176</v>
      </c>
    </row>
    <row r="363" spans="1:51" s="13" customFormat="1" ht="12">
      <c r="A363" s="13"/>
      <c r="B363" s="245"/>
      <c r="C363" s="246"/>
      <c r="D363" s="240" t="s">
        <v>187</v>
      </c>
      <c r="E363" s="246"/>
      <c r="F363" s="248" t="s">
        <v>1514</v>
      </c>
      <c r="G363" s="246"/>
      <c r="H363" s="249">
        <v>454.092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5" t="s">
        <v>187</v>
      </c>
      <c r="AU363" s="255" t="s">
        <v>88</v>
      </c>
      <c r="AV363" s="13" t="s">
        <v>88</v>
      </c>
      <c r="AW363" s="13" t="s">
        <v>4</v>
      </c>
      <c r="AX363" s="13" t="s">
        <v>86</v>
      </c>
      <c r="AY363" s="255" t="s">
        <v>176</v>
      </c>
    </row>
    <row r="364" spans="1:65" s="2" customFormat="1" ht="16.5" customHeight="1">
      <c r="A364" s="39"/>
      <c r="B364" s="40"/>
      <c r="C364" s="278" t="s">
        <v>480</v>
      </c>
      <c r="D364" s="278" t="s">
        <v>247</v>
      </c>
      <c r="E364" s="279" t="s">
        <v>424</v>
      </c>
      <c r="F364" s="280" t="s">
        <v>425</v>
      </c>
      <c r="G364" s="281" t="s">
        <v>296</v>
      </c>
      <c r="H364" s="282">
        <v>449.64</v>
      </c>
      <c r="I364" s="283"/>
      <c r="J364" s="284">
        <f>ROUND(I364*H364,2)</f>
        <v>0</v>
      </c>
      <c r="K364" s="280" t="s">
        <v>182</v>
      </c>
      <c r="L364" s="285"/>
      <c r="M364" s="286" t="s">
        <v>1</v>
      </c>
      <c r="N364" s="287" t="s">
        <v>43</v>
      </c>
      <c r="O364" s="92"/>
      <c r="P364" s="236">
        <f>O364*H364</f>
        <v>0</v>
      </c>
      <c r="Q364" s="236">
        <v>0.131</v>
      </c>
      <c r="R364" s="236">
        <f>Q364*H364</f>
        <v>58.90284</v>
      </c>
      <c r="S364" s="236">
        <v>0</v>
      </c>
      <c r="T364" s="23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8" t="s">
        <v>227</v>
      </c>
      <c r="AT364" s="238" t="s">
        <v>247</v>
      </c>
      <c r="AU364" s="238" t="s">
        <v>88</v>
      </c>
      <c r="AY364" s="18" t="s">
        <v>176</v>
      </c>
      <c r="BE364" s="239">
        <f>IF(N364="základní",J364,0)</f>
        <v>0</v>
      </c>
      <c r="BF364" s="239">
        <f>IF(N364="snížená",J364,0)</f>
        <v>0</v>
      </c>
      <c r="BG364" s="239">
        <f>IF(N364="zákl. přenesená",J364,0)</f>
        <v>0</v>
      </c>
      <c r="BH364" s="239">
        <f>IF(N364="sníž. přenesená",J364,0)</f>
        <v>0</v>
      </c>
      <c r="BI364" s="239">
        <f>IF(N364="nulová",J364,0)</f>
        <v>0</v>
      </c>
      <c r="BJ364" s="18" t="s">
        <v>86</v>
      </c>
      <c r="BK364" s="239">
        <f>ROUND(I364*H364,2)</f>
        <v>0</v>
      </c>
      <c r="BL364" s="18" t="s">
        <v>183</v>
      </c>
      <c r="BM364" s="238" t="s">
        <v>1515</v>
      </c>
    </row>
    <row r="365" spans="1:47" s="2" customFormat="1" ht="12">
      <c r="A365" s="39"/>
      <c r="B365" s="40"/>
      <c r="C365" s="41"/>
      <c r="D365" s="240" t="s">
        <v>185</v>
      </c>
      <c r="E365" s="41"/>
      <c r="F365" s="241" t="s">
        <v>425</v>
      </c>
      <c r="G365" s="41"/>
      <c r="H365" s="41"/>
      <c r="I365" s="242"/>
      <c r="J365" s="41"/>
      <c r="K365" s="41"/>
      <c r="L365" s="45"/>
      <c r="M365" s="243"/>
      <c r="N365" s="244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185</v>
      </c>
      <c r="AU365" s="18" t="s">
        <v>88</v>
      </c>
    </row>
    <row r="366" spans="1:51" s="15" customFormat="1" ht="12">
      <c r="A366" s="15"/>
      <c r="B366" s="267"/>
      <c r="C366" s="268"/>
      <c r="D366" s="240" t="s">
        <v>187</v>
      </c>
      <c r="E366" s="269" t="s">
        <v>1</v>
      </c>
      <c r="F366" s="270" t="s">
        <v>1179</v>
      </c>
      <c r="G366" s="268"/>
      <c r="H366" s="269" t="s">
        <v>1</v>
      </c>
      <c r="I366" s="271"/>
      <c r="J366" s="268"/>
      <c r="K366" s="268"/>
      <c r="L366" s="272"/>
      <c r="M366" s="273"/>
      <c r="N366" s="274"/>
      <c r="O366" s="274"/>
      <c r="P366" s="274"/>
      <c r="Q366" s="274"/>
      <c r="R366" s="274"/>
      <c r="S366" s="274"/>
      <c r="T366" s="27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6" t="s">
        <v>187</v>
      </c>
      <c r="AU366" s="276" t="s">
        <v>88</v>
      </c>
      <c r="AV366" s="15" t="s">
        <v>86</v>
      </c>
      <c r="AW366" s="15" t="s">
        <v>34</v>
      </c>
      <c r="AX366" s="15" t="s">
        <v>78</v>
      </c>
      <c r="AY366" s="276" t="s">
        <v>176</v>
      </c>
    </row>
    <row r="367" spans="1:51" s="13" customFormat="1" ht="12">
      <c r="A367" s="13"/>
      <c r="B367" s="245"/>
      <c r="C367" s="246"/>
      <c r="D367" s="240" t="s">
        <v>187</v>
      </c>
      <c r="E367" s="247" t="s">
        <v>1</v>
      </c>
      <c r="F367" s="248" t="s">
        <v>1513</v>
      </c>
      <c r="G367" s="246"/>
      <c r="H367" s="249">
        <v>445.188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5" t="s">
        <v>187</v>
      </c>
      <c r="AU367" s="255" t="s">
        <v>88</v>
      </c>
      <c r="AV367" s="13" t="s">
        <v>88</v>
      </c>
      <c r="AW367" s="13" t="s">
        <v>34</v>
      </c>
      <c r="AX367" s="13" t="s">
        <v>78</v>
      </c>
      <c r="AY367" s="255" t="s">
        <v>176</v>
      </c>
    </row>
    <row r="368" spans="1:51" s="14" customFormat="1" ht="12">
      <c r="A368" s="14"/>
      <c r="B368" s="256"/>
      <c r="C368" s="257"/>
      <c r="D368" s="240" t="s">
        <v>187</v>
      </c>
      <c r="E368" s="258" t="s">
        <v>1</v>
      </c>
      <c r="F368" s="259" t="s">
        <v>189</v>
      </c>
      <c r="G368" s="257"/>
      <c r="H368" s="260">
        <v>445.188</v>
      </c>
      <c r="I368" s="261"/>
      <c r="J368" s="257"/>
      <c r="K368" s="257"/>
      <c r="L368" s="262"/>
      <c r="M368" s="263"/>
      <c r="N368" s="264"/>
      <c r="O368" s="264"/>
      <c r="P368" s="264"/>
      <c r="Q368" s="264"/>
      <c r="R368" s="264"/>
      <c r="S368" s="264"/>
      <c r="T368" s="26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6" t="s">
        <v>187</v>
      </c>
      <c r="AU368" s="266" t="s">
        <v>88</v>
      </c>
      <c r="AV368" s="14" t="s">
        <v>183</v>
      </c>
      <c r="AW368" s="14" t="s">
        <v>34</v>
      </c>
      <c r="AX368" s="14" t="s">
        <v>86</v>
      </c>
      <c r="AY368" s="266" t="s">
        <v>176</v>
      </c>
    </row>
    <row r="369" spans="1:51" s="13" customFormat="1" ht="12">
      <c r="A369" s="13"/>
      <c r="B369" s="245"/>
      <c r="C369" s="246"/>
      <c r="D369" s="240" t="s">
        <v>187</v>
      </c>
      <c r="E369" s="246"/>
      <c r="F369" s="248" t="s">
        <v>1516</v>
      </c>
      <c r="G369" s="246"/>
      <c r="H369" s="249">
        <v>449.64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5" t="s">
        <v>187</v>
      </c>
      <c r="AU369" s="255" t="s">
        <v>88</v>
      </c>
      <c r="AV369" s="13" t="s">
        <v>88</v>
      </c>
      <c r="AW369" s="13" t="s">
        <v>4</v>
      </c>
      <c r="AX369" s="13" t="s">
        <v>86</v>
      </c>
      <c r="AY369" s="255" t="s">
        <v>176</v>
      </c>
    </row>
    <row r="370" spans="1:65" s="2" customFormat="1" ht="21.75" customHeight="1">
      <c r="A370" s="39"/>
      <c r="B370" s="40"/>
      <c r="C370" s="227" t="s">
        <v>485</v>
      </c>
      <c r="D370" s="227" t="s">
        <v>178</v>
      </c>
      <c r="E370" s="228" t="s">
        <v>1517</v>
      </c>
      <c r="F370" s="229" t="s">
        <v>1518</v>
      </c>
      <c r="G370" s="230" t="s">
        <v>296</v>
      </c>
      <c r="H370" s="231">
        <v>283.82</v>
      </c>
      <c r="I370" s="232"/>
      <c r="J370" s="233">
        <f>ROUND(I370*H370,2)</f>
        <v>0</v>
      </c>
      <c r="K370" s="229" t="s">
        <v>182</v>
      </c>
      <c r="L370" s="45"/>
      <c r="M370" s="234" t="s">
        <v>1</v>
      </c>
      <c r="N370" s="235" t="s">
        <v>43</v>
      </c>
      <c r="O370" s="92"/>
      <c r="P370" s="236">
        <f>O370*H370</f>
        <v>0</v>
      </c>
      <c r="Q370" s="236">
        <v>0.11162</v>
      </c>
      <c r="R370" s="236">
        <f>Q370*H370</f>
        <v>31.6799884</v>
      </c>
      <c r="S370" s="236">
        <v>0</v>
      </c>
      <c r="T370" s="23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8" t="s">
        <v>183</v>
      </c>
      <c r="AT370" s="238" t="s">
        <v>178</v>
      </c>
      <c r="AU370" s="238" t="s">
        <v>88</v>
      </c>
      <c r="AY370" s="18" t="s">
        <v>176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8" t="s">
        <v>86</v>
      </c>
      <c r="BK370" s="239">
        <f>ROUND(I370*H370,2)</f>
        <v>0</v>
      </c>
      <c r="BL370" s="18" t="s">
        <v>183</v>
      </c>
      <c r="BM370" s="238" t="s">
        <v>1519</v>
      </c>
    </row>
    <row r="371" spans="1:47" s="2" customFormat="1" ht="12">
      <c r="A371" s="39"/>
      <c r="B371" s="40"/>
      <c r="C371" s="41"/>
      <c r="D371" s="240" t="s">
        <v>185</v>
      </c>
      <c r="E371" s="41"/>
      <c r="F371" s="241" t="s">
        <v>1520</v>
      </c>
      <c r="G371" s="41"/>
      <c r="H371" s="41"/>
      <c r="I371" s="242"/>
      <c r="J371" s="41"/>
      <c r="K371" s="41"/>
      <c r="L371" s="45"/>
      <c r="M371" s="243"/>
      <c r="N371" s="244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185</v>
      </c>
      <c r="AU371" s="18" t="s">
        <v>88</v>
      </c>
    </row>
    <row r="372" spans="1:47" s="2" customFormat="1" ht="12">
      <c r="A372" s="39"/>
      <c r="B372" s="40"/>
      <c r="C372" s="41"/>
      <c r="D372" s="240" t="s">
        <v>232</v>
      </c>
      <c r="E372" s="41"/>
      <c r="F372" s="277" t="s">
        <v>1202</v>
      </c>
      <c r="G372" s="41"/>
      <c r="H372" s="41"/>
      <c r="I372" s="242"/>
      <c r="J372" s="41"/>
      <c r="K372" s="41"/>
      <c r="L372" s="45"/>
      <c r="M372" s="243"/>
      <c r="N372" s="244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232</v>
      </c>
      <c r="AU372" s="18" t="s">
        <v>88</v>
      </c>
    </row>
    <row r="373" spans="1:51" s="15" customFormat="1" ht="12">
      <c r="A373" s="15"/>
      <c r="B373" s="267"/>
      <c r="C373" s="268"/>
      <c r="D373" s="240" t="s">
        <v>187</v>
      </c>
      <c r="E373" s="269" t="s">
        <v>1</v>
      </c>
      <c r="F373" s="270" t="s">
        <v>1108</v>
      </c>
      <c r="G373" s="268"/>
      <c r="H373" s="269" t="s">
        <v>1</v>
      </c>
      <c r="I373" s="271"/>
      <c r="J373" s="268"/>
      <c r="K373" s="268"/>
      <c r="L373" s="272"/>
      <c r="M373" s="273"/>
      <c r="N373" s="274"/>
      <c r="O373" s="274"/>
      <c r="P373" s="274"/>
      <c r="Q373" s="274"/>
      <c r="R373" s="274"/>
      <c r="S373" s="274"/>
      <c r="T373" s="27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76" t="s">
        <v>187</v>
      </c>
      <c r="AU373" s="276" t="s">
        <v>88</v>
      </c>
      <c r="AV373" s="15" t="s">
        <v>86</v>
      </c>
      <c r="AW373" s="15" t="s">
        <v>34</v>
      </c>
      <c r="AX373" s="15" t="s">
        <v>78</v>
      </c>
      <c r="AY373" s="276" t="s">
        <v>176</v>
      </c>
    </row>
    <row r="374" spans="1:51" s="13" customFormat="1" ht="12">
      <c r="A374" s="13"/>
      <c r="B374" s="245"/>
      <c r="C374" s="246"/>
      <c r="D374" s="240" t="s">
        <v>187</v>
      </c>
      <c r="E374" s="247" t="s">
        <v>1</v>
      </c>
      <c r="F374" s="248" t="s">
        <v>1521</v>
      </c>
      <c r="G374" s="246"/>
      <c r="H374" s="249">
        <v>283.82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5" t="s">
        <v>187</v>
      </c>
      <c r="AU374" s="255" t="s">
        <v>88</v>
      </c>
      <c r="AV374" s="13" t="s">
        <v>88</v>
      </c>
      <c r="AW374" s="13" t="s">
        <v>34</v>
      </c>
      <c r="AX374" s="13" t="s">
        <v>78</v>
      </c>
      <c r="AY374" s="255" t="s">
        <v>176</v>
      </c>
    </row>
    <row r="375" spans="1:51" s="14" customFormat="1" ht="12">
      <c r="A375" s="14"/>
      <c r="B375" s="256"/>
      <c r="C375" s="257"/>
      <c r="D375" s="240" t="s">
        <v>187</v>
      </c>
      <c r="E375" s="258" t="s">
        <v>1</v>
      </c>
      <c r="F375" s="259" t="s">
        <v>189</v>
      </c>
      <c r="G375" s="257"/>
      <c r="H375" s="260">
        <v>283.82</v>
      </c>
      <c r="I375" s="261"/>
      <c r="J375" s="257"/>
      <c r="K375" s="257"/>
      <c r="L375" s="262"/>
      <c r="M375" s="263"/>
      <c r="N375" s="264"/>
      <c r="O375" s="264"/>
      <c r="P375" s="264"/>
      <c r="Q375" s="264"/>
      <c r="R375" s="264"/>
      <c r="S375" s="264"/>
      <c r="T375" s="26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6" t="s">
        <v>187</v>
      </c>
      <c r="AU375" s="266" t="s">
        <v>88</v>
      </c>
      <c r="AV375" s="14" t="s">
        <v>183</v>
      </c>
      <c r="AW375" s="14" t="s">
        <v>34</v>
      </c>
      <c r="AX375" s="14" t="s">
        <v>86</v>
      </c>
      <c r="AY375" s="266" t="s">
        <v>176</v>
      </c>
    </row>
    <row r="376" spans="1:65" s="2" customFormat="1" ht="16.5" customHeight="1">
      <c r="A376" s="39"/>
      <c r="B376" s="40"/>
      <c r="C376" s="278" t="s">
        <v>490</v>
      </c>
      <c r="D376" s="278" t="s">
        <v>247</v>
      </c>
      <c r="E376" s="279" t="s">
        <v>1204</v>
      </c>
      <c r="F376" s="280" t="s">
        <v>1522</v>
      </c>
      <c r="G376" s="281" t="s">
        <v>296</v>
      </c>
      <c r="H376" s="282">
        <v>266.72</v>
      </c>
      <c r="I376" s="283"/>
      <c r="J376" s="284">
        <f>ROUND(I376*H376,2)</f>
        <v>0</v>
      </c>
      <c r="K376" s="280" t="s">
        <v>1</v>
      </c>
      <c r="L376" s="285"/>
      <c r="M376" s="286" t="s">
        <v>1</v>
      </c>
      <c r="N376" s="287" t="s">
        <v>43</v>
      </c>
      <c r="O376" s="92"/>
      <c r="P376" s="236">
        <f>O376*H376</f>
        <v>0</v>
      </c>
      <c r="Q376" s="236">
        <v>0.17651</v>
      </c>
      <c r="R376" s="236">
        <f>Q376*H376</f>
        <v>47.0787472</v>
      </c>
      <c r="S376" s="236">
        <v>0</v>
      </c>
      <c r="T376" s="237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8" t="s">
        <v>227</v>
      </c>
      <c r="AT376" s="238" t="s">
        <v>247</v>
      </c>
      <c r="AU376" s="238" t="s">
        <v>88</v>
      </c>
      <c r="AY376" s="18" t="s">
        <v>176</v>
      </c>
      <c r="BE376" s="239">
        <f>IF(N376="základní",J376,0)</f>
        <v>0</v>
      </c>
      <c r="BF376" s="239">
        <f>IF(N376="snížená",J376,0)</f>
        <v>0</v>
      </c>
      <c r="BG376" s="239">
        <f>IF(N376="zákl. přenesená",J376,0)</f>
        <v>0</v>
      </c>
      <c r="BH376" s="239">
        <f>IF(N376="sníž. přenesená",J376,0)</f>
        <v>0</v>
      </c>
      <c r="BI376" s="239">
        <f>IF(N376="nulová",J376,0)</f>
        <v>0</v>
      </c>
      <c r="BJ376" s="18" t="s">
        <v>86</v>
      </c>
      <c r="BK376" s="239">
        <f>ROUND(I376*H376,2)</f>
        <v>0</v>
      </c>
      <c r="BL376" s="18" t="s">
        <v>183</v>
      </c>
      <c r="BM376" s="238" t="s">
        <v>1523</v>
      </c>
    </row>
    <row r="377" spans="1:47" s="2" customFormat="1" ht="12">
      <c r="A377" s="39"/>
      <c r="B377" s="40"/>
      <c r="C377" s="41"/>
      <c r="D377" s="240" t="s">
        <v>185</v>
      </c>
      <c r="E377" s="41"/>
      <c r="F377" s="241" t="s">
        <v>1522</v>
      </c>
      <c r="G377" s="41"/>
      <c r="H377" s="41"/>
      <c r="I377" s="242"/>
      <c r="J377" s="41"/>
      <c r="K377" s="41"/>
      <c r="L377" s="45"/>
      <c r="M377" s="243"/>
      <c r="N377" s="244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185</v>
      </c>
      <c r="AU377" s="18" t="s">
        <v>88</v>
      </c>
    </row>
    <row r="378" spans="1:47" s="2" customFormat="1" ht="12">
      <c r="A378" s="39"/>
      <c r="B378" s="40"/>
      <c r="C378" s="41"/>
      <c r="D378" s="240" t="s">
        <v>232</v>
      </c>
      <c r="E378" s="41"/>
      <c r="F378" s="277" t="s">
        <v>1207</v>
      </c>
      <c r="G378" s="41"/>
      <c r="H378" s="41"/>
      <c r="I378" s="242"/>
      <c r="J378" s="41"/>
      <c r="K378" s="41"/>
      <c r="L378" s="45"/>
      <c r="M378" s="243"/>
      <c r="N378" s="244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232</v>
      </c>
      <c r="AU378" s="18" t="s">
        <v>88</v>
      </c>
    </row>
    <row r="379" spans="1:51" s="15" customFormat="1" ht="12">
      <c r="A379" s="15"/>
      <c r="B379" s="267"/>
      <c r="C379" s="268"/>
      <c r="D379" s="240" t="s">
        <v>187</v>
      </c>
      <c r="E379" s="269" t="s">
        <v>1</v>
      </c>
      <c r="F379" s="270" t="s">
        <v>1108</v>
      </c>
      <c r="G379" s="268"/>
      <c r="H379" s="269" t="s">
        <v>1</v>
      </c>
      <c r="I379" s="271"/>
      <c r="J379" s="268"/>
      <c r="K379" s="268"/>
      <c r="L379" s="272"/>
      <c r="M379" s="273"/>
      <c r="N379" s="274"/>
      <c r="O379" s="274"/>
      <c r="P379" s="274"/>
      <c r="Q379" s="274"/>
      <c r="R379" s="274"/>
      <c r="S379" s="274"/>
      <c r="T379" s="27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76" t="s">
        <v>187</v>
      </c>
      <c r="AU379" s="276" t="s">
        <v>88</v>
      </c>
      <c r="AV379" s="15" t="s">
        <v>86</v>
      </c>
      <c r="AW379" s="15" t="s">
        <v>34</v>
      </c>
      <c r="AX379" s="15" t="s">
        <v>78</v>
      </c>
      <c r="AY379" s="276" t="s">
        <v>176</v>
      </c>
    </row>
    <row r="380" spans="1:51" s="13" customFormat="1" ht="12">
      <c r="A380" s="13"/>
      <c r="B380" s="245"/>
      <c r="C380" s="246"/>
      <c r="D380" s="240" t="s">
        <v>187</v>
      </c>
      <c r="E380" s="247" t="s">
        <v>1</v>
      </c>
      <c r="F380" s="248" t="s">
        <v>1524</v>
      </c>
      <c r="G380" s="246"/>
      <c r="H380" s="249">
        <v>261.49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5" t="s">
        <v>187</v>
      </c>
      <c r="AU380" s="255" t="s">
        <v>88</v>
      </c>
      <c r="AV380" s="13" t="s">
        <v>88</v>
      </c>
      <c r="AW380" s="13" t="s">
        <v>34</v>
      </c>
      <c r="AX380" s="13" t="s">
        <v>78</v>
      </c>
      <c r="AY380" s="255" t="s">
        <v>176</v>
      </c>
    </row>
    <row r="381" spans="1:51" s="14" customFormat="1" ht="12">
      <c r="A381" s="14"/>
      <c r="B381" s="256"/>
      <c r="C381" s="257"/>
      <c r="D381" s="240" t="s">
        <v>187</v>
      </c>
      <c r="E381" s="258" t="s">
        <v>1</v>
      </c>
      <c r="F381" s="259" t="s">
        <v>189</v>
      </c>
      <c r="G381" s="257"/>
      <c r="H381" s="260">
        <v>261.49</v>
      </c>
      <c r="I381" s="261"/>
      <c r="J381" s="257"/>
      <c r="K381" s="257"/>
      <c r="L381" s="262"/>
      <c r="M381" s="263"/>
      <c r="N381" s="264"/>
      <c r="O381" s="264"/>
      <c r="P381" s="264"/>
      <c r="Q381" s="264"/>
      <c r="R381" s="264"/>
      <c r="S381" s="264"/>
      <c r="T381" s="26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6" t="s">
        <v>187</v>
      </c>
      <c r="AU381" s="266" t="s">
        <v>88</v>
      </c>
      <c r="AV381" s="14" t="s">
        <v>183</v>
      </c>
      <c r="AW381" s="14" t="s">
        <v>34</v>
      </c>
      <c r="AX381" s="14" t="s">
        <v>86</v>
      </c>
      <c r="AY381" s="266" t="s">
        <v>176</v>
      </c>
    </row>
    <row r="382" spans="1:51" s="13" customFormat="1" ht="12">
      <c r="A382" s="13"/>
      <c r="B382" s="245"/>
      <c r="C382" s="246"/>
      <c r="D382" s="240" t="s">
        <v>187</v>
      </c>
      <c r="E382" s="246"/>
      <c r="F382" s="248" t="s">
        <v>1525</v>
      </c>
      <c r="G382" s="246"/>
      <c r="H382" s="249">
        <v>266.72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5" t="s">
        <v>187</v>
      </c>
      <c r="AU382" s="255" t="s">
        <v>88</v>
      </c>
      <c r="AV382" s="13" t="s">
        <v>88</v>
      </c>
      <c r="AW382" s="13" t="s">
        <v>4</v>
      </c>
      <c r="AX382" s="13" t="s">
        <v>86</v>
      </c>
      <c r="AY382" s="255" t="s">
        <v>176</v>
      </c>
    </row>
    <row r="383" spans="1:65" s="2" customFormat="1" ht="16.5" customHeight="1">
      <c r="A383" s="39"/>
      <c r="B383" s="40"/>
      <c r="C383" s="278" t="s">
        <v>494</v>
      </c>
      <c r="D383" s="278" t="s">
        <v>247</v>
      </c>
      <c r="E383" s="279" t="s">
        <v>1210</v>
      </c>
      <c r="F383" s="280" t="s">
        <v>1526</v>
      </c>
      <c r="G383" s="281" t="s">
        <v>296</v>
      </c>
      <c r="H383" s="282">
        <v>23</v>
      </c>
      <c r="I383" s="283"/>
      <c r="J383" s="284">
        <f>ROUND(I383*H383,2)</f>
        <v>0</v>
      </c>
      <c r="K383" s="280" t="s">
        <v>1</v>
      </c>
      <c r="L383" s="285"/>
      <c r="M383" s="286" t="s">
        <v>1</v>
      </c>
      <c r="N383" s="287" t="s">
        <v>43</v>
      </c>
      <c r="O383" s="92"/>
      <c r="P383" s="236">
        <f>O383*H383</f>
        <v>0</v>
      </c>
      <c r="Q383" s="236">
        <v>0.17651</v>
      </c>
      <c r="R383" s="236">
        <f>Q383*H383</f>
        <v>4.05973</v>
      </c>
      <c r="S383" s="236">
        <v>0</v>
      </c>
      <c r="T383" s="23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8" t="s">
        <v>227</v>
      </c>
      <c r="AT383" s="238" t="s">
        <v>247</v>
      </c>
      <c r="AU383" s="238" t="s">
        <v>88</v>
      </c>
      <c r="AY383" s="18" t="s">
        <v>176</v>
      </c>
      <c r="BE383" s="239">
        <f>IF(N383="základní",J383,0)</f>
        <v>0</v>
      </c>
      <c r="BF383" s="239">
        <f>IF(N383="snížená",J383,0)</f>
        <v>0</v>
      </c>
      <c r="BG383" s="239">
        <f>IF(N383="zákl. přenesená",J383,0)</f>
        <v>0</v>
      </c>
      <c r="BH383" s="239">
        <f>IF(N383="sníž. přenesená",J383,0)</f>
        <v>0</v>
      </c>
      <c r="BI383" s="239">
        <f>IF(N383="nulová",J383,0)</f>
        <v>0</v>
      </c>
      <c r="BJ383" s="18" t="s">
        <v>86</v>
      </c>
      <c r="BK383" s="239">
        <f>ROUND(I383*H383,2)</f>
        <v>0</v>
      </c>
      <c r="BL383" s="18" t="s">
        <v>183</v>
      </c>
      <c r="BM383" s="238" t="s">
        <v>1527</v>
      </c>
    </row>
    <row r="384" spans="1:47" s="2" customFormat="1" ht="12">
      <c r="A384" s="39"/>
      <c r="B384" s="40"/>
      <c r="C384" s="41"/>
      <c r="D384" s="240" t="s">
        <v>185</v>
      </c>
      <c r="E384" s="41"/>
      <c r="F384" s="241" t="s">
        <v>1526</v>
      </c>
      <c r="G384" s="41"/>
      <c r="H384" s="41"/>
      <c r="I384" s="242"/>
      <c r="J384" s="41"/>
      <c r="K384" s="41"/>
      <c r="L384" s="45"/>
      <c r="M384" s="243"/>
      <c r="N384" s="244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185</v>
      </c>
      <c r="AU384" s="18" t="s">
        <v>88</v>
      </c>
    </row>
    <row r="385" spans="1:47" s="2" customFormat="1" ht="12">
      <c r="A385" s="39"/>
      <c r="B385" s="40"/>
      <c r="C385" s="41"/>
      <c r="D385" s="240" t="s">
        <v>232</v>
      </c>
      <c r="E385" s="41"/>
      <c r="F385" s="277" t="s">
        <v>1207</v>
      </c>
      <c r="G385" s="41"/>
      <c r="H385" s="41"/>
      <c r="I385" s="242"/>
      <c r="J385" s="41"/>
      <c r="K385" s="41"/>
      <c r="L385" s="45"/>
      <c r="M385" s="243"/>
      <c r="N385" s="244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232</v>
      </c>
      <c r="AU385" s="18" t="s">
        <v>88</v>
      </c>
    </row>
    <row r="386" spans="1:51" s="15" customFormat="1" ht="12">
      <c r="A386" s="15"/>
      <c r="B386" s="267"/>
      <c r="C386" s="268"/>
      <c r="D386" s="240" t="s">
        <v>187</v>
      </c>
      <c r="E386" s="269" t="s">
        <v>1</v>
      </c>
      <c r="F386" s="270" t="s">
        <v>1108</v>
      </c>
      <c r="G386" s="268"/>
      <c r="H386" s="269" t="s">
        <v>1</v>
      </c>
      <c r="I386" s="271"/>
      <c r="J386" s="268"/>
      <c r="K386" s="268"/>
      <c r="L386" s="272"/>
      <c r="M386" s="273"/>
      <c r="N386" s="274"/>
      <c r="O386" s="274"/>
      <c r="P386" s="274"/>
      <c r="Q386" s="274"/>
      <c r="R386" s="274"/>
      <c r="S386" s="274"/>
      <c r="T386" s="27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76" t="s">
        <v>187</v>
      </c>
      <c r="AU386" s="276" t="s">
        <v>88</v>
      </c>
      <c r="AV386" s="15" t="s">
        <v>86</v>
      </c>
      <c r="AW386" s="15" t="s">
        <v>34</v>
      </c>
      <c r="AX386" s="15" t="s">
        <v>78</v>
      </c>
      <c r="AY386" s="276" t="s">
        <v>176</v>
      </c>
    </row>
    <row r="387" spans="1:51" s="13" customFormat="1" ht="12">
      <c r="A387" s="13"/>
      <c r="B387" s="245"/>
      <c r="C387" s="246"/>
      <c r="D387" s="240" t="s">
        <v>187</v>
      </c>
      <c r="E387" s="247" t="s">
        <v>1</v>
      </c>
      <c r="F387" s="248" t="s">
        <v>1528</v>
      </c>
      <c r="G387" s="246"/>
      <c r="H387" s="249">
        <v>22.33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5" t="s">
        <v>187</v>
      </c>
      <c r="AU387" s="255" t="s">
        <v>88</v>
      </c>
      <c r="AV387" s="13" t="s">
        <v>88</v>
      </c>
      <c r="AW387" s="13" t="s">
        <v>34</v>
      </c>
      <c r="AX387" s="13" t="s">
        <v>78</v>
      </c>
      <c r="AY387" s="255" t="s">
        <v>176</v>
      </c>
    </row>
    <row r="388" spans="1:51" s="14" customFormat="1" ht="12">
      <c r="A388" s="14"/>
      <c r="B388" s="256"/>
      <c r="C388" s="257"/>
      <c r="D388" s="240" t="s">
        <v>187</v>
      </c>
      <c r="E388" s="258" t="s">
        <v>1</v>
      </c>
      <c r="F388" s="259" t="s">
        <v>189</v>
      </c>
      <c r="G388" s="257"/>
      <c r="H388" s="260">
        <v>22.33</v>
      </c>
      <c r="I388" s="261"/>
      <c r="J388" s="257"/>
      <c r="K388" s="257"/>
      <c r="L388" s="262"/>
      <c r="M388" s="263"/>
      <c r="N388" s="264"/>
      <c r="O388" s="264"/>
      <c r="P388" s="264"/>
      <c r="Q388" s="264"/>
      <c r="R388" s="264"/>
      <c r="S388" s="264"/>
      <c r="T388" s="26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6" t="s">
        <v>187</v>
      </c>
      <c r="AU388" s="266" t="s">
        <v>88</v>
      </c>
      <c r="AV388" s="14" t="s">
        <v>183</v>
      </c>
      <c r="AW388" s="14" t="s">
        <v>34</v>
      </c>
      <c r="AX388" s="14" t="s">
        <v>86</v>
      </c>
      <c r="AY388" s="266" t="s">
        <v>176</v>
      </c>
    </row>
    <row r="389" spans="1:51" s="13" customFormat="1" ht="12">
      <c r="A389" s="13"/>
      <c r="B389" s="245"/>
      <c r="C389" s="246"/>
      <c r="D389" s="240" t="s">
        <v>187</v>
      </c>
      <c r="E389" s="246"/>
      <c r="F389" s="248" t="s">
        <v>1529</v>
      </c>
      <c r="G389" s="246"/>
      <c r="H389" s="249">
        <v>23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5" t="s">
        <v>187</v>
      </c>
      <c r="AU389" s="255" t="s">
        <v>88</v>
      </c>
      <c r="AV389" s="13" t="s">
        <v>88</v>
      </c>
      <c r="AW389" s="13" t="s">
        <v>4</v>
      </c>
      <c r="AX389" s="13" t="s">
        <v>86</v>
      </c>
      <c r="AY389" s="255" t="s">
        <v>176</v>
      </c>
    </row>
    <row r="390" spans="1:63" s="12" customFormat="1" ht="22.8" customHeight="1">
      <c r="A390" s="12"/>
      <c r="B390" s="211"/>
      <c r="C390" s="212"/>
      <c r="D390" s="213" t="s">
        <v>77</v>
      </c>
      <c r="E390" s="225" t="s">
        <v>227</v>
      </c>
      <c r="F390" s="225" t="s">
        <v>458</v>
      </c>
      <c r="G390" s="212"/>
      <c r="H390" s="212"/>
      <c r="I390" s="215"/>
      <c r="J390" s="226">
        <f>BK390</f>
        <v>0</v>
      </c>
      <c r="K390" s="212"/>
      <c r="L390" s="217"/>
      <c r="M390" s="218"/>
      <c r="N390" s="219"/>
      <c r="O390" s="219"/>
      <c r="P390" s="220">
        <f>SUM(P391:P483)</f>
        <v>0</v>
      </c>
      <c r="Q390" s="219"/>
      <c r="R390" s="220">
        <f>SUM(R391:R483)</f>
        <v>7.41011</v>
      </c>
      <c r="S390" s="219"/>
      <c r="T390" s="221">
        <f>SUM(T391:T483)</f>
        <v>6.43896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22" t="s">
        <v>86</v>
      </c>
      <c r="AT390" s="223" t="s">
        <v>77</v>
      </c>
      <c r="AU390" s="223" t="s">
        <v>86</v>
      </c>
      <c r="AY390" s="222" t="s">
        <v>176</v>
      </c>
      <c r="BK390" s="224">
        <f>SUM(BK391:BK483)</f>
        <v>0</v>
      </c>
    </row>
    <row r="391" spans="1:65" s="2" customFormat="1" ht="16.5" customHeight="1">
      <c r="A391" s="39"/>
      <c r="B391" s="40"/>
      <c r="C391" s="227" t="s">
        <v>499</v>
      </c>
      <c r="D391" s="227" t="s">
        <v>178</v>
      </c>
      <c r="E391" s="228" t="s">
        <v>460</v>
      </c>
      <c r="F391" s="229" t="s">
        <v>461</v>
      </c>
      <c r="G391" s="230" t="s">
        <v>462</v>
      </c>
      <c r="H391" s="231">
        <v>2.86</v>
      </c>
      <c r="I391" s="232"/>
      <c r="J391" s="233">
        <f>ROUND(I391*H391,2)</f>
        <v>0</v>
      </c>
      <c r="K391" s="229" t="s">
        <v>182</v>
      </c>
      <c r="L391" s="45"/>
      <c r="M391" s="234" t="s">
        <v>1</v>
      </c>
      <c r="N391" s="235" t="s">
        <v>43</v>
      </c>
      <c r="O391" s="92"/>
      <c r="P391" s="236">
        <f>O391*H391</f>
        <v>0</v>
      </c>
      <c r="Q391" s="236">
        <v>0.00491</v>
      </c>
      <c r="R391" s="236">
        <f>Q391*H391</f>
        <v>0.0140426</v>
      </c>
      <c r="S391" s="236">
        <v>0</v>
      </c>
      <c r="T391" s="23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8" t="s">
        <v>183</v>
      </c>
      <c r="AT391" s="238" t="s">
        <v>178</v>
      </c>
      <c r="AU391" s="238" t="s">
        <v>88</v>
      </c>
      <c r="AY391" s="18" t="s">
        <v>176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8" t="s">
        <v>86</v>
      </c>
      <c r="BK391" s="239">
        <f>ROUND(I391*H391,2)</f>
        <v>0</v>
      </c>
      <c r="BL391" s="18" t="s">
        <v>183</v>
      </c>
      <c r="BM391" s="238" t="s">
        <v>463</v>
      </c>
    </row>
    <row r="392" spans="1:47" s="2" customFormat="1" ht="12">
      <c r="A392" s="39"/>
      <c r="B392" s="40"/>
      <c r="C392" s="41"/>
      <c r="D392" s="240" t="s">
        <v>185</v>
      </c>
      <c r="E392" s="41"/>
      <c r="F392" s="241" t="s">
        <v>464</v>
      </c>
      <c r="G392" s="41"/>
      <c r="H392" s="41"/>
      <c r="I392" s="242"/>
      <c r="J392" s="41"/>
      <c r="K392" s="41"/>
      <c r="L392" s="45"/>
      <c r="M392" s="243"/>
      <c r="N392" s="244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185</v>
      </c>
      <c r="AU392" s="18" t="s">
        <v>88</v>
      </c>
    </row>
    <row r="393" spans="1:51" s="13" customFormat="1" ht="12">
      <c r="A393" s="13"/>
      <c r="B393" s="245"/>
      <c r="C393" s="246"/>
      <c r="D393" s="240" t="s">
        <v>187</v>
      </c>
      <c r="E393" s="247" t="s">
        <v>1</v>
      </c>
      <c r="F393" s="248" t="s">
        <v>1530</v>
      </c>
      <c r="G393" s="246"/>
      <c r="H393" s="249">
        <v>2.86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5" t="s">
        <v>187</v>
      </c>
      <c r="AU393" s="255" t="s">
        <v>88</v>
      </c>
      <c r="AV393" s="13" t="s">
        <v>88</v>
      </c>
      <c r="AW393" s="13" t="s">
        <v>34</v>
      </c>
      <c r="AX393" s="13" t="s">
        <v>78</v>
      </c>
      <c r="AY393" s="255" t="s">
        <v>176</v>
      </c>
    </row>
    <row r="394" spans="1:51" s="14" customFormat="1" ht="12">
      <c r="A394" s="14"/>
      <c r="B394" s="256"/>
      <c r="C394" s="257"/>
      <c r="D394" s="240" t="s">
        <v>187</v>
      </c>
      <c r="E394" s="258" t="s">
        <v>1</v>
      </c>
      <c r="F394" s="259" t="s">
        <v>189</v>
      </c>
      <c r="G394" s="257"/>
      <c r="H394" s="260">
        <v>2.86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6" t="s">
        <v>187</v>
      </c>
      <c r="AU394" s="266" t="s">
        <v>88</v>
      </c>
      <c r="AV394" s="14" t="s">
        <v>183</v>
      </c>
      <c r="AW394" s="14" t="s">
        <v>34</v>
      </c>
      <c r="AX394" s="14" t="s">
        <v>86</v>
      </c>
      <c r="AY394" s="266" t="s">
        <v>176</v>
      </c>
    </row>
    <row r="395" spans="1:65" s="2" customFormat="1" ht="16.5" customHeight="1">
      <c r="A395" s="39"/>
      <c r="B395" s="40"/>
      <c r="C395" s="227" t="s">
        <v>503</v>
      </c>
      <c r="D395" s="227" t="s">
        <v>178</v>
      </c>
      <c r="E395" s="228" t="s">
        <v>467</v>
      </c>
      <c r="F395" s="229" t="s">
        <v>468</v>
      </c>
      <c r="G395" s="230" t="s">
        <v>181</v>
      </c>
      <c r="H395" s="231">
        <v>0.713</v>
      </c>
      <c r="I395" s="232"/>
      <c r="J395" s="233">
        <f>ROUND(I395*H395,2)</f>
        <v>0</v>
      </c>
      <c r="K395" s="229" t="s">
        <v>469</v>
      </c>
      <c r="L395" s="45"/>
      <c r="M395" s="234" t="s">
        <v>1</v>
      </c>
      <c r="N395" s="235" t="s">
        <v>43</v>
      </c>
      <c r="O395" s="92"/>
      <c r="P395" s="236">
        <f>O395*H395</f>
        <v>0</v>
      </c>
      <c r="Q395" s="236">
        <v>0</v>
      </c>
      <c r="R395" s="236">
        <f>Q395*H395</f>
        <v>0</v>
      </c>
      <c r="S395" s="236">
        <v>1.92</v>
      </c>
      <c r="T395" s="237">
        <f>S395*H395</f>
        <v>1.36896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8" t="s">
        <v>183</v>
      </c>
      <c r="AT395" s="238" t="s">
        <v>178</v>
      </c>
      <c r="AU395" s="238" t="s">
        <v>88</v>
      </c>
      <c r="AY395" s="18" t="s">
        <v>176</v>
      </c>
      <c r="BE395" s="239">
        <f>IF(N395="základní",J395,0)</f>
        <v>0</v>
      </c>
      <c r="BF395" s="239">
        <f>IF(N395="snížená",J395,0)</f>
        <v>0</v>
      </c>
      <c r="BG395" s="239">
        <f>IF(N395="zákl. přenesená",J395,0)</f>
        <v>0</v>
      </c>
      <c r="BH395" s="239">
        <f>IF(N395="sníž. přenesená",J395,0)</f>
        <v>0</v>
      </c>
      <c r="BI395" s="239">
        <f>IF(N395="nulová",J395,0)</f>
        <v>0</v>
      </c>
      <c r="BJ395" s="18" t="s">
        <v>86</v>
      </c>
      <c r="BK395" s="239">
        <f>ROUND(I395*H395,2)</f>
        <v>0</v>
      </c>
      <c r="BL395" s="18" t="s">
        <v>183</v>
      </c>
      <c r="BM395" s="238" t="s">
        <v>470</v>
      </c>
    </row>
    <row r="396" spans="1:47" s="2" customFormat="1" ht="12">
      <c r="A396" s="39"/>
      <c r="B396" s="40"/>
      <c r="C396" s="41"/>
      <c r="D396" s="240" t="s">
        <v>185</v>
      </c>
      <c r="E396" s="41"/>
      <c r="F396" s="241" t="s">
        <v>471</v>
      </c>
      <c r="G396" s="41"/>
      <c r="H396" s="41"/>
      <c r="I396" s="242"/>
      <c r="J396" s="41"/>
      <c r="K396" s="41"/>
      <c r="L396" s="45"/>
      <c r="M396" s="243"/>
      <c r="N396" s="244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185</v>
      </c>
      <c r="AU396" s="18" t="s">
        <v>88</v>
      </c>
    </row>
    <row r="397" spans="1:51" s="13" customFormat="1" ht="12">
      <c r="A397" s="13"/>
      <c r="B397" s="245"/>
      <c r="C397" s="246"/>
      <c r="D397" s="240" t="s">
        <v>187</v>
      </c>
      <c r="E397" s="247" t="s">
        <v>1</v>
      </c>
      <c r="F397" s="248" t="s">
        <v>1531</v>
      </c>
      <c r="G397" s="246"/>
      <c r="H397" s="249">
        <v>0.713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5" t="s">
        <v>187</v>
      </c>
      <c r="AU397" s="255" t="s">
        <v>88</v>
      </c>
      <c r="AV397" s="13" t="s">
        <v>88</v>
      </c>
      <c r="AW397" s="13" t="s">
        <v>34</v>
      </c>
      <c r="AX397" s="13" t="s">
        <v>78</v>
      </c>
      <c r="AY397" s="255" t="s">
        <v>176</v>
      </c>
    </row>
    <row r="398" spans="1:51" s="14" customFormat="1" ht="12">
      <c r="A398" s="14"/>
      <c r="B398" s="256"/>
      <c r="C398" s="257"/>
      <c r="D398" s="240" t="s">
        <v>187</v>
      </c>
      <c r="E398" s="258" t="s">
        <v>1</v>
      </c>
      <c r="F398" s="259" t="s">
        <v>189</v>
      </c>
      <c r="G398" s="257"/>
      <c r="H398" s="260">
        <v>0.713</v>
      </c>
      <c r="I398" s="261"/>
      <c r="J398" s="257"/>
      <c r="K398" s="257"/>
      <c r="L398" s="262"/>
      <c r="M398" s="263"/>
      <c r="N398" s="264"/>
      <c r="O398" s="264"/>
      <c r="P398" s="264"/>
      <c r="Q398" s="264"/>
      <c r="R398" s="264"/>
      <c r="S398" s="264"/>
      <c r="T398" s="26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6" t="s">
        <v>187</v>
      </c>
      <c r="AU398" s="266" t="s">
        <v>88</v>
      </c>
      <c r="AV398" s="14" t="s">
        <v>183</v>
      </c>
      <c r="AW398" s="14" t="s">
        <v>34</v>
      </c>
      <c r="AX398" s="14" t="s">
        <v>86</v>
      </c>
      <c r="AY398" s="266" t="s">
        <v>176</v>
      </c>
    </row>
    <row r="399" spans="1:65" s="2" customFormat="1" ht="21.75" customHeight="1">
      <c r="A399" s="39"/>
      <c r="B399" s="40"/>
      <c r="C399" s="227" t="s">
        <v>509</v>
      </c>
      <c r="D399" s="227" t="s">
        <v>178</v>
      </c>
      <c r="E399" s="228" t="s">
        <v>1217</v>
      </c>
      <c r="F399" s="229" t="s">
        <v>1218</v>
      </c>
      <c r="G399" s="230" t="s">
        <v>476</v>
      </c>
      <c r="H399" s="231">
        <v>1</v>
      </c>
      <c r="I399" s="232"/>
      <c r="J399" s="233">
        <f>ROUND(I399*H399,2)</f>
        <v>0</v>
      </c>
      <c r="K399" s="229" t="s">
        <v>182</v>
      </c>
      <c r="L399" s="45"/>
      <c r="M399" s="234" t="s">
        <v>1</v>
      </c>
      <c r="N399" s="235" t="s">
        <v>43</v>
      </c>
      <c r="O399" s="92"/>
      <c r="P399" s="236">
        <f>O399*H399</f>
        <v>0</v>
      </c>
      <c r="Q399" s="236">
        <v>0.15321</v>
      </c>
      <c r="R399" s="236">
        <f>Q399*H399</f>
        <v>0.15321</v>
      </c>
      <c r="S399" s="236">
        <v>0</v>
      </c>
      <c r="T399" s="23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8" t="s">
        <v>183</v>
      </c>
      <c r="AT399" s="238" t="s">
        <v>178</v>
      </c>
      <c r="AU399" s="238" t="s">
        <v>88</v>
      </c>
      <c r="AY399" s="18" t="s">
        <v>176</v>
      </c>
      <c r="BE399" s="239">
        <f>IF(N399="základní",J399,0)</f>
        <v>0</v>
      </c>
      <c r="BF399" s="239">
        <f>IF(N399="snížená",J399,0)</f>
        <v>0</v>
      </c>
      <c r="BG399" s="239">
        <f>IF(N399="zákl. přenesená",J399,0)</f>
        <v>0</v>
      </c>
      <c r="BH399" s="239">
        <f>IF(N399="sníž. přenesená",J399,0)</f>
        <v>0</v>
      </c>
      <c r="BI399" s="239">
        <f>IF(N399="nulová",J399,0)</f>
        <v>0</v>
      </c>
      <c r="BJ399" s="18" t="s">
        <v>86</v>
      </c>
      <c r="BK399" s="239">
        <f>ROUND(I399*H399,2)</f>
        <v>0</v>
      </c>
      <c r="BL399" s="18" t="s">
        <v>183</v>
      </c>
      <c r="BM399" s="238" t="s">
        <v>1219</v>
      </c>
    </row>
    <row r="400" spans="1:47" s="2" customFormat="1" ht="12">
      <c r="A400" s="39"/>
      <c r="B400" s="40"/>
      <c r="C400" s="41"/>
      <c r="D400" s="240" t="s">
        <v>185</v>
      </c>
      <c r="E400" s="41"/>
      <c r="F400" s="241" t="s">
        <v>1220</v>
      </c>
      <c r="G400" s="41"/>
      <c r="H400" s="41"/>
      <c r="I400" s="242"/>
      <c r="J400" s="41"/>
      <c r="K400" s="41"/>
      <c r="L400" s="45"/>
      <c r="M400" s="243"/>
      <c r="N400" s="244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185</v>
      </c>
      <c r="AU400" s="18" t="s">
        <v>88</v>
      </c>
    </row>
    <row r="401" spans="1:51" s="13" customFormat="1" ht="12">
      <c r="A401" s="13"/>
      <c r="B401" s="245"/>
      <c r="C401" s="246"/>
      <c r="D401" s="240" t="s">
        <v>187</v>
      </c>
      <c r="E401" s="247" t="s">
        <v>1</v>
      </c>
      <c r="F401" s="248" t="s">
        <v>86</v>
      </c>
      <c r="G401" s="246"/>
      <c r="H401" s="249">
        <v>1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5" t="s">
        <v>187</v>
      </c>
      <c r="AU401" s="255" t="s">
        <v>88</v>
      </c>
      <c r="AV401" s="13" t="s">
        <v>88</v>
      </c>
      <c r="AW401" s="13" t="s">
        <v>34</v>
      </c>
      <c r="AX401" s="13" t="s">
        <v>86</v>
      </c>
      <c r="AY401" s="255" t="s">
        <v>176</v>
      </c>
    </row>
    <row r="402" spans="1:65" s="2" customFormat="1" ht="24.15" customHeight="1">
      <c r="A402" s="39"/>
      <c r="B402" s="40"/>
      <c r="C402" s="227" t="s">
        <v>513</v>
      </c>
      <c r="D402" s="227" t="s">
        <v>178</v>
      </c>
      <c r="E402" s="228" t="s">
        <v>1221</v>
      </c>
      <c r="F402" s="229" t="s">
        <v>1222</v>
      </c>
      <c r="G402" s="230" t="s">
        <v>476</v>
      </c>
      <c r="H402" s="231">
        <v>1</v>
      </c>
      <c r="I402" s="232"/>
      <c r="J402" s="233">
        <f>ROUND(I402*H402,2)</f>
        <v>0</v>
      </c>
      <c r="K402" s="229" t="s">
        <v>182</v>
      </c>
      <c r="L402" s="45"/>
      <c r="M402" s="234" t="s">
        <v>1</v>
      </c>
      <c r="N402" s="235" t="s">
        <v>43</v>
      </c>
      <c r="O402" s="92"/>
      <c r="P402" s="236">
        <f>O402*H402</f>
        <v>0</v>
      </c>
      <c r="Q402" s="236">
        <v>0.0012</v>
      </c>
      <c r="R402" s="236">
        <f>Q402*H402</f>
        <v>0.0012</v>
      </c>
      <c r="S402" s="236">
        <v>0</v>
      </c>
      <c r="T402" s="237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8" t="s">
        <v>183</v>
      </c>
      <c r="AT402" s="238" t="s">
        <v>178</v>
      </c>
      <c r="AU402" s="238" t="s">
        <v>88</v>
      </c>
      <c r="AY402" s="18" t="s">
        <v>176</v>
      </c>
      <c r="BE402" s="239">
        <f>IF(N402="základní",J402,0)</f>
        <v>0</v>
      </c>
      <c r="BF402" s="239">
        <f>IF(N402="snížená",J402,0)</f>
        <v>0</v>
      </c>
      <c r="BG402" s="239">
        <f>IF(N402="zákl. přenesená",J402,0)</f>
        <v>0</v>
      </c>
      <c r="BH402" s="239">
        <f>IF(N402="sníž. přenesená",J402,0)</f>
        <v>0</v>
      </c>
      <c r="BI402" s="239">
        <f>IF(N402="nulová",J402,0)</f>
        <v>0</v>
      </c>
      <c r="BJ402" s="18" t="s">
        <v>86</v>
      </c>
      <c r="BK402" s="239">
        <f>ROUND(I402*H402,2)</f>
        <v>0</v>
      </c>
      <c r="BL402" s="18" t="s">
        <v>183</v>
      </c>
      <c r="BM402" s="238" t="s">
        <v>1223</v>
      </c>
    </row>
    <row r="403" spans="1:47" s="2" customFormat="1" ht="12">
      <c r="A403" s="39"/>
      <c r="B403" s="40"/>
      <c r="C403" s="41"/>
      <c r="D403" s="240" t="s">
        <v>185</v>
      </c>
      <c r="E403" s="41"/>
      <c r="F403" s="241" t="s">
        <v>1224</v>
      </c>
      <c r="G403" s="41"/>
      <c r="H403" s="41"/>
      <c r="I403" s="242"/>
      <c r="J403" s="41"/>
      <c r="K403" s="41"/>
      <c r="L403" s="45"/>
      <c r="M403" s="243"/>
      <c r="N403" s="244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185</v>
      </c>
      <c r="AU403" s="18" t="s">
        <v>88</v>
      </c>
    </row>
    <row r="404" spans="1:51" s="13" customFormat="1" ht="12">
      <c r="A404" s="13"/>
      <c r="B404" s="245"/>
      <c r="C404" s="246"/>
      <c r="D404" s="240" t="s">
        <v>187</v>
      </c>
      <c r="E404" s="247" t="s">
        <v>1</v>
      </c>
      <c r="F404" s="248" t="s">
        <v>86</v>
      </c>
      <c r="G404" s="246"/>
      <c r="H404" s="249">
        <v>1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5" t="s">
        <v>187</v>
      </c>
      <c r="AU404" s="255" t="s">
        <v>88</v>
      </c>
      <c r="AV404" s="13" t="s">
        <v>88</v>
      </c>
      <c r="AW404" s="13" t="s">
        <v>34</v>
      </c>
      <c r="AX404" s="13" t="s">
        <v>86</v>
      </c>
      <c r="AY404" s="255" t="s">
        <v>176</v>
      </c>
    </row>
    <row r="405" spans="1:65" s="2" customFormat="1" ht="24.15" customHeight="1">
      <c r="A405" s="39"/>
      <c r="B405" s="40"/>
      <c r="C405" s="227" t="s">
        <v>518</v>
      </c>
      <c r="D405" s="227" t="s">
        <v>178</v>
      </c>
      <c r="E405" s="228" t="s">
        <v>1225</v>
      </c>
      <c r="F405" s="229" t="s">
        <v>1226</v>
      </c>
      <c r="G405" s="230" t="s">
        <v>476</v>
      </c>
      <c r="H405" s="231">
        <v>1</v>
      </c>
      <c r="I405" s="232"/>
      <c r="J405" s="233">
        <f>ROUND(I405*H405,2)</f>
        <v>0</v>
      </c>
      <c r="K405" s="229" t="s">
        <v>182</v>
      </c>
      <c r="L405" s="45"/>
      <c r="M405" s="234" t="s">
        <v>1</v>
      </c>
      <c r="N405" s="235" t="s">
        <v>43</v>
      </c>
      <c r="O405" s="92"/>
      <c r="P405" s="236">
        <f>O405*H405</f>
        <v>0</v>
      </c>
      <c r="Q405" s="236">
        <v>0</v>
      </c>
      <c r="R405" s="236">
        <f>Q405*H405</f>
        <v>0</v>
      </c>
      <c r="S405" s="236">
        <v>0</v>
      </c>
      <c r="T405" s="237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8" t="s">
        <v>183</v>
      </c>
      <c r="AT405" s="238" t="s">
        <v>178</v>
      </c>
      <c r="AU405" s="238" t="s">
        <v>88</v>
      </c>
      <c r="AY405" s="18" t="s">
        <v>176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8" t="s">
        <v>86</v>
      </c>
      <c r="BK405" s="239">
        <f>ROUND(I405*H405,2)</f>
        <v>0</v>
      </c>
      <c r="BL405" s="18" t="s">
        <v>183</v>
      </c>
      <c r="BM405" s="238" t="s">
        <v>1227</v>
      </c>
    </row>
    <row r="406" spans="1:47" s="2" customFormat="1" ht="12">
      <c r="A406" s="39"/>
      <c r="B406" s="40"/>
      <c r="C406" s="41"/>
      <c r="D406" s="240" t="s">
        <v>185</v>
      </c>
      <c r="E406" s="41"/>
      <c r="F406" s="241" t="s">
        <v>1228</v>
      </c>
      <c r="G406" s="41"/>
      <c r="H406" s="41"/>
      <c r="I406" s="242"/>
      <c r="J406" s="41"/>
      <c r="K406" s="41"/>
      <c r="L406" s="45"/>
      <c r="M406" s="243"/>
      <c r="N406" s="244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185</v>
      </c>
      <c r="AU406" s="18" t="s">
        <v>88</v>
      </c>
    </row>
    <row r="407" spans="1:51" s="13" customFormat="1" ht="12">
      <c r="A407" s="13"/>
      <c r="B407" s="245"/>
      <c r="C407" s="246"/>
      <c r="D407" s="240" t="s">
        <v>187</v>
      </c>
      <c r="E407" s="247" t="s">
        <v>1</v>
      </c>
      <c r="F407" s="248" t="s">
        <v>86</v>
      </c>
      <c r="G407" s="246"/>
      <c r="H407" s="249">
        <v>1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5" t="s">
        <v>187</v>
      </c>
      <c r="AU407" s="255" t="s">
        <v>88</v>
      </c>
      <c r="AV407" s="13" t="s">
        <v>88</v>
      </c>
      <c r="AW407" s="13" t="s">
        <v>34</v>
      </c>
      <c r="AX407" s="13" t="s">
        <v>86</v>
      </c>
      <c r="AY407" s="255" t="s">
        <v>176</v>
      </c>
    </row>
    <row r="408" spans="1:65" s="2" customFormat="1" ht="21.75" customHeight="1">
      <c r="A408" s="39"/>
      <c r="B408" s="40"/>
      <c r="C408" s="227" t="s">
        <v>522</v>
      </c>
      <c r="D408" s="227" t="s">
        <v>178</v>
      </c>
      <c r="E408" s="228" t="s">
        <v>1229</v>
      </c>
      <c r="F408" s="229" t="s">
        <v>1230</v>
      </c>
      <c r="G408" s="230" t="s">
        <v>476</v>
      </c>
      <c r="H408" s="231">
        <v>2</v>
      </c>
      <c r="I408" s="232"/>
      <c r="J408" s="233">
        <f>ROUND(I408*H408,2)</f>
        <v>0</v>
      </c>
      <c r="K408" s="229" t="s">
        <v>182</v>
      </c>
      <c r="L408" s="45"/>
      <c r="M408" s="234" t="s">
        <v>1</v>
      </c>
      <c r="N408" s="235" t="s">
        <v>43</v>
      </c>
      <c r="O408" s="92"/>
      <c r="P408" s="236">
        <f>O408*H408</f>
        <v>0</v>
      </c>
      <c r="Q408" s="236">
        <v>0.00117</v>
      </c>
      <c r="R408" s="236">
        <f>Q408*H408</f>
        <v>0.00234</v>
      </c>
      <c r="S408" s="236">
        <v>0</v>
      </c>
      <c r="T408" s="237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8" t="s">
        <v>183</v>
      </c>
      <c r="AT408" s="238" t="s">
        <v>178</v>
      </c>
      <c r="AU408" s="238" t="s">
        <v>88</v>
      </c>
      <c r="AY408" s="18" t="s">
        <v>176</v>
      </c>
      <c r="BE408" s="239">
        <f>IF(N408="základní",J408,0)</f>
        <v>0</v>
      </c>
      <c r="BF408" s="239">
        <f>IF(N408="snížená",J408,0)</f>
        <v>0</v>
      </c>
      <c r="BG408" s="239">
        <f>IF(N408="zákl. přenesená",J408,0)</f>
        <v>0</v>
      </c>
      <c r="BH408" s="239">
        <f>IF(N408="sníž. přenesená",J408,0)</f>
        <v>0</v>
      </c>
      <c r="BI408" s="239">
        <f>IF(N408="nulová",J408,0)</f>
        <v>0</v>
      </c>
      <c r="BJ408" s="18" t="s">
        <v>86</v>
      </c>
      <c r="BK408" s="239">
        <f>ROUND(I408*H408,2)</f>
        <v>0</v>
      </c>
      <c r="BL408" s="18" t="s">
        <v>183</v>
      </c>
      <c r="BM408" s="238" t="s">
        <v>1231</v>
      </c>
    </row>
    <row r="409" spans="1:47" s="2" customFormat="1" ht="12">
      <c r="A409" s="39"/>
      <c r="B409" s="40"/>
      <c r="C409" s="41"/>
      <c r="D409" s="240" t="s">
        <v>185</v>
      </c>
      <c r="E409" s="41"/>
      <c r="F409" s="241" t="s">
        <v>1232</v>
      </c>
      <c r="G409" s="41"/>
      <c r="H409" s="41"/>
      <c r="I409" s="242"/>
      <c r="J409" s="41"/>
      <c r="K409" s="41"/>
      <c r="L409" s="45"/>
      <c r="M409" s="243"/>
      <c r="N409" s="244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185</v>
      </c>
      <c r="AU409" s="18" t="s">
        <v>88</v>
      </c>
    </row>
    <row r="410" spans="1:51" s="13" customFormat="1" ht="12">
      <c r="A410" s="13"/>
      <c r="B410" s="245"/>
      <c r="C410" s="246"/>
      <c r="D410" s="240" t="s">
        <v>187</v>
      </c>
      <c r="E410" s="247" t="s">
        <v>1</v>
      </c>
      <c r="F410" s="248" t="s">
        <v>88</v>
      </c>
      <c r="G410" s="246"/>
      <c r="H410" s="249">
        <v>2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5" t="s">
        <v>187</v>
      </c>
      <c r="AU410" s="255" t="s">
        <v>88</v>
      </c>
      <c r="AV410" s="13" t="s">
        <v>88</v>
      </c>
      <c r="AW410" s="13" t="s">
        <v>34</v>
      </c>
      <c r="AX410" s="13" t="s">
        <v>86</v>
      </c>
      <c r="AY410" s="255" t="s">
        <v>176</v>
      </c>
    </row>
    <row r="411" spans="1:65" s="2" customFormat="1" ht="24.15" customHeight="1">
      <c r="A411" s="39"/>
      <c r="B411" s="40"/>
      <c r="C411" s="227" t="s">
        <v>528</v>
      </c>
      <c r="D411" s="227" t="s">
        <v>178</v>
      </c>
      <c r="E411" s="228" t="s">
        <v>1234</v>
      </c>
      <c r="F411" s="229" t="s">
        <v>1235</v>
      </c>
      <c r="G411" s="230" t="s">
        <v>476</v>
      </c>
      <c r="H411" s="231">
        <v>1</v>
      </c>
      <c r="I411" s="232"/>
      <c r="J411" s="233">
        <f>ROUND(I411*H411,2)</f>
        <v>0</v>
      </c>
      <c r="K411" s="229" t="s">
        <v>182</v>
      </c>
      <c r="L411" s="45"/>
      <c r="M411" s="234" t="s">
        <v>1</v>
      </c>
      <c r="N411" s="235" t="s">
        <v>43</v>
      </c>
      <c r="O411" s="92"/>
      <c r="P411" s="236">
        <f>O411*H411</f>
        <v>0</v>
      </c>
      <c r="Q411" s="236">
        <v>0.175</v>
      </c>
      <c r="R411" s="236">
        <f>Q411*H411</f>
        <v>0.175</v>
      </c>
      <c r="S411" s="236">
        <v>0</v>
      </c>
      <c r="T411" s="23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8" t="s">
        <v>183</v>
      </c>
      <c r="AT411" s="238" t="s">
        <v>178</v>
      </c>
      <c r="AU411" s="238" t="s">
        <v>88</v>
      </c>
      <c r="AY411" s="18" t="s">
        <v>176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8" t="s">
        <v>86</v>
      </c>
      <c r="BK411" s="239">
        <f>ROUND(I411*H411,2)</f>
        <v>0</v>
      </c>
      <c r="BL411" s="18" t="s">
        <v>183</v>
      </c>
      <c r="BM411" s="238" t="s">
        <v>1236</v>
      </c>
    </row>
    <row r="412" spans="1:47" s="2" customFormat="1" ht="12">
      <c r="A412" s="39"/>
      <c r="B412" s="40"/>
      <c r="C412" s="41"/>
      <c r="D412" s="240" t="s">
        <v>185</v>
      </c>
      <c r="E412" s="41"/>
      <c r="F412" s="241" t="s">
        <v>1237</v>
      </c>
      <c r="G412" s="41"/>
      <c r="H412" s="41"/>
      <c r="I412" s="242"/>
      <c r="J412" s="41"/>
      <c r="K412" s="41"/>
      <c r="L412" s="45"/>
      <c r="M412" s="243"/>
      <c r="N412" s="244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185</v>
      </c>
      <c r="AU412" s="18" t="s">
        <v>88</v>
      </c>
    </row>
    <row r="413" spans="1:47" s="2" customFormat="1" ht="12">
      <c r="A413" s="39"/>
      <c r="B413" s="40"/>
      <c r="C413" s="41"/>
      <c r="D413" s="240" t="s">
        <v>232</v>
      </c>
      <c r="E413" s="41"/>
      <c r="F413" s="277" t="s">
        <v>1238</v>
      </c>
      <c r="G413" s="41"/>
      <c r="H413" s="41"/>
      <c r="I413" s="242"/>
      <c r="J413" s="41"/>
      <c r="K413" s="41"/>
      <c r="L413" s="45"/>
      <c r="M413" s="243"/>
      <c r="N413" s="244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232</v>
      </c>
      <c r="AU413" s="18" t="s">
        <v>88</v>
      </c>
    </row>
    <row r="414" spans="1:51" s="13" customFormat="1" ht="12">
      <c r="A414" s="13"/>
      <c r="B414" s="245"/>
      <c r="C414" s="246"/>
      <c r="D414" s="240" t="s">
        <v>187</v>
      </c>
      <c r="E414" s="247" t="s">
        <v>1</v>
      </c>
      <c r="F414" s="248" t="s">
        <v>86</v>
      </c>
      <c r="G414" s="246"/>
      <c r="H414" s="249">
        <v>1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5" t="s">
        <v>187</v>
      </c>
      <c r="AU414" s="255" t="s">
        <v>88</v>
      </c>
      <c r="AV414" s="13" t="s">
        <v>88</v>
      </c>
      <c r="AW414" s="13" t="s">
        <v>34</v>
      </c>
      <c r="AX414" s="13" t="s">
        <v>78</v>
      </c>
      <c r="AY414" s="255" t="s">
        <v>176</v>
      </c>
    </row>
    <row r="415" spans="1:51" s="14" customFormat="1" ht="12">
      <c r="A415" s="14"/>
      <c r="B415" s="256"/>
      <c r="C415" s="257"/>
      <c r="D415" s="240" t="s">
        <v>187</v>
      </c>
      <c r="E415" s="258" t="s">
        <v>1</v>
      </c>
      <c r="F415" s="259" t="s">
        <v>189</v>
      </c>
      <c r="G415" s="257"/>
      <c r="H415" s="260">
        <v>1</v>
      </c>
      <c r="I415" s="261"/>
      <c r="J415" s="257"/>
      <c r="K415" s="257"/>
      <c r="L415" s="262"/>
      <c r="M415" s="263"/>
      <c r="N415" s="264"/>
      <c r="O415" s="264"/>
      <c r="P415" s="264"/>
      <c r="Q415" s="264"/>
      <c r="R415" s="264"/>
      <c r="S415" s="264"/>
      <c r="T415" s="26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6" t="s">
        <v>187</v>
      </c>
      <c r="AU415" s="266" t="s">
        <v>88</v>
      </c>
      <c r="AV415" s="14" t="s">
        <v>183</v>
      </c>
      <c r="AW415" s="14" t="s">
        <v>34</v>
      </c>
      <c r="AX415" s="14" t="s">
        <v>86</v>
      </c>
      <c r="AY415" s="266" t="s">
        <v>176</v>
      </c>
    </row>
    <row r="416" spans="1:65" s="2" customFormat="1" ht="16.5" customHeight="1">
      <c r="A416" s="39"/>
      <c r="B416" s="40"/>
      <c r="C416" s="227" t="s">
        <v>532</v>
      </c>
      <c r="D416" s="227" t="s">
        <v>178</v>
      </c>
      <c r="E416" s="228" t="s">
        <v>474</v>
      </c>
      <c r="F416" s="229" t="s">
        <v>475</v>
      </c>
      <c r="G416" s="230" t="s">
        <v>476</v>
      </c>
      <c r="H416" s="231">
        <v>3</v>
      </c>
      <c r="I416" s="232"/>
      <c r="J416" s="233">
        <f>ROUND(I416*H416,2)</f>
        <v>0</v>
      </c>
      <c r="K416" s="229" t="s">
        <v>182</v>
      </c>
      <c r="L416" s="45"/>
      <c r="M416" s="234" t="s">
        <v>1</v>
      </c>
      <c r="N416" s="235" t="s">
        <v>43</v>
      </c>
      <c r="O416" s="92"/>
      <c r="P416" s="236">
        <f>O416*H416</f>
        <v>0</v>
      </c>
      <c r="Q416" s="236">
        <v>0.12422</v>
      </c>
      <c r="R416" s="236">
        <f>Q416*H416</f>
        <v>0.37266</v>
      </c>
      <c r="S416" s="236">
        <v>0</v>
      </c>
      <c r="T416" s="237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8" t="s">
        <v>183</v>
      </c>
      <c r="AT416" s="238" t="s">
        <v>178</v>
      </c>
      <c r="AU416" s="238" t="s">
        <v>88</v>
      </c>
      <c r="AY416" s="18" t="s">
        <v>176</v>
      </c>
      <c r="BE416" s="239">
        <f>IF(N416="základní",J416,0)</f>
        <v>0</v>
      </c>
      <c r="BF416" s="239">
        <f>IF(N416="snížená",J416,0)</f>
        <v>0</v>
      </c>
      <c r="BG416" s="239">
        <f>IF(N416="zákl. přenesená",J416,0)</f>
        <v>0</v>
      </c>
      <c r="BH416" s="239">
        <f>IF(N416="sníž. přenesená",J416,0)</f>
        <v>0</v>
      </c>
      <c r="BI416" s="239">
        <f>IF(N416="nulová",J416,0)</f>
        <v>0</v>
      </c>
      <c r="BJ416" s="18" t="s">
        <v>86</v>
      </c>
      <c r="BK416" s="239">
        <f>ROUND(I416*H416,2)</f>
        <v>0</v>
      </c>
      <c r="BL416" s="18" t="s">
        <v>183</v>
      </c>
      <c r="BM416" s="238" t="s">
        <v>477</v>
      </c>
    </row>
    <row r="417" spans="1:47" s="2" customFormat="1" ht="12">
      <c r="A417" s="39"/>
      <c r="B417" s="40"/>
      <c r="C417" s="41"/>
      <c r="D417" s="240" t="s">
        <v>185</v>
      </c>
      <c r="E417" s="41"/>
      <c r="F417" s="241" t="s">
        <v>478</v>
      </c>
      <c r="G417" s="41"/>
      <c r="H417" s="41"/>
      <c r="I417" s="242"/>
      <c r="J417" s="41"/>
      <c r="K417" s="41"/>
      <c r="L417" s="45"/>
      <c r="M417" s="243"/>
      <c r="N417" s="244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185</v>
      </c>
      <c r="AU417" s="18" t="s">
        <v>88</v>
      </c>
    </row>
    <row r="418" spans="1:51" s="13" customFormat="1" ht="12">
      <c r="A418" s="13"/>
      <c r="B418" s="245"/>
      <c r="C418" s="246"/>
      <c r="D418" s="240" t="s">
        <v>187</v>
      </c>
      <c r="E418" s="247" t="s">
        <v>1</v>
      </c>
      <c r="F418" s="248" t="s">
        <v>1532</v>
      </c>
      <c r="G418" s="246"/>
      <c r="H418" s="249">
        <v>3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5" t="s">
        <v>187</v>
      </c>
      <c r="AU418" s="255" t="s">
        <v>88</v>
      </c>
      <c r="AV418" s="13" t="s">
        <v>88</v>
      </c>
      <c r="AW418" s="13" t="s">
        <v>34</v>
      </c>
      <c r="AX418" s="13" t="s">
        <v>86</v>
      </c>
      <c r="AY418" s="255" t="s">
        <v>176</v>
      </c>
    </row>
    <row r="419" spans="1:65" s="2" customFormat="1" ht="16.5" customHeight="1">
      <c r="A419" s="39"/>
      <c r="B419" s="40"/>
      <c r="C419" s="278" t="s">
        <v>538</v>
      </c>
      <c r="D419" s="278" t="s">
        <v>247</v>
      </c>
      <c r="E419" s="279" t="s">
        <v>481</v>
      </c>
      <c r="F419" s="280" t="s">
        <v>482</v>
      </c>
      <c r="G419" s="281" t="s">
        <v>476</v>
      </c>
      <c r="H419" s="282">
        <v>3</v>
      </c>
      <c r="I419" s="283"/>
      <c r="J419" s="284">
        <f>ROUND(I419*H419,2)</f>
        <v>0</v>
      </c>
      <c r="K419" s="280" t="s">
        <v>182</v>
      </c>
      <c r="L419" s="285"/>
      <c r="M419" s="286" t="s">
        <v>1</v>
      </c>
      <c r="N419" s="287" t="s">
        <v>43</v>
      </c>
      <c r="O419" s="92"/>
      <c r="P419" s="236">
        <f>O419*H419</f>
        <v>0</v>
      </c>
      <c r="Q419" s="236">
        <v>0.097</v>
      </c>
      <c r="R419" s="236">
        <f>Q419*H419</f>
        <v>0.29100000000000004</v>
      </c>
      <c r="S419" s="236">
        <v>0</v>
      </c>
      <c r="T419" s="23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8" t="s">
        <v>227</v>
      </c>
      <c r="AT419" s="238" t="s">
        <v>247</v>
      </c>
      <c r="AU419" s="238" t="s">
        <v>88</v>
      </c>
      <c r="AY419" s="18" t="s">
        <v>176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8" t="s">
        <v>86</v>
      </c>
      <c r="BK419" s="239">
        <f>ROUND(I419*H419,2)</f>
        <v>0</v>
      </c>
      <c r="BL419" s="18" t="s">
        <v>183</v>
      </c>
      <c r="BM419" s="238" t="s">
        <v>483</v>
      </c>
    </row>
    <row r="420" spans="1:47" s="2" customFormat="1" ht="12">
      <c r="A420" s="39"/>
      <c r="B420" s="40"/>
      <c r="C420" s="41"/>
      <c r="D420" s="240" t="s">
        <v>185</v>
      </c>
      <c r="E420" s="41"/>
      <c r="F420" s="241" t="s">
        <v>482</v>
      </c>
      <c r="G420" s="41"/>
      <c r="H420" s="41"/>
      <c r="I420" s="242"/>
      <c r="J420" s="41"/>
      <c r="K420" s="41"/>
      <c r="L420" s="45"/>
      <c r="M420" s="243"/>
      <c r="N420" s="244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185</v>
      </c>
      <c r="AU420" s="18" t="s">
        <v>88</v>
      </c>
    </row>
    <row r="421" spans="1:47" s="2" customFormat="1" ht="12">
      <c r="A421" s="39"/>
      <c r="B421" s="40"/>
      <c r="C421" s="41"/>
      <c r="D421" s="240" t="s">
        <v>232</v>
      </c>
      <c r="E421" s="41"/>
      <c r="F421" s="277" t="s">
        <v>484</v>
      </c>
      <c r="G421" s="41"/>
      <c r="H421" s="41"/>
      <c r="I421" s="242"/>
      <c r="J421" s="41"/>
      <c r="K421" s="41"/>
      <c r="L421" s="45"/>
      <c r="M421" s="243"/>
      <c r="N421" s="244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232</v>
      </c>
      <c r="AU421" s="18" t="s">
        <v>88</v>
      </c>
    </row>
    <row r="422" spans="1:51" s="13" customFormat="1" ht="12">
      <c r="A422" s="13"/>
      <c r="B422" s="245"/>
      <c r="C422" s="246"/>
      <c r="D422" s="240" t="s">
        <v>187</v>
      </c>
      <c r="E422" s="247" t="s">
        <v>1</v>
      </c>
      <c r="F422" s="248" t="s">
        <v>198</v>
      </c>
      <c r="G422" s="246"/>
      <c r="H422" s="249">
        <v>3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5" t="s">
        <v>187</v>
      </c>
      <c r="AU422" s="255" t="s">
        <v>88</v>
      </c>
      <c r="AV422" s="13" t="s">
        <v>88</v>
      </c>
      <c r="AW422" s="13" t="s">
        <v>34</v>
      </c>
      <c r="AX422" s="13" t="s">
        <v>86</v>
      </c>
      <c r="AY422" s="255" t="s">
        <v>176</v>
      </c>
    </row>
    <row r="423" spans="1:65" s="2" customFormat="1" ht="16.5" customHeight="1">
      <c r="A423" s="39"/>
      <c r="B423" s="40"/>
      <c r="C423" s="227" t="s">
        <v>543</v>
      </c>
      <c r="D423" s="227" t="s">
        <v>178</v>
      </c>
      <c r="E423" s="228" t="s">
        <v>1243</v>
      </c>
      <c r="F423" s="229" t="s">
        <v>1244</v>
      </c>
      <c r="G423" s="230" t="s">
        <v>476</v>
      </c>
      <c r="H423" s="231">
        <v>2</v>
      </c>
      <c r="I423" s="232"/>
      <c r="J423" s="233">
        <f>ROUND(I423*H423,2)</f>
        <v>0</v>
      </c>
      <c r="K423" s="229" t="s">
        <v>182</v>
      </c>
      <c r="L423" s="45"/>
      <c r="M423" s="234" t="s">
        <v>1</v>
      </c>
      <c r="N423" s="235" t="s">
        <v>43</v>
      </c>
      <c r="O423" s="92"/>
      <c r="P423" s="236">
        <f>O423*H423</f>
        <v>0</v>
      </c>
      <c r="Q423" s="236">
        <v>0.02972</v>
      </c>
      <c r="R423" s="236">
        <f>Q423*H423</f>
        <v>0.05944</v>
      </c>
      <c r="S423" s="236">
        <v>0</v>
      </c>
      <c r="T423" s="237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8" t="s">
        <v>183</v>
      </c>
      <c r="AT423" s="238" t="s">
        <v>178</v>
      </c>
      <c r="AU423" s="238" t="s">
        <v>88</v>
      </c>
      <c r="AY423" s="18" t="s">
        <v>176</v>
      </c>
      <c r="BE423" s="239">
        <f>IF(N423="základní",J423,0)</f>
        <v>0</v>
      </c>
      <c r="BF423" s="239">
        <f>IF(N423="snížená",J423,0)</f>
        <v>0</v>
      </c>
      <c r="BG423" s="239">
        <f>IF(N423="zákl. přenesená",J423,0)</f>
        <v>0</v>
      </c>
      <c r="BH423" s="239">
        <f>IF(N423="sníž. přenesená",J423,0)</f>
        <v>0</v>
      </c>
      <c r="BI423" s="239">
        <f>IF(N423="nulová",J423,0)</f>
        <v>0</v>
      </c>
      <c r="BJ423" s="18" t="s">
        <v>86</v>
      </c>
      <c r="BK423" s="239">
        <f>ROUND(I423*H423,2)</f>
        <v>0</v>
      </c>
      <c r="BL423" s="18" t="s">
        <v>183</v>
      </c>
      <c r="BM423" s="238" t="s">
        <v>1245</v>
      </c>
    </row>
    <row r="424" spans="1:47" s="2" customFormat="1" ht="12">
      <c r="A424" s="39"/>
      <c r="B424" s="40"/>
      <c r="C424" s="41"/>
      <c r="D424" s="240" t="s">
        <v>185</v>
      </c>
      <c r="E424" s="41"/>
      <c r="F424" s="241" t="s">
        <v>1246</v>
      </c>
      <c r="G424" s="41"/>
      <c r="H424" s="41"/>
      <c r="I424" s="242"/>
      <c r="J424" s="41"/>
      <c r="K424" s="41"/>
      <c r="L424" s="45"/>
      <c r="M424" s="243"/>
      <c r="N424" s="244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185</v>
      </c>
      <c r="AU424" s="18" t="s">
        <v>88</v>
      </c>
    </row>
    <row r="425" spans="1:51" s="13" customFormat="1" ht="12">
      <c r="A425" s="13"/>
      <c r="B425" s="245"/>
      <c r="C425" s="246"/>
      <c r="D425" s="240" t="s">
        <v>187</v>
      </c>
      <c r="E425" s="247" t="s">
        <v>1</v>
      </c>
      <c r="F425" s="248" t="s">
        <v>88</v>
      </c>
      <c r="G425" s="246"/>
      <c r="H425" s="249">
        <v>2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5" t="s">
        <v>187</v>
      </c>
      <c r="AU425" s="255" t="s">
        <v>88</v>
      </c>
      <c r="AV425" s="13" t="s">
        <v>88</v>
      </c>
      <c r="AW425" s="13" t="s">
        <v>34</v>
      </c>
      <c r="AX425" s="13" t="s">
        <v>86</v>
      </c>
      <c r="AY425" s="255" t="s">
        <v>176</v>
      </c>
    </row>
    <row r="426" spans="1:65" s="2" customFormat="1" ht="16.5" customHeight="1">
      <c r="A426" s="39"/>
      <c r="B426" s="40"/>
      <c r="C426" s="278" t="s">
        <v>548</v>
      </c>
      <c r="D426" s="278" t="s">
        <v>247</v>
      </c>
      <c r="E426" s="279" t="s">
        <v>1248</v>
      </c>
      <c r="F426" s="280" t="s">
        <v>1249</v>
      </c>
      <c r="G426" s="281" t="s">
        <v>476</v>
      </c>
      <c r="H426" s="282">
        <v>2</v>
      </c>
      <c r="I426" s="283"/>
      <c r="J426" s="284">
        <f>ROUND(I426*H426,2)</f>
        <v>0</v>
      </c>
      <c r="K426" s="280" t="s">
        <v>182</v>
      </c>
      <c r="L426" s="285"/>
      <c r="M426" s="286" t="s">
        <v>1</v>
      </c>
      <c r="N426" s="287" t="s">
        <v>43</v>
      </c>
      <c r="O426" s="92"/>
      <c r="P426" s="236">
        <f>O426*H426</f>
        <v>0</v>
      </c>
      <c r="Q426" s="236">
        <v>0.058</v>
      </c>
      <c r="R426" s="236">
        <f>Q426*H426</f>
        <v>0.116</v>
      </c>
      <c r="S426" s="236">
        <v>0</v>
      </c>
      <c r="T426" s="237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8" t="s">
        <v>227</v>
      </c>
      <c r="AT426" s="238" t="s">
        <v>247</v>
      </c>
      <c r="AU426" s="238" t="s">
        <v>88</v>
      </c>
      <c r="AY426" s="18" t="s">
        <v>176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8" t="s">
        <v>86</v>
      </c>
      <c r="BK426" s="239">
        <f>ROUND(I426*H426,2)</f>
        <v>0</v>
      </c>
      <c r="BL426" s="18" t="s">
        <v>183</v>
      </c>
      <c r="BM426" s="238" t="s">
        <v>1250</v>
      </c>
    </row>
    <row r="427" spans="1:47" s="2" customFormat="1" ht="12">
      <c r="A427" s="39"/>
      <c r="B427" s="40"/>
      <c r="C427" s="41"/>
      <c r="D427" s="240" t="s">
        <v>185</v>
      </c>
      <c r="E427" s="41"/>
      <c r="F427" s="241" t="s">
        <v>1249</v>
      </c>
      <c r="G427" s="41"/>
      <c r="H427" s="41"/>
      <c r="I427" s="242"/>
      <c r="J427" s="41"/>
      <c r="K427" s="41"/>
      <c r="L427" s="45"/>
      <c r="M427" s="243"/>
      <c r="N427" s="244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185</v>
      </c>
      <c r="AU427" s="18" t="s">
        <v>88</v>
      </c>
    </row>
    <row r="428" spans="1:51" s="13" customFormat="1" ht="12">
      <c r="A428" s="13"/>
      <c r="B428" s="245"/>
      <c r="C428" s="246"/>
      <c r="D428" s="240" t="s">
        <v>187</v>
      </c>
      <c r="E428" s="247" t="s">
        <v>1</v>
      </c>
      <c r="F428" s="248" t="s">
        <v>88</v>
      </c>
      <c r="G428" s="246"/>
      <c r="H428" s="249">
        <v>2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5" t="s">
        <v>187</v>
      </c>
      <c r="AU428" s="255" t="s">
        <v>88</v>
      </c>
      <c r="AV428" s="13" t="s">
        <v>88</v>
      </c>
      <c r="AW428" s="13" t="s">
        <v>34</v>
      </c>
      <c r="AX428" s="13" t="s">
        <v>86</v>
      </c>
      <c r="AY428" s="255" t="s">
        <v>176</v>
      </c>
    </row>
    <row r="429" spans="1:65" s="2" customFormat="1" ht="16.5" customHeight="1">
      <c r="A429" s="39"/>
      <c r="B429" s="40"/>
      <c r="C429" s="227" t="s">
        <v>554</v>
      </c>
      <c r="D429" s="227" t="s">
        <v>178</v>
      </c>
      <c r="E429" s="228" t="s">
        <v>504</v>
      </c>
      <c r="F429" s="229" t="s">
        <v>505</v>
      </c>
      <c r="G429" s="230" t="s">
        <v>476</v>
      </c>
      <c r="H429" s="231">
        <v>1</v>
      </c>
      <c r="I429" s="232"/>
      <c r="J429" s="233">
        <f>ROUND(I429*H429,2)</f>
        <v>0</v>
      </c>
      <c r="K429" s="229" t="s">
        <v>182</v>
      </c>
      <c r="L429" s="45"/>
      <c r="M429" s="234" t="s">
        <v>1</v>
      </c>
      <c r="N429" s="235" t="s">
        <v>43</v>
      </c>
      <c r="O429" s="92"/>
      <c r="P429" s="236">
        <f>O429*H429</f>
        <v>0</v>
      </c>
      <c r="Q429" s="236">
        <v>0.02972</v>
      </c>
      <c r="R429" s="236">
        <f>Q429*H429</f>
        <v>0.02972</v>
      </c>
      <c r="S429" s="236">
        <v>0</v>
      </c>
      <c r="T429" s="237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8" t="s">
        <v>183</v>
      </c>
      <c r="AT429" s="238" t="s">
        <v>178</v>
      </c>
      <c r="AU429" s="238" t="s">
        <v>88</v>
      </c>
      <c r="AY429" s="18" t="s">
        <v>176</v>
      </c>
      <c r="BE429" s="239">
        <f>IF(N429="základní",J429,0)</f>
        <v>0</v>
      </c>
      <c r="BF429" s="239">
        <f>IF(N429="snížená",J429,0)</f>
        <v>0</v>
      </c>
      <c r="BG429" s="239">
        <f>IF(N429="zákl. přenesená",J429,0)</f>
        <v>0</v>
      </c>
      <c r="BH429" s="239">
        <f>IF(N429="sníž. přenesená",J429,0)</f>
        <v>0</v>
      </c>
      <c r="BI429" s="239">
        <f>IF(N429="nulová",J429,0)</f>
        <v>0</v>
      </c>
      <c r="BJ429" s="18" t="s">
        <v>86</v>
      </c>
      <c r="BK429" s="239">
        <f>ROUND(I429*H429,2)</f>
        <v>0</v>
      </c>
      <c r="BL429" s="18" t="s">
        <v>183</v>
      </c>
      <c r="BM429" s="238" t="s">
        <v>506</v>
      </c>
    </row>
    <row r="430" spans="1:47" s="2" customFormat="1" ht="12">
      <c r="A430" s="39"/>
      <c r="B430" s="40"/>
      <c r="C430" s="41"/>
      <c r="D430" s="240" t="s">
        <v>185</v>
      </c>
      <c r="E430" s="41"/>
      <c r="F430" s="241" t="s">
        <v>507</v>
      </c>
      <c r="G430" s="41"/>
      <c r="H430" s="41"/>
      <c r="I430" s="242"/>
      <c r="J430" s="41"/>
      <c r="K430" s="41"/>
      <c r="L430" s="45"/>
      <c r="M430" s="243"/>
      <c r="N430" s="244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185</v>
      </c>
      <c r="AU430" s="18" t="s">
        <v>88</v>
      </c>
    </row>
    <row r="431" spans="1:47" s="2" customFormat="1" ht="12">
      <c r="A431" s="39"/>
      <c r="B431" s="40"/>
      <c r="C431" s="41"/>
      <c r="D431" s="240" t="s">
        <v>232</v>
      </c>
      <c r="E431" s="41"/>
      <c r="F431" s="277" t="s">
        <v>508</v>
      </c>
      <c r="G431" s="41"/>
      <c r="H431" s="41"/>
      <c r="I431" s="242"/>
      <c r="J431" s="41"/>
      <c r="K431" s="41"/>
      <c r="L431" s="45"/>
      <c r="M431" s="243"/>
      <c r="N431" s="244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232</v>
      </c>
      <c r="AU431" s="18" t="s">
        <v>88</v>
      </c>
    </row>
    <row r="432" spans="1:51" s="13" customFormat="1" ht="12">
      <c r="A432" s="13"/>
      <c r="B432" s="245"/>
      <c r="C432" s="246"/>
      <c r="D432" s="240" t="s">
        <v>187</v>
      </c>
      <c r="E432" s="247" t="s">
        <v>1</v>
      </c>
      <c r="F432" s="248" t="s">
        <v>86</v>
      </c>
      <c r="G432" s="246"/>
      <c r="H432" s="249">
        <v>1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5" t="s">
        <v>187</v>
      </c>
      <c r="AU432" s="255" t="s">
        <v>88</v>
      </c>
      <c r="AV432" s="13" t="s">
        <v>88</v>
      </c>
      <c r="AW432" s="13" t="s">
        <v>34</v>
      </c>
      <c r="AX432" s="13" t="s">
        <v>86</v>
      </c>
      <c r="AY432" s="255" t="s">
        <v>176</v>
      </c>
    </row>
    <row r="433" spans="1:65" s="2" customFormat="1" ht="16.5" customHeight="1">
      <c r="A433" s="39"/>
      <c r="B433" s="40"/>
      <c r="C433" s="278" t="s">
        <v>559</v>
      </c>
      <c r="D433" s="278" t="s">
        <v>247</v>
      </c>
      <c r="E433" s="279" t="s">
        <v>510</v>
      </c>
      <c r="F433" s="280" t="s">
        <v>511</v>
      </c>
      <c r="G433" s="281" t="s">
        <v>476</v>
      </c>
      <c r="H433" s="282">
        <v>1</v>
      </c>
      <c r="I433" s="283"/>
      <c r="J433" s="284">
        <f>ROUND(I433*H433,2)</f>
        <v>0</v>
      </c>
      <c r="K433" s="280" t="s">
        <v>182</v>
      </c>
      <c r="L433" s="285"/>
      <c r="M433" s="286" t="s">
        <v>1</v>
      </c>
      <c r="N433" s="287" t="s">
        <v>43</v>
      </c>
      <c r="O433" s="92"/>
      <c r="P433" s="236">
        <f>O433*H433</f>
        <v>0</v>
      </c>
      <c r="Q433" s="236">
        <v>0.111</v>
      </c>
      <c r="R433" s="236">
        <f>Q433*H433</f>
        <v>0.111</v>
      </c>
      <c r="S433" s="236">
        <v>0</v>
      </c>
      <c r="T433" s="23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8" t="s">
        <v>227</v>
      </c>
      <c r="AT433" s="238" t="s">
        <v>247</v>
      </c>
      <c r="AU433" s="238" t="s">
        <v>88</v>
      </c>
      <c r="AY433" s="18" t="s">
        <v>176</v>
      </c>
      <c r="BE433" s="239">
        <f>IF(N433="základní",J433,0)</f>
        <v>0</v>
      </c>
      <c r="BF433" s="239">
        <f>IF(N433="snížená",J433,0)</f>
        <v>0</v>
      </c>
      <c r="BG433" s="239">
        <f>IF(N433="zákl. přenesená",J433,0)</f>
        <v>0</v>
      </c>
      <c r="BH433" s="239">
        <f>IF(N433="sníž. přenesená",J433,0)</f>
        <v>0</v>
      </c>
      <c r="BI433" s="239">
        <f>IF(N433="nulová",J433,0)</f>
        <v>0</v>
      </c>
      <c r="BJ433" s="18" t="s">
        <v>86</v>
      </c>
      <c r="BK433" s="239">
        <f>ROUND(I433*H433,2)</f>
        <v>0</v>
      </c>
      <c r="BL433" s="18" t="s">
        <v>183</v>
      </c>
      <c r="BM433" s="238" t="s">
        <v>512</v>
      </c>
    </row>
    <row r="434" spans="1:47" s="2" customFormat="1" ht="12">
      <c r="A434" s="39"/>
      <c r="B434" s="40"/>
      <c r="C434" s="41"/>
      <c r="D434" s="240" t="s">
        <v>185</v>
      </c>
      <c r="E434" s="41"/>
      <c r="F434" s="241" t="s">
        <v>511</v>
      </c>
      <c r="G434" s="41"/>
      <c r="H434" s="41"/>
      <c r="I434" s="242"/>
      <c r="J434" s="41"/>
      <c r="K434" s="41"/>
      <c r="L434" s="45"/>
      <c r="M434" s="243"/>
      <c r="N434" s="244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185</v>
      </c>
      <c r="AU434" s="18" t="s">
        <v>88</v>
      </c>
    </row>
    <row r="435" spans="1:51" s="13" customFormat="1" ht="12">
      <c r="A435" s="13"/>
      <c r="B435" s="245"/>
      <c r="C435" s="246"/>
      <c r="D435" s="240" t="s">
        <v>187</v>
      </c>
      <c r="E435" s="247" t="s">
        <v>1</v>
      </c>
      <c r="F435" s="248" t="s">
        <v>86</v>
      </c>
      <c r="G435" s="246"/>
      <c r="H435" s="249">
        <v>1</v>
      </c>
      <c r="I435" s="250"/>
      <c r="J435" s="246"/>
      <c r="K435" s="246"/>
      <c r="L435" s="251"/>
      <c r="M435" s="252"/>
      <c r="N435" s="253"/>
      <c r="O435" s="253"/>
      <c r="P435" s="253"/>
      <c r="Q435" s="253"/>
      <c r="R435" s="253"/>
      <c r="S435" s="253"/>
      <c r="T435" s="25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5" t="s">
        <v>187</v>
      </c>
      <c r="AU435" s="255" t="s">
        <v>88</v>
      </c>
      <c r="AV435" s="13" t="s">
        <v>88</v>
      </c>
      <c r="AW435" s="13" t="s">
        <v>34</v>
      </c>
      <c r="AX435" s="13" t="s">
        <v>86</v>
      </c>
      <c r="AY435" s="255" t="s">
        <v>176</v>
      </c>
    </row>
    <row r="436" spans="1:65" s="2" customFormat="1" ht="16.5" customHeight="1">
      <c r="A436" s="39"/>
      <c r="B436" s="40"/>
      <c r="C436" s="227" t="s">
        <v>564</v>
      </c>
      <c r="D436" s="227" t="s">
        <v>178</v>
      </c>
      <c r="E436" s="228" t="s">
        <v>514</v>
      </c>
      <c r="F436" s="229" t="s">
        <v>515</v>
      </c>
      <c r="G436" s="230" t="s">
        <v>476</v>
      </c>
      <c r="H436" s="231">
        <v>2</v>
      </c>
      <c r="I436" s="232"/>
      <c r="J436" s="233">
        <f>ROUND(I436*H436,2)</f>
        <v>0</v>
      </c>
      <c r="K436" s="229" t="s">
        <v>182</v>
      </c>
      <c r="L436" s="45"/>
      <c r="M436" s="234" t="s">
        <v>1</v>
      </c>
      <c r="N436" s="235" t="s">
        <v>43</v>
      </c>
      <c r="O436" s="92"/>
      <c r="P436" s="236">
        <f>O436*H436</f>
        <v>0</v>
      </c>
      <c r="Q436" s="236">
        <v>0.02972</v>
      </c>
      <c r="R436" s="236">
        <f>Q436*H436</f>
        <v>0.05944</v>
      </c>
      <c r="S436" s="236">
        <v>0</v>
      </c>
      <c r="T436" s="23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8" t="s">
        <v>183</v>
      </c>
      <c r="AT436" s="238" t="s">
        <v>178</v>
      </c>
      <c r="AU436" s="238" t="s">
        <v>88</v>
      </c>
      <c r="AY436" s="18" t="s">
        <v>176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8" t="s">
        <v>86</v>
      </c>
      <c r="BK436" s="239">
        <f>ROUND(I436*H436,2)</f>
        <v>0</v>
      </c>
      <c r="BL436" s="18" t="s">
        <v>183</v>
      </c>
      <c r="BM436" s="238" t="s">
        <v>1251</v>
      </c>
    </row>
    <row r="437" spans="1:47" s="2" customFormat="1" ht="12">
      <c r="A437" s="39"/>
      <c r="B437" s="40"/>
      <c r="C437" s="41"/>
      <c r="D437" s="240" t="s">
        <v>185</v>
      </c>
      <c r="E437" s="41"/>
      <c r="F437" s="241" t="s">
        <v>517</v>
      </c>
      <c r="G437" s="41"/>
      <c r="H437" s="41"/>
      <c r="I437" s="242"/>
      <c r="J437" s="41"/>
      <c r="K437" s="41"/>
      <c r="L437" s="45"/>
      <c r="M437" s="243"/>
      <c r="N437" s="244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185</v>
      </c>
      <c r="AU437" s="18" t="s">
        <v>88</v>
      </c>
    </row>
    <row r="438" spans="1:51" s="13" customFormat="1" ht="12">
      <c r="A438" s="13"/>
      <c r="B438" s="245"/>
      <c r="C438" s="246"/>
      <c r="D438" s="240" t="s">
        <v>187</v>
      </c>
      <c r="E438" s="247" t="s">
        <v>1</v>
      </c>
      <c r="F438" s="248" t="s">
        <v>88</v>
      </c>
      <c r="G438" s="246"/>
      <c r="H438" s="249">
        <v>2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5" t="s">
        <v>187</v>
      </c>
      <c r="AU438" s="255" t="s">
        <v>88</v>
      </c>
      <c r="AV438" s="13" t="s">
        <v>88</v>
      </c>
      <c r="AW438" s="13" t="s">
        <v>34</v>
      </c>
      <c r="AX438" s="13" t="s">
        <v>86</v>
      </c>
      <c r="AY438" s="255" t="s">
        <v>176</v>
      </c>
    </row>
    <row r="439" spans="1:65" s="2" customFormat="1" ht="16.5" customHeight="1">
      <c r="A439" s="39"/>
      <c r="B439" s="40"/>
      <c r="C439" s="278" t="s">
        <v>570</v>
      </c>
      <c r="D439" s="278" t="s">
        <v>247</v>
      </c>
      <c r="E439" s="279" t="s">
        <v>1253</v>
      </c>
      <c r="F439" s="280" t="s">
        <v>1254</v>
      </c>
      <c r="G439" s="281" t="s">
        <v>476</v>
      </c>
      <c r="H439" s="282">
        <v>2</v>
      </c>
      <c r="I439" s="283"/>
      <c r="J439" s="284">
        <f>ROUND(I439*H439,2)</f>
        <v>0</v>
      </c>
      <c r="K439" s="280" t="s">
        <v>182</v>
      </c>
      <c r="L439" s="285"/>
      <c r="M439" s="286" t="s">
        <v>1</v>
      </c>
      <c r="N439" s="287" t="s">
        <v>43</v>
      </c>
      <c r="O439" s="92"/>
      <c r="P439" s="236">
        <f>O439*H439</f>
        <v>0</v>
      </c>
      <c r="Q439" s="236">
        <v>0.09</v>
      </c>
      <c r="R439" s="236">
        <f>Q439*H439</f>
        <v>0.18</v>
      </c>
      <c r="S439" s="236">
        <v>0</v>
      </c>
      <c r="T439" s="23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227</v>
      </c>
      <c r="AT439" s="238" t="s">
        <v>247</v>
      </c>
      <c r="AU439" s="238" t="s">
        <v>88</v>
      </c>
      <c r="AY439" s="18" t="s">
        <v>176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86</v>
      </c>
      <c r="BK439" s="239">
        <f>ROUND(I439*H439,2)</f>
        <v>0</v>
      </c>
      <c r="BL439" s="18" t="s">
        <v>183</v>
      </c>
      <c r="BM439" s="238" t="s">
        <v>1255</v>
      </c>
    </row>
    <row r="440" spans="1:47" s="2" customFormat="1" ht="12">
      <c r="A440" s="39"/>
      <c r="B440" s="40"/>
      <c r="C440" s="41"/>
      <c r="D440" s="240" t="s">
        <v>185</v>
      </c>
      <c r="E440" s="41"/>
      <c r="F440" s="241" t="s">
        <v>1254</v>
      </c>
      <c r="G440" s="41"/>
      <c r="H440" s="41"/>
      <c r="I440" s="242"/>
      <c r="J440" s="41"/>
      <c r="K440" s="41"/>
      <c r="L440" s="45"/>
      <c r="M440" s="243"/>
      <c r="N440" s="244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185</v>
      </c>
      <c r="AU440" s="18" t="s">
        <v>88</v>
      </c>
    </row>
    <row r="441" spans="1:51" s="13" customFormat="1" ht="12">
      <c r="A441" s="13"/>
      <c r="B441" s="245"/>
      <c r="C441" s="246"/>
      <c r="D441" s="240" t="s">
        <v>187</v>
      </c>
      <c r="E441" s="247" t="s">
        <v>1</v>
      </c>
      <c r="F441" s="248" t="s">
        <v>88</v>
      </c>
      <c r="G441" s="246"/>
      <c r="H441" s="249">
        <v>2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5" t="s">
        <v>187</v>
      </c>
      <c r="AU441" s="255" t="s">
        <v>88</v>
      </c>
      <c r="AV441" s="13" t="s">
        <v>88</v>
      </c>
      <c r="AW441" s="13" t="s">
        <v>34</v>
      </c>
      <c r="AX441" s="13" t="s">
        <v>86</v>
      </c>
      <c r="AY441" s="255" t="s">
        <v>176</v>
      </c>
    </row>
    <row r="442" spans="1:65" s="2" customFormat="1" ht="16.5" customHeight="1">
      <c r="A442" s="39"/>
      <c r="B442" s="40"/>
      <c r="C442" s="227" t="s">
        <v>575</v>
      </c>
      <c r="D442" s="227" t="s">
        <v>178</v>
      </c>
      <c r="E442" s="228" t="s">
        <v>523</v>
      </c>
      <c r="F442" s="229" t="s">
        <v>524</v>
      </c>
      <c r="G442" s="230" t="s">
        <v>476</v>
      </c>
      <c r="H442" s="231">
        <v>6</v>
      </c>
      <c r="I442" s="232"/>
      <c r="J442" s="233">
        <f>ROUND(I442*H442,2)</f>
        <v>0</v>
      </c>
      <c r="K442" s="229" t="s">
        <v>182</v>
      </c>
      <c r="L442" s="45"/>
      <c r="M442" s="234" t="s">
        <v>1</v>
      </c>
      <c r="N442" s="235" t="s">
        <v>43</v>
      </c>
      <c r="O442" s="92"/>
      <c r="P442" s="236">
        <f>O442*H442</f>
        <v>0</v>
      </c>
      <c r="Q442" s="236">
        <v>0.62248</v>
      </c>
      <c r="R442" s="236">
        <f>Q442*H442</f>
        <v>3.7348800000000004</v>
      </c>
      <c r="S442" s="236">
        <v>0.62</v>
      </c>
      <c r="T442" s="237">
        <f>S442*H442</f>
        <v>3.7199999999999998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8" t="s">
        <v>183</v>
      </c>
      <c r="AT442" s="238" t="s">
        <v>178</v>
      </c>
      <c r="AU442" s="238" t="s">
        <v>88</v>
      </c>
      <c r="AY442" s="18" t="s">
        <v>176</v>
      </c>
      <c r="BE442" s="239">
        <f>IF(N442="základní",J442,0)</f>
        <v>0</v>
      </c>
      <c r="BF442" s="239">
        <f>IF(N442="snížená",J442,0)</f>
        <v>0</v>
      </c>
      <c r="BG442" s="239">
        <f>IF(N442="zákl. přenesená",J442,0)</f>
        <v>0</v>
      </c>
      <c r="BH442" s="239">
        <f>IF(N442="sníž. přenesená",J442,0)</f>
        <v>0</v>
      </c>
      <c r="BI442" s="239">
        <f>IF(N442="nulová",J442,0)</f>
        <v>0</v>
      </c>
      <c r="BJ442" s="18" t="s">
        <v>86</v>
      </c>
      <c r="BK442" s="239">
        <f>ROUND(I442*H442,2)</f>
        <v>0</v>
      </c>
      <c r="BL442" s="18" t="s">
        <v>183</v>
      </c>
      <c r="BM442" s="238" t="s">
        <v>525</v>
      </c>
    </row>
    <row r="443" spans="1:47" s="2" customFormat="1" ht="12">
      <c r="A443" s="39"/>
      <c r="B443" s="40"/>
      <c r="C443" s="41"/>
      <c r="D443" s="240" t="s">
        <v>185</v>
      </c>
      <c r="E443" s="41"/>
      <c r="F443" s="241" t="s">
        <v>526</v>
      </c>
      <c r="G443" s="41"/>
      <c r="H443" s="41"/>
      <c r="I443" s="242"/>
      <c r="J443" s="41"/>
      <c r="K443" s="41"/>
      <c r="L443" s="45"/>
      <c r="M443" s="243"/>
      <c r="N443" s="244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185</v>
      </c>
      <c r="AU443" s="18" t="s">
        <v>88</v>
      </c>
    </row>
    <row r="444" spans="1:47" s="2" customFormat="1" ht="12">
      <c r="A444" s="39"/>
      <c r="B444" s="40"/>
      <c r="C444" s="41"/>
      <c r="D444" s="240" t="s">
        <v>232</v>
      </c>
      <c r="E444" s="41"/>
      <c r="F444" s="277" t="s">
        <v>527</v>
      </c>
      <c r="G444" s="41"/>
      <c r="H444" s="41"/>
      <c r="I444" s="242"/>
      <c r="J444" s="41"/>
      <c r="K444" s="41"/>
      <c r="L444" s="45"/>
      <c r="M444" s="243"/>
      <c r="N444" s="244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232</v>
      </c>
      <c r="AU444" s="18" t="s">
        <v>88</v>
      </c>
    </row>
    <row r="445" spans="1:51" s="13" customFormat="1" ht="12">
      <c r="A445" s="13"/>
      <c r="B445" s="245"/>
      <c r="C445" s="246"/>
      <c r="D445" s="240" t="s">
        <v>187</v>
      </c>
      <c r="E445" s="247" t="s">
        <v>1</v>
      </c>
      <c r="F445" s="248" t="s">
        <v>215</v>
      </c>
      <c r="G445" s="246"/>
      <c r="H445" s="249">
        <v>6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5" t="s">
        <v>187</v>
      </c>
      <c r="AU445" s="255" t="s">
        <v>88</v>
      </c>
      <c r="AV445" s="13" t="s">
        <v>88</v>
      </c>
      <c r="AW445" s="13" t="s">
        <v>34</v>
      </c>
      <c r="AX445" s="13" t="s">
        <v>78</v>
      </c>
      <c r="AY445" s="255" t="s">
        <v>176</v>
      </c>
    </row>
    <row r="446" spans="1:51" s="14" customFormat="1" ht="12">
      <c r="A446" s="14"/>
      <c r="B446" s="256"/>
      <c r="C446" s="257"/>
      <c r="D446" s="240" t="s">
        <v>187</v>
      </c>
      <c r="E446" s="258" t="s">
        <v>1</v>
      </c>
      <c r="F446" s="259" t="s">
        <v>189</v>
      </c>
      <c r="G446" s="257"/>
      <c r="H446" s="260">
        <v>6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6" t="s">
        <v>187</v>
      </c>
      <c r="AU446" s="266" t="s">
        <v>88</v>
      </c>
      <c r="AV446" s="14" t="s">
        <v>183</v>
      </c>
      <c r="AW446" s="14" t="s">
        <v>34</v>
      </c>
      <c r="AX446" s="14" t="s">
        <v>86</v>
      </c>
      <c r="AY446" s="266" t="s">
        <v>176</v>
      </c>
    </row>
    <row r="447" spans="1:65" s="2" customFormat="1" ht="16.5" customHeight="1">
      <c r="A447" s="39"/>
      <c r="B447" s="40"/>
      <c r="C447" s="227" t="s">
        <v>581</v>
      </c>
      <c r="D447" s="227" t="s">
        <v>178</v>
      </c>
      <c r="E447" s="228" t="s">
        <v>529</v>
      </c>
      <c r="F447" s="229" t="s">
        <v>530</v>
      </c>
      <c r="G447" s="230" t="s">
        <v>476</v>
      </c>
      <c r="H447" s="231">
        <v>4</v>
      </c>
      <c r="I447" s="232"/>
      <c r="J447" s="233">
        <f>ROUND(I447*H447,2)</f>
        <v>0</v>
      </c>
      <c r="K447" s="229" t="s">
        <v>182</v>
      </c>
      <c r="L447" s="45"/>
      <c r="M447" s="234" t="s">
        <v>1</v>
      </c>
      <c r="N447" s="235" t="s">
        <v>43</v>
      </c>
      <c r="O447" s="92"/>
      <c r="P447" s="236">
        <f>O447*H447</f>
        <v>0</v>
      </c>
      <c r="Q447" s="236">
        <v>0.15056</v>
      </c>
      <c r="R447" s="236">
        <f>Q447*H447</f>
        <v>0.60224</v>
      </c>
      <c r="S447" s="236">
        <v>0.15</v>
      </c>
      <c r="T447" s="237">
        <f>S447*H447</f>
        <v>0.6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8" t="s">
        <v>183</v>
      </c>
      <c r="AT447" s="238" t="s">
        <v>178</v>
      </c>
      <c r="AU447" s="238" t="s">
        <v>88</v>
      </c>
      <c r="AY447" s="18" t="s">
        <v>176</v>
      </c>
      <c r="BE447" s="239">
        <f>IF(N447="základní",J447,0)</f>
        <v>0</v>
      </c>
      <c r="BF447" s="239">
        <f>IF(N447="snížená",J447,0)</f>
        <v>0</v>
      </c>
      <c r="BG447" s="239">
        <f>IF(N447="zákl. přenesená",J447,0)</f>
        <v>0</v>
      </c>
      <c r="BH447" s="239">
        <f>IF(N447="sníž. přenesená",J447,0)</f>
        <v>0</v>
      </c>
      <c r="BI447" s="239">
        <f>IF(N447="nulová",J447,0)</f>
        <v>0</v>
      </c>
      <c r="BJ447" s="18" t="s">
        <v>86</v>
      </c>
      <c r="BK447" s="239">
        <f>ROUND(I447*H447,2)</f>
        <v>0</v>
      </c>
      <c r="BL447" s="18" t="s">
        <v>183</v>
      </c>
      <c r="BM447" s="238" t="s">
        <v>531</v>
      </c>
    </row>
    <row r="448" spans="1:47" s="2" customFormat="1" ht="12">
      <c r="A448" s="39"/>
      <c r="B448" s="40"/>
      <c r="C448" s="41"/>
      <c r="D448" s="240" t="s">
        <v>185</v>
      </c>
      <c r="E448" s="41"/>
      <c r="F448" s="241" t="s">
        <v>530</v>
      </c>
      <c r="G448" s="41"/>
      <c r="H448" s="41"/>
      <c r="I448" s="242"/>
      <c r="J448" s="41"/>
      <c r="K448" s="41"/>
      <c r="L448" s="45"/>
      <c r="M448" s="243"/>
      <c r="N448" s="244"/>
      <c r="O448" s="92"/>
      <c r="P448" s="92"/>
      <c r="Q448" s="92"/>
      <c r="R448" s="92"/>
      <c r="S448" s="92"/>
      <c r="T448" s="9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185</v>
      </c>
      <c r="AU448" s="18" t="s">
        <v>88</v>
      </c>
    </row>
    <row r="449" spans="1:47" s="2" customFormat="1" ht="12">
      <c r="A449" s="39"/>
      <c r="B449" s="40"/>
      <c r="C449" s="41"/>
      <c r="D449" s="240" t="s">
        <v>232</v>
      </c>
      <c r="E449" s="41"/>
      <c r="F449" s="277" t="s">
        <v>527</v>
      </c>
      <c r="G449" s="41"/>
      <c r="H449" s="41"/>
      <c r="I449" s="242"/>
      <c r="J449" s="41"/>
      <c r="K449" s="41"/>
      <c r="L449" s="45"/>
      <c r="M449" s="243"/>
      <c r="N449" s="244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232</v>
      </c>
      <c r="AU449" s="18" t="s">
        <v>88</v>
      </c>
    </row>
    <row r="450" spans="1:51" s="13" customFormat="1" ht="12">
      <c r="A450" s="13"/>
      <c r="B450" s="245"/>
      <c r="C450" s="246"/>
      <c r="D450" s="240" t="s">
        <v>187</v>
      </c>
      <c r="E450" s="247" t="s">
        <v>1</v>
      </c>
      <c r="F450" s="248" t="s">
        <v>183</v>
      </c>
      <c r="G450" s="246"/>
      <c r="H450" s="249">
        <v>4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5" t="s">
        <v>187</v>
      </c>
      <c r="AU450" s="255" t="s">
        <v>88</v>
      </c>
      <c r="AV450" s="13" t="s">
        <v>88</v>
      </c>
      <c r="AW450" s="13" t="s">
        <v>34</v>
      </c>
      <c r="AX450" s="13" t="s">
        <v>78</v>
      </c>
      <c r="AY450" s="255" t="s">
        <v>176</v>
      </c>
    </row>
    <row r="451" spans="1:51" s="14" customFormat="1" ht="12">
      <c r="A451" s="14"/>
      <c r="B451" s="256"/>
      <c r="C451" s="257"/>
      <c r="D451" s="240" t="s">
        <v>187</v>
      </c>
      <c r="E451" s="258" t="s">
        <v>1</v>
      </c>
      <c r="F451" s="259" t="s">
        <v>189</v>
      </c>
      <c r="G451" s="257"/>
      <c r="H451" s="260">
        <v>4</v>
      </c>
      <c r="I451" s="261"/>
      <c r="J451" s="257"/>
      <c r="K451" s="257"/>
      <c r="L451" s="262"/>
      <c r="M451" s="263"/>
      <c r="N451" s="264"/>
      <c r="O451" s="264"/>
      <c r="P451" s="264"/>
      <c r="Q451" s="264"/>
      <c r="R451" s="264"/>
      <c r="S451" s="264"/>
      <c r="T451" s="26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6" t="s">
        <v>187</v>
      </c>
      <c r="AU451" s="266" t="s">
        <v>88</v>
      </c>
      <c r="AV451" s="14" t="s">
        <v>183</v>
      </c>
      <c r="AW451" s="14" t="s">
        <v>34</v>
      </c>
      <c r="AX451" s="14" t="s">
        <v>86</v>
      </c>
      <c r="AY451" s="266" t="s">
        <v>176</v>
      </c>
    </row>
    <row r="452" spans="1:65" s="2" customFormat="1" ht="16.5" customHeight="1">
      <c r="A452" s="39"/>
      <c r="B452" s="40"/>
      <c r="C452" s="227" t="s">
        <v>586</v>
      </c>
      <c r="D452" s="227" t="s">
        <v>178</v>
      </c>
      <c r="E452" s="228" t="s">
        <v>533</v>
      </c>
      <c r="F452" s="229" t="s">
        <v>534</v>
      </c>
      <c r="G452" s="230" t="s">
        <v>476</v>
      </c>
      <c r="H452" s="231">
        <v>1</v>
      </c>
      <c r="I452" s="232"/>
      <c r="J452" s="233">
        <f>ROUND(I452*H452,2)</f>
        <v>0</v>
      </c>
      <c r="K452" s="229" t="s">
        <v>182</v>
      </c>
      <c r="L452" s="45"/>
      <c r="M452" s="234" t="s">
        <v>1</v>
      </c>
      <c r="N452" s="235" t="s">
        <v>43</v>
      </c>
      <c r="O452" s="92"/>
      <c r="P452" s="236">
        <f>O452*H452</f>
        <v>0</v>
      </c>
      <c r="Q452" s="236">
        <v>0.53326</v>
      </c>
      <c r="R452" s="236">
        <f>Q452*H452</f>
        <v>0.53326</v>
      </c>
      <c r="S452" s="236">
        <v>0.3</v>
      </c>
      <c r="T452" s="237">
        <f>S452*H452</f>
        <v>0.3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8" t="s">
        <v>183</v>
      </c>
      <c r="AT452" s="238" t="s">
        <v>178</v>
      </c>
      <c r="AU452" s="238" t="s">
        <v>88</v>
      </c>
      <c r="AY452" s="18" t="s">
        <v>176</v>
      </c>
      <c r="BE452" s="239">
        <f>IF(N452="základní",J452,0)</f>
        <v>0</v>
      </c>
      <c r="BF452" s="239">
        <f>IF(N452="snížená",J452,0)</f>
        <v>0</v>
      </c>
      <c r="BG452" s="239">
        <f>IF(N452="zákl. přenesená",J452,0)</f>
        <v>0</v>
      </c>
      <c r="BH452" s="239">
        <f>IF(N452="sníž. přenesená",J452,0)</f>
        <v>0</v>
      </c>
      <c r="BI452" s="239">
        <f>IF(N452="nulová",J452,0)</f>
        <v>0</v>
      </c>
      <c r="BJ452" s="18" t="s">
        <v>86</v>
      </c>
      <c r="BK452" s="239">
        <f>ROUND(I452*H452,2)</f>
        <v>0</v>
      </c>
      <c r="BL452" s="18" t="s">
        <v>183</v>
      </c>
      <c r="BM452" s="238" t="s">
        <v>1533</v>
      </c>
    </row>
    <row r="453" spans="1:47" s="2" customFormat="1" ht="12">
      <c r="A453" s="39"/>
      <c r="B453" s="40"/>
      <c r="C453" s="41"/>
      <c r="D453" s="240" t="s">
        <v>185</v>
      </c>
      <c r="E453" s="41"/>
      <c r="F453" s="241" t="s">
        <v>536</v>
      </c>
      <c r="G453" s="41"/>
      <c r="H453" s="41"/>
      <c r="I453" s="242"/>
      <c r="J453" s="41"/>
      <c r="K453" s="41"/>
      <c r="L453" s="45"/>
      <c r="M453" s="243"/>
      <c r="N453" s="244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185</v>
      </c>
      <c r="AU453" s="18" t="s">
        <v>88</v>
      </c>
    </row>
    <row r="454" spans="1:51" s="13" customFormat="1" ht="12">
      <c r="A454" s="13"/>
      <c r="B454" s="245"/>
      <c r="C454" s="246"/>
      <c r="D454" s="240" t="s">
        <v>187</v>
      </c>
      <c r="E454" s="247" t="s">
        <v>1</v>
      </c>
      <c r="F454" s="248" t="s">
        <v>86</v>
      </c>
      <c r="G454" s="246"/>
      <c r="H454" s="249">
        <v>1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5" t="s">
        <v>187</v>
      </c>
      <c r="AU454" s="255" t="s">
        <v>88</v>
      </c>
      <c r="AV454" s="13" t="s">
        <v>88</v>
      </c>
      <c r="AW454" s="13" t="s">
        <v>34</v>
      </c>
      <c r="AX454" s="13" t="s">
        <v>86</v>
      </c>
      <c r="AY454" s="255" t="s">
        <v>176</v>
      </c>
    </row>
    <row r="455" spans="1:65" s="2" customFormat="1" ht="16.5" customHeight="1">
      <c r="A455" s="39"/>
      <c r="B455" s="40"/>
      <c r="C455" s="227" t="s">
        <v>591</v>
      </c>
      <c r="D455" s="227" t="s">
        <v>178</v>
      </c>
      <c r="E455" s="228" t="s">
        <v>549</v>
      </c>
      <c r="F455" s="229" t="s">
        <v>550</v>
      </c>
      <c r="G455" s="230" t="s">
        <v>476</v>
      </c>
      <c r="H455" s="231">
        <v>3</v>
      </c>
      <c r="I455" s="232"/>
      <c r="J455" s="233">
        <f>ROUND(I455*H455,2)</f>
        <v>0</v>
      </c>
      <c r="K455" s="229" t="s">
        <v>469</v>
      </c>
      <c r="L455" s="45"/>
      <c r="M455" s="234" t="s">
        <v>1</v>
      </c>
      <c r="N455" s="235" t="s">
        <v>43</v>
      </c>
      <c r="O455" s="92"/>
      <c r="P455" s="236">
        <f>O455*H455</f>
        <v>0</v>
      </c>
      <c r="Q455" s="236">
        <v>0</v>
      </c>
      <c r="R455" s="236">
        <f>Q455*H455</f>
        <v>0</v>
      </c>
      <c r="S455" s="236">
        <v>0.15</v>
      </c>
      <c r="T455" s="237">
        <f>S455*H455</f>
        <v>0.44999999999999996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8" t="s">
        <v>183</v>
      </c>
      <c r="AT455" s="238" t="s">
        <v>178</v>
      </c>
      <c r="AU455" s="238" t="s">
        <v>88</v>
      </c>
      <c r="AY455" s="18" t="s">
        <v>176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8" t="s">
        <v>86</v>
      </c>
      <c r="BK455" s="239">
        <f>ROUND(I455*H455,2)</f>
        <v>0</v>
      </c>
      <c r="BL455" s="18" t="s">
        <v>183</v>
      </c>
      <c r="BM455" s="238" t="s">
        <v>551</v>
      </c>
    </row>
    <row r="456" spans="1:47" s="2" customFormat="1" ht="12">
      <c r="A456" s="39"/>
      <c r="B456" s="40"/>
      <c r="C456" s="41"/>
      <c r="D456" s="240" t="s">
        <v>185</v>
      </c>
      <c r="E456" s="41"/>
      <c r="F456" s="241" t="s">
        <v>552</v>
      </c>
      <c r="G456" s="41"/>
      <c r="H456" s="41"/>
      <c r="I456" s="242"/>
      <c r="J456" s="41"/>
      <c r="K456" s="41"/>
      <c r="L456" s="45"/>
      <c r="M456" s="243"/>
      <c r="N456" s="244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185</v>
      </c>
      <c r="AU456" s="18" t="s">
        <v>88</v>
      </c>
    </row>
    <row r="457" spans="1:51" s="13" customFormat="1" ht="12">
      <c r="A457" s="13"/>
      <c r="B457" s="245"/>
      <c r="C457" s="246"/>
      <c r="D457" s="240" t="s">
        <v>187</v>
      </c>
      <c r="E457" s="247" t="s">
        <v>1</v>
      </c>
      <c r="F457" s="248" t="s">
        <v>198</v>
      </c>
      <c r="G457" s="246"/>
      <c r="H457" s="249">
        <v>3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5" t="s">
        <v>187</v>
      </c>
      <c r="AU457" s="255" t="s">
        <v>88</v>
      </c>
      <c r="AV457" s="13" t="s">
        <v>88</v>
      </c>
      <c r="AW457" s="13" t="s">
        <v>34</v>
      </c>
      <c r="AX457" s="13" t="s">
        <v>78</v>
      </c>
      <c r="AY457" s="255" t="s">
        <v>176</v>
      </c>
    </row>
    <row r="458" spans="1:51" s="14" customFormat="1" ht="12">
      <c r="A458" s="14"/>
      <c r="B458" s="256"/>
      <c r="C458" s="257"/>
      <c r="D458" s="240" t="s">
        <v>187</v>
      </c>
      <c r="E458" s="258" t="s">
        <v>1</v>
      </c>
      <c r="F458" s="259" t="s">
        <v>189</v>
      </c>
      <c r="G458" s="257"/>
      <c r="H458" s="260">
        <v>3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6" t="s">
        <v>187</v>
      </c>
      <c r="AU458" s="266" t="s">
        <v>88</v>
      </c>
      <c r="AV458" s="14" t="s">
        <v>183</v>
      </c>
      <c r="AW458" s="14" t="s">
        <v>34</v>
      </c>
      <c r="AX458" s="14" t="s">
        <v>86</v>
      </c>
      <c r="AY458" s="266" t="s">
        <v>176</v>
      </c>
    </row>
    <row r="459" spans="1:65" s="2" customFormat="1" ht="16.5" customHeight="1">
      <c r="A459" s="39"/>
      <c r="B459" s="40"/>
      <c r="C459" s="227" t="s">
        <v>596</v>
      </c>
      <c r="D459" s="227" t="s">
        <v>178</v>
      </c>
      <c r="E459" s="228" t="s">
        <v>555</v>
      </c>
      <c r="F459" s="229" t="s">
        <v>556</v>
      </c>
      <c r="G459" s="230" t="s">
        <v>476</v>
      </c>
      <c r="H459" s="231">
        <v>3</v>
      </c>
      <c r="I459" s="232"/>
      <c r="J459" s="233">
        <f>ROUND(I459*H459,2)</f>
        <v>0</v>
      </c>
      <c r="K459" s="229" t="s">
        <v>182</v>
      </c>
      <c r="L459" s="45"/>
      <c r="M459" s="234" t="s">
        <v>1</v>
      </c>
      <c r="N459" s="235" t="s">
        <v>43</v>
      </c>
      <c r="O459" s="92"/>
      <c r="P459" s="236">
        <f>O459*H459</f>
        <v>0</v>
      </c>
      <c r="Q459" s="236">
        <v>0.21734</v>
      </c>
      <c r="R459" s="236">
        <f>Q459*H459</f>
        <v>0.65202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183</v>
      </c>
      <c r="AT459" s="238" t="s">
        <v>178</v>
      </c>
      <c r="AU459" s="238" t="s">
        <v>88</v>
      </c>
      <c r="AY459" s="18" t="s">
        <v>176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86</v>
      </c>
      <c r="BK459" s="239">
        <f>ROUND(I459*H459,2)</f>
        <v>0</v>
      </c>
      <c r="BL459" s="18" t="s">
        <v>183</v>
      </c>
      <c r="BM459" s="238" t="s">
        <v>557</v>
      </c>
    </row>
    <row r="460" spans="1:47" s="2" customFormat="1" ht="12">
      <c r="A460" s="39"/>
      <c r="B460" s="40"/>
      <c r="C460" s="41"/>
      <c r="D460" s="240" t="s">
        <v>185</v>
      </c>
      <c r="E460" s="41"/>
      <c r="F460" s="241" t="s">
        <v>556</v>
      </c>
      <c r="G460" s="41"/>
      <c r="H460" s="41"/>
      <c r="I460" s="242"/>
      <c r="J460" s="41"/>
      <c r="K460" s="41"/>
      <c r="L460" s="45"/>
      <c r="M460" s="243"/>
      <c r="N460" s="244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185</v>
      </c>
      <c r="AU460" s="18" t="s">
        <v>88</v>
      </c>
    </row>
    <row r="461" spans="1:51" s="13" customFormat="1" ht="12">
      <c r="A461" s="13"/>
      <c r="B461" s="245"/>
      <c r="C461" s="246"/>
      <c r="D461" s="240" t="s">
        <v>187</v>
      </c>
      <c r="E461" s="247" t="s">
        <v>1</v>
      </c>
      <c r="F461" s="248" t="s">
        <v>1247</v>
      </c>
      <c r="G461" s="246"/>
      <c r="H461" s="249">
        <v>3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5" t="s">
        <v>187</v>
      </c>
      <c r="AU461" s="255" t="s">
        <v>88</v>
      </c>
      <c r="AV461" s="13" t="s">
        <v>88</v>
      </c>
      <c r="AW461" s="13" t="s">
        <v>34</v>
      </c>
      <c r="AX461" s="13" t="s">
        <v>86</v>
      </c>
      <c r="AY461" s="255" t="s">
        <v>176</v>
      </c>
    </row>
    <row r="462" spans="1:65" s="2" customFormat="1" ht="16.5" customHeight="1">
      <c r="A462" s="39"/>
      <c r="B462" s="40"/>
      <c r="C462" s="278" t="s">
        <v>603</v>
      </c>
      <c r="D462" s="278" t="s">
        <v>247</v>
      </c>
      <c r="E462" s="279" t="s">
        <v>560</v>
      </c>
      <c r="F462" s="280" t="s">
        <v>561</v>
      </c>
      <c r="G462" s="281" t="s">
        <v>476</v>
      </c>
      <c r="H462" s="282">
        <v>4</v>
      </c>
      <c r="I462" s="283"/>
      <c r="J462" s="284">
        <f>ROUND(I462*H462,2)</f>
        <v>0</v>
      </c>
      <c r="K462" s="280" t="s">
        <v>182</v>
      </c>
      <c r="L462" s="285"/>
      <c r="M462" s="286" t="s">
        <v>1</v>
      </c>
      <c r="N462" s="287" t="s">
        <v>43</v>
      </c>
      <c r="O462" s="92"/>
      <c r="P462" s="236">
        <f>O462*H462</f>
        <v>0</v>
      </c>
      <c r="Q462" s="236">
        <v>0.027</v>
      </c>
      <c r="R462" s="236">
        <f>Q462*H462</f>
        <v>0.108</v>
      </c>
      <c r="S462" s="236">
        <v>0</v>
      </c>
      <c r="T462" s="23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8" t="s">
        <v>227</v>
      </c>
      <c r="AT462" s="238" t="s">
        <v>247</v>
      </c>
      <c r="AU462" s="238" t="s">
        <v>88</v>
      </c>
      <c r="AY462" s="18" t="s">
        <v>176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8" t="s">
        <v>86</v>
      </c>
      <c r="BK462" s="239">
        <f>ROUND(I462*H462,2)</f>
        <v>0</v>
      </c>
      <c r="BL462" s="18" t="s">
        <v>183</v>
      </c>
      <c r="BM462" s="238" t="s">
        <v>562</v>
      </c>
    </row>
    <row r="463" spans="1:47" s="2" customFormat="1" ht="12">
      <c r="A463" s="39"/>
      <c r="B463" s="40"/>
      <c r="C463" s="41"/>
      <c r="D463" s="240" t="s">
        <v>185</v>
      </c>
      <c r="E463" s="41"/>
      <c r="F463" s="241" t="s">
        <v>561</v>
      </c>
      <c r="G463" s="41"/>
      <c r="H463" s="41"/>
      <c r="I463" s="242"/>
      <c r="J463" s="41"/>
      <c r="K463" s="41"/>
      <c r="L463" s="45"/>
      <c r="M463" s="243"/>
      <c r="N463" s="244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185</v>
      </c>
      <c r="AU463" s="18" t="s">
        <v>88</v>
      </c>
    </row>
    <row r="464" spans="1:51" s="13" customFormat="1" ht="12">
      <c r="A464" s="13"/>
      <c r="B464" s="245"/>
      <c r="C464" s="246"/>
      <c r="D464" s="240" t="s">
        <v>187</v>
      </c>
      <c r="E464" s="247" t="s">
        <v>1</v>
      </c>
      <c r="F464" s="248" t="s">
        <v>1534</v>
      </c>
      <c r="G464" s="246"/>
      <c r="H464" s="249">
        <v>4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5" t="s">
        <v>187</v>
      </c>
      <c r="AU464" s="255" t="s">
        <v>88</v>
      </c>
      <c r="AV464" s="13" t="s">
        <v>88</v>
      </c>
      <c r="AW464" s="13" t="s">
        <v>34</v>
      </c>
      <c r="AX464" s="13" t="s">
        <v>86</v>
      </c>
      <c r="AY464" s="255" t="s">
        <v>176</v>
      </c>
    </row>
    <row r="465" spans="1:65" s="2" customFormat="1" ht="16.5" customHeight="1">
      <c r="A465" s="39"/>
      <c r="B465" s="40"/>
      <c r="C465" s="278" t="s">
        <v>608</v>
      </c>
      <c r="D465" s="278" t="s">
        <v>247</v>
      </c>
      <c r="E465" s="279" t="s">
        <v>565</v>
      </c>
      <c r="F465" s="280" t="s">
        <v>566</v>
      </c>
      <c r="G465" s="281" t="s">
        <v>476</v>
      </c>
      <c r="H465" s="282">
        <v>4</v>
      </c>
      <c r="I465" s="283"/>
      <c r="J465" s="284">
        <f>ROUND(I465*H465,2)</f>
        <v>0</v>
      </c>
      <c r="K465" s="280" t="s">
        <v>182</v>
      </c>
      <c r="L465" s="285"/>
      <c r="M465" s="286" t="s">
        <v>1</v>
      </c>
      <c r="N465" s="287" t="s">
        <v>43</v>
      </c>
      <c r="O465" s="92"/>
      <c r="P465" s="236">
        <f>O465*H465</f>
        <v>0</v>
      </c>
      <c r="Q465" s="236">
        <v>0.0506</v>
      </c>
      <c r="R465" s="236">
        <f>Q465*H465</f>
        <v>0.2024</v>
      </c>
      <c r="S465" s="236">
        <v>0</v>
      </c>
      <c r="T465" s="23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8" t="s">
        <v>227</v>
      </c>
      <c r="AT465" s="238" t="s">
        <v>247</v>
      </c>
      <c r="AU465" s="238" t="s">
        <v>88</v>
      </c>
      <c r="AY465" s="18" t="s">
        <v>176</v>
      </c>
      <c r="BE465" s="239">
        <f>IF(N465="základní",J465,0)</f>
        <v>0</v>
      </c>
      <c r="BF465" s="239">
        <f>IF(N465="snížená",J465,0)</f>
        <v>0</v>
      </c>
      <c r="BG465" s="239">
        <f>IF(N465="zákl. přenesená",J465,0)</f>
        <v>0</v>
      </c>
      <c r="BH465" s="239">
        <f>IF(N465="sníž. přenesená",J465,0)</f>
        <v>0</v>
      </c>
      <c r="BI465" s="239">
        <f>IF(N465="nulová",J465,0)</f>
        <v>0</v>
      </c>
      <c r="BJ465" s="18" t="s">
        <v>86</v>
      </c>
      <c r="BK465" s="239">
        <f>ROUND(I465*H465,2)</f>
        <v>0</v>
      </c>
      <c r="BL465" s="18" t="s">
        <v>183</v>
      </c>
      <c r="BM465" s="238" t="s">
        <v>567</v>
      </c>
    </row>
    <row r="466" spans="1:47" s="2" customFormat="1" ht="12">
      <c r="A466" s="39"/>
      <c r="B466" s="40"/>
      <c r="C466" s="41"/>
      <c r="D466" s="240" t="s">
        <v>185</v>
      </c>
      <c r="E466" s="41"/>
      <c r="F466" s="241" t="s">
        <v>566</v>
      </c>
      <c r="G466" s="41"/>
      <c r="H466" s="41"/>
      <c r="I466" s="242"/>
      <c r="J466" s="41"/>
      <c r="K466" s="41"/>
      <c r="L466" s="45"/>
      <c r="M466" s="243"/>
      <c r="N466" s="244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185</v>
      </c>
      <c r="AU466" s="18" t="s">
        <v>88</v>
      </c>
    </row>
    <row r="467" spans="1:47" s="2" customFormat="1" ht="12">
      <c r="A467" s="39"/>
      <c r="B467" s="40"/>
      <c r="C467" s="41"/>
      <c r="D467" s="240" t="s">
        <v>232</v>
      </c>
      <c r="E467" s="41"/>
      <c r="F467" s="277" t="s">
        <v>568</v>
      </c>
      <c r="G467" s="41"/>
      <c r="H467" s="41"/>
      <c r="I467" s="242"/>
      <c r="J467" s="41"/>
      <c r="K467" s="41"/>
      <c r="L467" s="45"/>
      <c r="M467" s="243"/>
      <c r="N467" s="244"/>
      <c r="O467" s="92"/>
      <c r="P467" s="92"/>
      <c r="Q467" s="92"/>
      <c r="R467" s="92"/>
      <c r="S467" s="92"/>
      <c r="T467" s="93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232</v>
      </c>
      <c r="AU467" s="18" t="s">
        <v>88</v>
      </c>
    </row>
    <row r="468" spans="1:51" s="13" customFormat="1" ht="12">
      <c r="A468" s="13"/>
      <c r="B468" s="245"/>
      <c r="C468" s="246"/>
      <c r="D468" s="240" t="s">
        <v>187</v>
      </c>
      <c r="E468" s="247" t="s">
        <v>1</v>
      </c>
      <c r="F468" s="248" t="s">
        <v>1535</v>
      </c>
      <c r="G468" s="246"/>
      <c r="H468" s="249">
        <v>4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5" t="s">
        <v>187</v>
      </c>
      <c r="AU468" s="255" t="s">
        <v>88</v>
      </c>
      <c r="AV468" s="13" t="s">
        <v>88</v>
      </c>
      <c r="AW468" s="13" t="s">
        <v>34</v>
      </c>
      <c r="AX468" s="13" t="s">
        <v>78</v>
      </c>
      <c r="AY468" s="255" t="s">
        <v>176</v>
      </c>
    </row>
    <row r="469" spans="1:51" s="14" customFormat="1" ht="12">
      <c r="A469" s="14"/>
      <c r="B469" s="256"/>
      <c r="C469" s="257"/>
      <c r="D469" s="240" t="s">
        <v>187</v>
      </c>
      <c r="E469" s="258" t="s">
        <v>1</v>
      </c>
      <c r="F469" s="259" t="s">
        <v>189</v>
      </c>
      <c r="G469" s="257"/>
      <c r="H469" s="260">
        <v>4</v>
      </c>
      <c r="I469" s="261"/>
      <c r="J469" s="257"/>
      <c r="K469" s="257"/>
      <c r="L469" s="262"/>
      <c r="M469" s="263"/>
      <c r="N469" s="264"/>
      <c r="O469" s="264"/>
      <c r="P469" s="264"/>
      <c r="Q469" s="264"/>
      <c r="R469" s="264"/>
      <c r="S469" s="264"/>
      <c r="T469" s="26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6" t="s">
        <v>187</v>
      </c>
      <c r="AU469" s="266" t="s">
        <v>88</v>
      </c>
      <c r="AV469" s="14" t="s">
        <v>183</v>
      </c>
      <c r="AW469" s="14" t="s">
        <v>34</v>
      </c>
      <c r="AX469" s="14" t="s">
        <v>86</v>
      </c>
      <c r="AY469" s="266" t="s">
        <v>176</v>
      </c>
    </row>
    <row r="470" spans="1:65" s="2" customFormat="1" ht="16.5" customHeight="1">
      <c r="A470" s="39"/>
      <c r="B470" s="40"/>
      <c r="C470" s="278" t="s">
        <v>612</v>
      </c>
      <c r="D470" s="278" t="s">
        <v>247</v>
      </c>
      <c r="E470" s="279" t="s">
        <v>571</v>
      </c>
      <c r="F470" s="280" t="s">
        <v>572</v>
      </c>
      <c r="G470" s="281" t="s">
        <v>476</v>
      </c>
      <c r="H470" s="282">
        <v>4</v>
      </c>
      <c r="I470" s="283"/>
      <c r="J470" s="284">
        <f>ROUND(I470*H470,2)</f>
        <v>0</v>
      </c>
      <c r="K470" s="280" t="s">
        <v>182</v>
      </c>
      <c r="L470" s="285"/>
      <c r="M470" s="286" t="s">
        <v>1</v>
      </c>
      <c r="N470" s="287" t="s">
        <v>43</v>
      </c>
      <c r="O470" s="92"/>
      <c r="P470" s="236">
        <f>O470*H470</f>
        <v>0</v>
      </c>
      <c r="Q470" s="236">
        <v>0.003</v>
      </c>
      <c r="R470" s="236">
        <f>Q470*H470</f>
        <v>0.012</v>
      </c>
      <c r="S470" s="236">
        <v>0</v>
      </c>
      <c r="T470" s="237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8" t="s">
        <v>227</v>
      </c>
      <c r="AT470" s="238" t="s">
        <v>247</v>
      </c>
      <c r="AU470" s="238" t="s">
        <v>88</v>
      </c>
      <c r="AY470" s="18" t="s">
        <v>176</v>
      </c>
      <c r="BE470" s="239">
        <f>IF(N470="základní",J470,0)</f>
        <v>0</v>
      </c>
      <c r="BF470" s="239">
        <f>IF(N470="snížená",J470,0)</f>
        <v>0</v>
      </c>
      <c r="BG470" s="239">
        <f>IF(N470="zákl. přenesená",J470,0)</f>
        <v>0</v>
      </c>
      <c r="BH470" s="239">
        <f>IF(N470="sníž. přenesená",J470,0)</f>
        <v>0</v>
      </c>
      <c r="BI470" s="239">
        <f>IF(N470="nulová",J470,0)</f>
        <v>0</v>
      </c>
      <c r="BJ470" s="18" t="s">
        <v>86</v>
      </c>
      <c r="BK470" s="239">
        <f>ROUND(I470*H470,2)</f>
        <v>0</v>
      </c>
      <c r="BL470" s="18" t="s">
        <v>183</v>
      </c>
      <c r="BM470" s="238" t="s">
        <v>573</v>
      </c>
    </row>
    <row r="471" spans="1:47" s="2" customFormat="1" ht="12">
      <c r="A471" s="39"/>
      <c r="B471" s="40"/>
      <c r="C471" s="41"/>
      <c r="D471" s="240" t="s">
        <v>185</v>
      </c>
      <c r="E471" s="41"/>
      <c r="F471" s="241" t="s">
        <v>572</v>
      </c>
      <c r="G471" s="41"/>
      <c r="H471" s="41"/>
      <c r="I471" s="242"/>
      <c r="J471" s="41"/>
      <c r="K471" s="41"/>
      <c r="L471" s="45"/>
      <c r="M471" s="243"/>
      <c r="N471" s="244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185</v>
      </c>
      <c r="AU471" s="18" t="s">
        <v>88</v>
      </c>
    </row>
    <row r="472" spans="1:51" s="13" customFormat="1" ht="12">
      <c r="A472" s="13"/>
      <c r="B472" s="245"/>
      <c r="C472" s="246"/>
      <c r="D472" s="240" t="s">
        <v>187</v>
      </c>
      <c r="E472" s="247" t="s">
        <v>1</v>
      </c>
      <c r="F472" s="248" t="s">
        <v>1535</v>
      </c>
      <c r="G472" s="246"/>
      <c r="H472" s="249">
        <v>4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5" t="s">
        <v>187</v>
      </c>
      <c r="AU472" s="255" t="s">
        <v>88</v>
      </c>
      <c r="AV472" s="13" t="s">
        <v>88</v>
      </c>
      <c r="AW472" s="13" t="s">
        <v>34</v>
      </c>
      <c r="AX472" s="13" t="s">
        <v>86</v>
      </c>
      <c r="AY472" s="255" t="s">
        <v>176</v>
      </c>
    </row>
    <row r="473" spans="1:65" s="2" customFormat="1" ht="16.5" customHeight="1">
      <c r="A473" s="39"/>
      <c r="B473" s="40"/>
      <c r="C473" s="227" t="s">
        <v>616</v>
      </c>
      <c r="D473" s="227" t="s">
        <v>178</v>
      </c>
      <c r="E473" s="228" t="s">
        <v>576</v>
      </c>
      <c r="F473" s="229" t="s">
        <v>577</v>
      </c>
      <c r="G473" s="230" t="s">
        <v>462</v>
      </c>
      <c r="H473" s="231">
        <v>2.86</v>
      </c>
      <c r="I473" s="232"/>
      <c r="J473" s="233">
        <f>ROUND(I473*H473,2)</f>
        <v>0</v>
      </c>
      <c r="K473" s="229" t="s">
        <v>182</v>
      </c>
      <c r="L473" s="45"/>
      <c r="M473" s="234" t="s">
        <v>1</v>
      </c>
      <c r="N473" s="235" t="s">
        <v>43</v>
      </c>
      <c r="O473" s="92"/>
      <c r="P473" s="236">
        <f>O473*H473</f>
        <v>0</v>
      </c>
      <c r="Q473" s="236">
        <v>9E-05</v>
      </c>
      <c r="R473" s="236">
        <f>Q473*H473</f>
        <v>0.0002574</v>
      </c>
      <c r="S473" s="236">
        <v>0</v>
      </c>
      <c r="T473" s="237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8" t="s">
        <v>183</v>
      </c>
      <c r="AT473" s="238" t="s">
        <v>178</v>
      </c>
      <c r="AU473" s="238" t="s">
        <v>88</v>
      </c>
      <c r="AY473" s="18" t="s">
        <v>176</v>
      </c>
      <c r="BE473" s="239">
        <f>IF(N473="základní",J473,0)</f>
        <v>0</v>
      </c>
      <c r="BF473" s="239">
        <f>IF(N473="snížená",J473,0)</f>
        <v>0</v>
      </c>
      <c r="BG473" s="239">
        <f>IF(N473="zákl. přenesená",J473,0)</f>
        <v>0</v>
      </c>
      <c r="BH473" s="239">
        <f>IF(N473="sníž. přenesená",J473,0)</f>
        <v>0</v>
      </c>
      <c r="BI473" s="239">
        <f>IF(N473="nulová",J473,0)</f>
        <v>0</v>
      </c>
      <c r="BJ473" s="18" t="s">
        <v>86</v>
      </c>
      <c r="BK473" s="239">
        <f>ROUND(I473*H473,2)</f>
        <v>0</v>
      </c>
      <c r="BL473" s="18" t="s">
        <v>183</v>
      </c>
      <c r="BM473" s="238" t="s">
        <v>578</v>
      </c>
    </row>
    <row r="474" spans="1:47" s="2" customFormat="1" ht="12">
      <c r="A474" s="39"/>
      <c r="B474" s="40"/>
      <c r="C474" s="41"/>
      <c r="D474" s="240" t="s">
        <v>185</v>
      </c>
      <c r="E474" s="41"/>
      <c r="F474" s="241" t="s">
        <v>579</v>
      </c>
      <c r="G474" s="41"/>
      <c r="H474" s="41"/>
      <c r="I474" s="242"/>
      <c r="J474" s="41"/>
      <c r="K474" s="41"/>
      <c r="L474" s="45"/>
      <c r="M474" s="243"/>
      <c r="N474" s="244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185</v>
      </c>
      <c r="AU474" s="18" t="s">
        <v>88</v>
      </c>
    </row>
    <row r="475" spans="1:51" s="13" customFormat="1" ht="12">
      <c r="A475" s="13"/>
      <c r="B475" s="245"/>
      <c r="C475" s="246"/>
      <c r="D475" s="240" t="s">
        <v>187</v>
      </c>
      <c r="E475" s="247" t="s">
        <v>1</v>
      </c>
      <c r="F475" s="248" t="s">
        <v>1530</v>
      </c>
      <c r="G475" s="246"/>
      <c r="H475" s="249">
        <v>2.86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5" t="s">
        <v>187</v>
      </c>
      <c r="AU475" s="255" t="s">
        <v>88</v>
      </c>
      <c r="AV475" s="13" t="s">
        <v>88</v>
      </c>
      <c r="AW475" s="13" t="s">
        <v>34</v>
      </c>
      <c r="AX475" s="13" t="s">
        <v>78</v>
      </c>
      <c r="AY475" s="255" t="s">
        <v>176</v>
      </c>
    </row>
    <row r="476" spans="1:51" s="14" customFormat="1" ht="12">
      <c r="A476" s="14"/>
      <c r="B476" s="256"/>
      <c r="C476" s="257"/>
      <c r="D476" s="240" t="s">
        <v>187</v>
      </c>
      <c r="E476" s="258" t="s">
        <v>1</v>
      </c>
      <c r="F476" s="259" t="s">
        <v>189</v>
      </c>
      <c r="G476" s="257"/>
      <c r="H476" s="260">
        <v>2.86</v>
      </c>
      <c r="I476" s="261"/>
      <c r="J476" s="257"/>
      <c r="K476" s="257"/>
      <c r="L476" s="262"/>
      <c r="M476" s="263"/>
      <c r="N476" s="264"/>
      <c r="O476" s="264"/>
      <c r="P476" s="264"/>
      <c r="Q476" s="264"/>
      <c r="R476" s="264"/>
      <c r="S476" s="264"/>
      <c r="T476" s="26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6" t="s">
        <v>187</v>
      </c>
      <c r="AU476" s="266" t="s">
        <v>88</v>
      </c>
      <c r="AV476" s="14" t="s">
        <v>183</v>
      </c>
      <c r="AW476" s="14" t="s">
        <v>34</v>
      </c>
      <c r="AX476" s="14" t="s">
        <v>86</v>
      </c>
      <c r="AY476" s="266" t="s">
        <v>176</v>
      </c>
    </row>
    <row r="477" spans="1:65" s="2" customFormat="1" ht="16.5" customHeight="1">
      <c r="A477" s="39"/>
      <c r="B477" s="40"/>
      <c r="C477" s="227" t="s">
        <v>620</v>
      </c>
      <c r="D477" s="227" t="s">
        <v>178</v>
      </c>
      <c r="E477" s="228" t="s">
        <v>582</v>
      </c>
      <c r="F477" s="229" t="s">
        <v>583</v>
      </c>
      <c r="G477" s="230" t="s">
        <v>476</v>
      </c>
      <c r="H477" s="231">
        <v>3</v>
      </c>
      <c r="I477" s="232"/>
      <c r="J477" s="233">
        <f>ROUND(I477*H477,2)</f>
        <v>0</v>
      </c>
      <c r="K477" s="229" t="s">
        <v>1</v>
      </c>
      <c r="L477" s="45"/>
      <c r="M477" s="234" t="s">
        <v>1</v>
      </c>
      <c r="N477" s="235" t="s">
        <v>43</v>
      </c>
      <c r="O477" s="92"/>
      <c r="P477" s="236">
        <f>O477*H477</f>
        <v>0</v>
      </c>
      <c r="Q477" s="236">
        <v>0</v>
      </c>
      <c r="R477" s="236">
        <f>Q477*H477</f>
        <v>0</v>
      </c>
      <c r="S477" s="236">
        <v>0</v>
      </c>
      <c r="T477" s="237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8" t="s">
        <v>183</v>
      </c>
      <c r="AT477" s="238" t="s">
        <v>178</v>
      </c>
      <c r="AU477" s="238" t="s">
        <v>88</v>
      </c>
      <c r="AY477" s="18" t="s">
        <v>176</v>
      </c>
      <c r="BE477" s="239">
        <f>IF(N477="základní",J477,0)</f>
        <v>0</v>
      </c>
      <c r="BF477" s="239">
        <f>IF(N477="snížená",J477,0)</f>
        <v>0</v>
      </c>
      <c r="BG477" s="239">
        <f>IF(N477="zákl. přenesená",J477,0)</f>
        <v>0</v>
      </c>
      <c r="BH477" s="239">
        <f>IF(N477="sníž. přenesená",J477,0)</f>
        <v>0</v>
      </c>
      <c r="BI477" s="239">
        <f>IF(N477="nulová",J477,0)</f>
        <v>0</v>
      </c>
      <c r="BJ477" s="18" t="s">
        <v>86</v>
      </c>
      <c r="BK477" s="239">
        <f>ROUND(I477*H477,2)</f>
        <v>0</v>
      </c>
      <c r="BL477" s="18" t="s">
        <v>183</v>
      </c>
      <c r="BM477" s="238" t="s">
        <v>584</v>
      </c>
    </row>
    <row r="478" spans="1:47" s="2" customFormat="1" ht="12">
      <c r="A478" s="39"/>
      <c r="B478" s="40"/>
      <c r="C478" s="41"/>
      <c r="D478" s="240" t="s">
        <v>185</v>
      </c>
      <c r="E478" s="41"/>
      <c r="F478" s="241" t="s">
        <v>583</v>
      </c>
      <c r="G478" s="41"/>
      <c r="H478" s="41"/>
      <c r="I478" s="242"/>
      <c r="J478" s="41"/>
      <c r="K478" s="41"/>
      <c r="L478" s="45"/>
      <c r="M478" s="243"/>
      <c r="N478" s="244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185</v>
      </c>
      <c r="AU478" s="18" t="s">
        <v>88</v>
      </c>
    </row>
    <row r="479" spans="1:51" s="13" customFormat="1" ht="12">
      <c r="A479" s="13"/>
      <c r="B479" s="245"/>
      <c r="C479" s="246"/>
      <c r="D479" s="240" t="s">
        <v>187</v>
      </c>
      <c r="E479" s="247" t="s">
        <v>1</v>
      </c>
      <c r="F479" s="248" t="s">
        <v>1536</v>
      </c>
      <c r="G479" s="246"/>
      <c r="H479" s="249">
        <v>3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5" t="s">
        <v>187</v>
      </c>
      <c r="AU479" s="255" t="s">
        <v>88</v>
      </c>
      <c r="AV479" s="13" t="s">
        <v>88</v>
      </c>
      <c r="AW479" s="13" t="s">
        <v>34</v>
      </c>
      <c r="AX479" s="13" t="s">
        <v>78</v>
      </c>
      <c r="AY479" s="255" t="s">
        <v>176</v>
      </c>
    </row>
    <row r="480" spans="1:51" s="14" customFormat="1" ht="12">
      <c r="A480" s="14"/>
      <c r="B480" s="256"/>
      <c r="C480" s="257"/>
      <c r="D480" s="240" t="s">
        <v>187</v>
      </c>
      <c r="E480" s="258" t="s">
        <v>1</v>
      </c>
      <c r="F480" s="259" t="s">
        <v>189</v>
      </c>
      <c r="G480" s="257"/>
      <c r="H480" s="260">
        <v>3</v>
      </c>
      <c r="I480" s="261"/>
      <c r="J480" s="257"/>
      <c r="K480" s="257"/>
      <c r="L480" s="262"/>
      <c r="M480" s="263"/>
      <c r="N480" s="264"/>
      <c r="O480" s="264"/>
      <c r="P480" s="264"/>
      <c r="Q480" s="264"/>
      <c r="R480" s="264"/>
      <c r="S480" s="264"/>
      <c r="T480" s="26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6" t="s">
        <v>187</v>
      </c>
      <c r="AU480" s="266" t="s">
        <v>88</v>
      </c>
      <c r="AV480" s="14" t="s">
        <v>183</v>
      </c>
      <c r="AW480" s="14" t="s">
        <v>34</v>
      </c>
      <c r="AX480" s="14" t="s">
        <v>86</v>
      </c>
      <c r="AY480" s="266" t="s">
        <v>176</v>
      </c>
    </row>
    <row r="481" spans="1:65" s="2" customFormat="1" ht="16.5" customHeight="1">
      <c r="A481" s="39"/>
      <c r="B481" s="40"/>
      <c r="C481" s="227" t="s">
        <v>626</v>
      </c>
      <c r="D481" s="227" t="s">
        <v>178</v>
      </c>
      <c r="E481" s="228" t="s">
        <v>587</v>
      </c>
      <c r="F481" s="229" t="s">
        <v>588</v>
      </c>
      <c r="G481" s="230" t="s">
        <v>476</v>
      </c>
      <c r="H481" s="231">
        <v>2</v>
      </c>
      <c r="I481" s="232"/>
      <c r="J481" s="233">
        <f>ROUND(I481*H481,2)</f>
        <v>0</v>
      </c>
      <c r="K481" s="229" t="s">
        <v>1</v>
      </c>
      <c r="L481" s="45"/>
      <c r="M481" s="234" t="s">
        <v>1</v>
      </c>
      <c r="N481" s="235" t="s">
        <v>43</v>
      </c>
      <c r="O481" s="92"/>
      <c r="P481" s="236">
        <f>O481*H481</f>
        <v>0</v>
      </c>
      <c r="Q481" s="236">
        <v>0</v>
      </c>
      <c r="R481" s="236">
        <f>Q481*H481</f>
        <v>0</v>
      </c>
      <c r="S481" s="236">
        <v>0</v>
      </c>
      <c r="T481" s="237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8" t="s">
        <v>183</v>
      </c>
      <c r="AT481" s="238" t="s">
        <v>178</v>
      </c>
      <c r="AU481" s="238" t="s">
        <v>88</v>
      </c>
      <c r="AY481" s="18" t="s">
        <v>176</v>
      </c>
      <c r="BE481" s="239">
        <f>IF(N481="základní",J481,0)</f>
        <v>0</v>
      </c>
      <c r="BF481" s="239">
        <f>IF(N481="snížená",J481,0)</f>
        <v>0</v>
      </c>
      <c r="BG481" s="239">
        <f>IF(N481="zákl. přenesená",J481,0)</f>
        <v>0</v>
      </c>
      <c r="BH481" s="239">
        <f>IF(N481="sníž. přenesená",J481,0)</f>
        <v>0</v>
      </c>
      <c r="BI481" s="239">
        <f>IF(N481="nulová",J481,0)</f>
        <v>0</v>
      </c>
      <c r="BJ481" s="18" t="s">
        <v>86</v>
      </c>
      <c r="BK481" s="239">
        <f>ROUND(I481*H481,2)</f>
        <v>0</v>
      </c>
      <c r="BL481" s="18" t="s">
        <v>183</v>
      </c>
      <c r="BM481" s="238" t="s">
        <v>589</v>
      </c>
    </row>
    <row r="482" spans="1:47" s="2" customFormat="1" ht="12">
      <c r="A482" s="39"/>
      <c r="B482" s="40"/>
      <c r="C482" s="41"/>
      <c r="D482" s="240" t="s">
        <v>185</v>
      </c>
      <c r="E482" s="41"/>
      <c r="F482" s="241" t="s">
        <v>590</v>
      </c>
      <c r="G482" s="41"/>
      <c r="H482" s="41"/>
      <c r="I482" s="242"/>
      <c r="J482" s="41"/>
      <c r="K482" s="41"/>
      <c r="L482" s="45"/>
      <c r="M482" s="243"/>
      <c r="N482" s="244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185</v>
      </c>
      <c r="AU482" s="18" t="s">
        <v>88</v>
      </c>
    </row>
    <row r="483" spans="1:51" s="13" customFormat="1" ht="12">
      <c r="A483" s="13"/>
      <c r="B483" s="245"/>
      <c r="C483" s="246"/>
      <c r="D483" s="240" t="s">
        <v>187</v>
      </c>
      <c r="E483" s="247" t="s">
        <v>1</v>
      </c>
      <c r="F483" s="248" t="s">
        <v>88</v>
      </c>
      <c r="G483" s="246"/>
      <c r="H483" s="249">
        <v>2</v>
      </c>
      <c r="I483" s="250"/>
      <c r="J483" s="246"/>
      <c r="K483" s="246"/>
      <c r="L483" s="251"/>
      <c r="M483" s="252"/>
      <c r="N483" s="253"/>
      <c r="O483" s="253"/>
      <c r="P483" s="253"/>
      <c r="Q483" s="253"/>
      <c r="R483" s="253"/>
      <c r="S483" s="253"/>
      <c r="T483" s="25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5" t="s">
        <v>187</v>
      </c>
      <c r="AU483" s="255" t="s">
        <v>88</v>
      </c>
      <c r="AV483" s="13" t="s">
        <v>88</v>
      </c>
      <c r="AW483" s="13" t="s">
        <v>34</v>
      </c>
      <c r="AX483" s="13" t="s">
        <v>78</v>
      </c>
      <c r="AY483" s="255" t="s">
        <v>176</v>
      </c>
    </row>
    <row r="484" spans="1:63" s="12" customFormat="1" ht="22.8" customHeight="1">
      <c r="A484" s="12"/>
      <c r="B484" s="211"/>
      <c r="C484" s="212"/>
      <c r="D484" s="213" t="s">
        <v>77</v>
      </c>
      <c r="E484" s="225" t="s">
        <v>235</v>
      </c>
      <c r="F484" s="225" t="s">
        <v>625</v>
      </c>
      <c r="G484" s="212"/>
      <c r="H484" s="212"/>
      <c r="I484" s="215"/>
      <c r="J484" s="226">
        <f>BK484</f>
        <v>0</v>
      </c>
      <c r="K484" s="212"/>
      <c r="L484" s="217"/>
      <c r="M484" s="218"/>
      <c r="N484" s="219"/>
      <c r="O484" s="219"/>
      <c r="P484" s="220">
        <f>P485+SUM(P486:P602)</f>
        <v>0</v>
      </c>
      <c r="Q484" s="219"/>
      <c r="R484" s="220">
        <f>R485+SUM(R486:R602)</f>
        <v>234.36875123999997</v>
      </c>
      <c r="S484" s="219"/>
      <c r="T484" s="221">
        <f>T485+SUM(T486:T602)</f>
        <v>692.33295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22" t="s">
        <v>86</v>
      </c>
      <c r="AT484" s="223" t="s">
        <v>77</v>
      </c>
      <c r="AU484" s="223" t="s">
        <v>86</v>
      </c>
      <c r="AY484" s="222" t="s">
        <v>176</v>
      </c>
      <c r="BK484" s="224">
        <f>BK485+SUM(BK486:BK602)</f>
        <v>0</v>
      </c>
    </row>
    <row r="485" spans="1:65" s="2" customFormat="1" ht="16.5" customHeight="1">
      <c r="A485" s="39"/>
      <c r="B485" s="40"/>
      <c r="C485" s="227" t="s">
        <v>632</v>
      </c>
      <c r="D485" s="227" t="s">
        <v>178</v>
      </c>
      <c r="E485" s="228" t="s">
        <v>627</v>
      </c>
      <c r="F485" s="229" t="s">
        <v>628</v>
      </c>
      <c r="G485" s="230" t="s">
        <v>476</v>
      </c>
      <c r="H485" s="231">
        <v>8</v>
      </c>
      <c r="I485" s="232"/>
      <c r="J485" s="233">
        <f>ROUND(I485*H485,2)</f>
        <v>0</v>
      </c>
      <c r="K485" s="229" t="s">
        <v>182</v>
      </c>
      <c r="L485" s="45"/>
      <c r="M485" s="234" t="s">
        <v>1</v>
      </c>
      <c r="N485" s="235" t="s">
        <v>43</v>
      </c>
      <c r="O485" s="92"/>
      <c r="P485" s="236">
        <f>O485*H485</f>
        <v>0</v>
      </c>
      <c r="Q485" s="236">
        <v>0.0007</v>
      </c>
      <c r="R485" s="236">
        <f>Q485*H485</f>
        <v>0.0056</v>
      </c>
      <c r="S485" s="236">
        <v>0</v>
      </c>
      <c r="T485" s="237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8" t="s">
        <v>183</v>
      </c>
      <c r="AT485" s="238" t="s">
        <v>178</v>
      </c>
      <c r="AU485" s="238" t="s">
        <v>88</v>
      </c>
      <c r="AY485" s="18" t="s">
        <v>176</v>
      </c>
      <c r="BE485" s="239">
        <f>IF(N485="základní",J485,0)</f>
        <v>0</v>
      </c>
      <c r="BF485" s="239">
        <f>IF(N485="snížená",J485,0)</f>
        <v>0</v>
      </c>
      <c r="BG485" s="239">
        <f>IF(N485="zákl. přenesená",J485,0)</f>
        <v>0</v>
      </c>
      <c r="BH485" s="239">
        <f>IF(N485="sníž. přenesená",J485,0)</f>
        <v>0</v>
      </c>
      <c r="BI485" s="239">
        <f>IF(N485="nulová",J485,0)</f>
        <v>0</v>
      </c>
      <c r="BJ485" s="18" t="s">
        <v>86</v>
      </c>
      <c r="BK485" s="239">
        <f>ROUND(I485*H485,2)</f>
        <v>0</v>
      </c>
      <c r="BL485" s="18" t="s">
        <v>183</v>
      </c>
      <c r="BM485" s="238" t="s">
        <v>629</v>
      </c>
    </row>
    <row r="486" spans="1:47" s="2" customFormat="1" ht="12">
      <c r="A486" s="39"/>
      <c r="B486" s="40"/>
      <c r="C486" s="41"/>
      <c r="D486" s="240" t="s">
        <v>185</v>
      </c>
      <c r="E486" s="41"/>
      <c r="F486" s="241" t="s">
        <v>630</v>
      </c>
      <c r="G486" s="41"/>
      <c r="H486" s="41"/>
      <c r="I486" s="242"/>
      <c r="J486" s="41"/>
      <c r="K486" s="41"/>
      <c r="L486" s="45"/>
      <c r="M486" s="243"/>
      <c r="N486" s="244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185</v>
      </c>
      <c r="AU486" s="18" t="s">
        <v>88</v>
      </c>
    </row>
    <row r="487" spans="1:51" s="13" customFormat="1" ht="12">
      <c r="A487" s="13"/>
      <c r="B487" s="245"/>
      <c r="C487" s="246"/>
      <c r="D487" s="240" t="s">
        <v>187</v>
      </c>
      <c r="E487" s="247" t="s">
        <v>1</v>
      </c>
      <c r="F487" s="248" t="s">
        <v>1537</v>
      </c>
      <c r="G487" s="246"/>
      <c r="H487" s="249">
        <v>8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5" t="s">
        <v>187</v>
      </c>
      <c r="AU487" s="255" t="s">
        <v>88</v>
      </c>
      <c r="AV487" s="13" t="s">
        <v>88</v>
      </c>
      <c r="AW487" s="13" t="s">
        <v>34</v>
      </c>
      <c r="AX487" s="13" t="s">
        <v>78</v>
      </c>
      <c r="AY487" s="255" t="s">
        <v>176</v>
      </c>
    </row>
    <row r="488" spans="1:51" s="14" customFormat="1" ht="12">
      <c r="A488" s="14"/>
      <c r="B488" s="256"/>
      <c r="C488" s="257"/>
      <c r="D488" s="240" t="s">
        <v>187</v>
      </c>
      <c r="E488" s="258" t="s">
        <v>1</v>
      </c>
      <c r="F488" s="259" t="s">
        <v>189</v>
      </c>
      <c r="G488" s="257"/>
      <c r="H488" s="260">
        <v>8</v>
      </c>
      <c r="I488" s="261"/>
      <c r="J488" s="257"/>
      <c r="K488" s="257"/>
      <c r="L488" s="262"/>
      <c r="M488" s="263"/>
      <c r="N488" s="264"/>
      <c r="O488" s="264"/>
      <c r="P488" s="264"/>
      <c r="Q488" s="264"/>
      <c r="R488" s="264"/>
      <c r="S488" s="264"/>
      <c r="T488" s="26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6" t="s">
        <v>187</v>
      </c>
      <c r="AU488" s="266" t="s">
        <v>88</v>
      </c>
      <c r="AV488" s="14" t="s">
        <v>183</v>
      </c>
      <c r="AW488" s="14" t="s">
        <v>34</v>
      </c>
      <c r="AX488" s="14" t="s">
        <v>86</v>
      </c>
      <c r="AY488" s="266" t="s">
        <v>176</v>
      </c>
    </row>
    <row r="489" spans="1:65" s="2" customFormat="1" ht="16.5" customHeight="1">
      <c r="A489" s="39"/>
      <c r="B489" s="40"/>
      <c r="C489" s="278" t="s">
        <v>638</v>
      </c>
      <c r="D489" s="278" t="s">
        <v>247</v>
      </c>
      <c r="E489" s="279" t="s">
        <v>644</v>
      </c>
      <c r="F489" s="280" t="s">
        <v>645</v>
      </c>
      <c r="G489" s="281" t="s">
        <v>476</v>
      </c>
      <c r="H489" s="282">
        <v>6</v>
      </c>
      <c r="I489" s="283"/>
      <c r="J489" s="284">
        <f>ROUND(I489*H489,2)</f>
        <v>0</v>
      </c>
      <c r="K489" s="280" t="s">
        <v>182</v>
      </c>
      <c r="L489" s="285"/>
      <c r="M489" s="286" t="s">
        <v>1</v>
      </c>
      <c r="N489" s="287" t="s">
        <v>43</v>
      </c>
      <c r="O489" s="92"/>
      <c r="P489" s="236">
        <f>O489*H489</f>
        <v>0</v>
      </c>
      <c r="Q489" s="236">
        <v>0.0025</v>
      </c>
      <c r="R489" s="236">
        <f>Q489*H489</f>
        <v>0.015</v>
      </c>
      <c r="S489" s="236">
        <v>0</v>
      </c>
      <c r="T489" s="23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8" t="s">
        <v>227</v>
      </c>
      <c r="AT489" s="238" t="s">
        <v>247</v>
      </c>
      <c r="AU489" s="238" t="s">
        <v>88</v>
      </c>
      <c r="AY489" s="18" t="s">
        <v>176</v>
      </c>
      <c r="BE489" s="239">
        <f>IF(N489="základní",J489,0)</f>
        <v>0</v>
      </c>
      <c r="BF489" s="239">
        <f>IF(N489="snížená",J489,0)</f>
        <v>0</v>
      </c>
      <c r="BG489" s="239">
        <f>IF(N489="zákl. přenesená",J489,0)</f>
        <v>0</v>
      </c>
      <c r="BH489" s="239">
        <f>IF(N489="sníž. přenesená",J489,0)</f>
        <v>0</v>
      </c>
      <c r="BI489" s="239">
        <f>IF(N489="nulová",J489,0)</f>
        <v>0</v>
      </c>
      <c r="BJ489" s="18" t="s">
        <v>86</v>
      </c>
      <c r="BK489" s="239">
        <f>ROUND(I489*H489,2)</f>
        <v>0</v>
      </c>
      <c r="BL489" s="18" t="s">
        <v>183</v>
      </c>
      <c r="BM489" s="238" t="s">
        <v>646</v>
      </c>
    </row>
    <row r="490" spans="1:47" s="2" customFormat="1" ht="12">
      <c r="A490" s="39"/>
      <c r="B490" s="40"/>
      <c r="C490" s="41"/>
      <c r="D490" s="240" t="s">
        <v>185</v>
      </c>
      <c r="E490" s="41"/>
      <c r="F490" s="241" t="s">
        <v>645</v>
      </c>
      <c r="G490" s="41"/>
      <c r="H490" s="41"/>
      <c r="I490" s="242"/>
      <c r="J490" s="41"/>
      <c r="K490" s="41"/>
      <c r="L490" s="45"/>
      <c r="M490" s="243"/>
      <c r="N490" s="244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185</v>
      </c>
      <c r="AU490" s="18" t="s">
        <v>88</v>
      </c>
    </row>
    <row r="491" spans="1:51" s="13" customFormat="1" ht="12">
      <c r="A491" s="13"/>
      <c r="B491" s="245"/>
      <c r="C491" s="246"/>
      <c r="D491" s="240" t="s">
        <v>187</v>
      </c>
      <c r="E491" s="247" t="s">
        <v>1</v>
      </c>
      <c r="F491" s="248" t="s">
        <v>1538</v>
      </c>
      <c r="G491" s="246"/>
      <c r="H491" s="249">
        <v>3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5" t="s">
        <v>187</v>
      </c>
      <c r="AU491" s="255" t="s">
        <v>88</v>
      </c>
      <c r="AV491" s="13" t="s">
        <v>88</v>
      </c>
      <c r="AW491" s="13" t="s">
        <v>34</v>
      </c>
      <c r="AX491" s="13" t="s">
        <v>78</v>
      </c>
      <c r="AY491" s="255" t="s">
        <v>176</v>
      </c>
    </row>
    <row r="492" spans="1:51" s="13" customFormat="1" ht="12">
      <c r="A492" s="13"/>
      <c r="B492" s="245"/>
      <c r="C492" s="246"/>
      <c r="D492" s="240" t="s">
        <v>187</v>
      </c>
      <c r="E492" s="247" t="s">
        <v>1</v>
      </c>
      <c r="F492" s="248" t="s">
        <v>1539</v>
      </c>
      <c r="G492" s="246"/>
      <c r="H492" s="249">
        <v>3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5" t="s">
        <v>187</v>
      </c>
      <c r="AU492" s="255" t="s">
        <v>88</v>
      </c>
      <c r="AV492" s="13" t="s">
        <v>88</v>
      </c>
      <c r="AW492" s="13" t="s">
        <v>34</v>
      </c>
      <c r="AX492" s="13" t="s">
        <v>78</v>
      </c>
      <c r="AY492" s="255" t="s">
        <v>176</v>
      </c>
    </row>
    <row r="493" spans="1:51" s="14" customFormat="1" ht="12">
      <c r="A493" s="14"/>
      <c r="B493" s="256"/>
      <c r="C493" s="257"/>
      <c r="D493" s="240" t="s">
        <v>187</v>
      </c>
      <c r="E493" s="258" t="s">
        <v>1</v>
      </c>
      <c r="F493" s="259" t="s">
        <v>189</v>
      </c>
      <c r="G493" s="257"/>
      <c r="H493" s="260">
        <v>6</v>
      </c>
      <c r="I493" s="261"/>
      <c r="J493" s="257"/>
      <c r="K493" s="257"/>
      <c r="L493" s="262"/>
      <c r="M493" s="263"/>
      <c r="N493" s="264"/>
      <c r="O493" s="264"/>
      <c r="P493" s="264"/>
      <c r="Q493" s="264"/>
      <c r="R493" s="264"/>
      <c r="S493" s="264"/>
      <c r="T493" s="26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6" t="s">
        <v>187</v>
      </c>
      <c r="AU493" s="266" t="s">
        <v>88</v>
      </c>
      <c r="AV493" s="14" t="s">
        <v>183</v>
      </c>
      <c r="AW493" s="14" t="s">
        <v>34</v>
      </c>
      <c r="AX493" s="14" t="s">
        <v>86</v>
      </c>
      <c r="AY493" s="266" t="s">
        <v>176</v>
      </c>
    </row>
    <row r="494" spans="1:65" s="2" customFormat="1" ht="16.5" customHeight="1">
      <c r="A494" s="39"/>
      <c r="B494" s="40"/>
      <c r="C494" s="278" t="s">
        <v>643</v>
      </c>
      <c r="D494" s="278" t="s">
        <v>247</v>
      </c>
      <c r="E494" s="279" t="s">
        <v>1272</v>
      </c>
      <c r="F494" s="280" t="s">
        <v>1273</v>
      </c>
      <c r="G494" s="281" t="s">
        <v>476</v>
      </c>
      <c r="H494" s="282">
        <v>1</v>
      </c>
      <c r="I494" s="283"/>
      <c r="J494" s="284">
        <f>ROUND(I494*H494,2)</f>
        <v>0</v>
      </c>
      <c r="K494" s="280" t="s">
        <v>182</v>
      </c>
      <c r="L494" s="285"/>
      <c r="M494" s="286" t="s">
        <v>1</v>
      </c>
      <c r="N494" s="287" t="s">
        <v>43</v>
      </c>
      <c r="O494" s="92"/>
      <c r="P494" s="236">
        <f>O494*H494</f>
        <v>0</v>
      </c>
      <c r="Q494" s="236">
        <v>0.0035</v>
      </c>
      <c r="R494" s="236">
        <f>Q494*H494</f>
        <v>0.0035</v>
      </c>
      <c r="S494" s="236">
        <v>0</v>
      </c>
      <c r="T494" s="237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8" t="s">
        <v>227</v>
      </c>
      <c r="AT494" s="238" t="s">
        <v>247</v>
      </c>
      <c r="AU494" s="238" t="s">
        <v>88</v>
      </c>
      <c r="AY494" s="18" t="s">
        <v>176</v>
      </c>
      <c r="BE494" s="239">
        <f>IF(N494="základní",J494,0)</f>
        <v>0</v>
      </c>
      <c r="BF494" s="239">
        <f>IF(N494="snížená",J494,0)</f>
        <v>0</v>
      </c>
      <c r="BG494" s="239">
        <f>IF(N494="zákl. přenesená",J494,0)</f>
        <v>0</v>
      </c>
      <c r="BH494" s="239">
        <f>IF(N494="sníž. přenesená",J494,0)</f>
        <v>0</v>
      </c>
      <c r="BI494" s="239">
        <f>IF(N494="nulová",J494,0)</f>
        <v>0</v>
      </c>
      <c r="BJ494" s="18" t="s">
        <v>86</v>
      </c>
      <c r="BK494" s="239">
        <f>ROUND(I494*H494,2)</f>
        <v>0</v>
      </c>
      <c r="BL494" s="18" t="s">
        <v>183</v>
      </c>
      <c r="BM494" s="238" t="s">
        <v>1540</v>
      </c>
    </row>
    <row r="495" spans="1:47" s="2" customFormat="1" ht="12">
      <c r="A495" s="39"/>
      <c r="B495" s="40"/>
      <c r="C495" s="41"/>
      <c r="D495" s="240" t="s">
        <v>185</v>
      </c>
      <c r="E495" s="41"/>
      <c r="F495" s="241" t="s">
        <v>1273</v>
      </c>
      <c r="G495" s="41"/>
      <c r="H495" s="41"/>
      <c r="I495" s="242"/>
      <c r="J495" s="41"/>
      <c r="K495" s="41"/>
      <c r="L495" s="45"/>
      <c r="M495" s="243"/>
      <c r="N495" s="244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185</v>
      </c>
      <c r="AU495" s="18" t="s">
        <v>88</v>
      </c>
    </row>
    <row r="496" spans="1:51" s="13" customFormat="1" ht="12">
      <c r="A496" s="13"/>
      <c r="B496" s="245"/>
      <c r="C496" s="246"/>
      <c r="D496" s="240" t="s">
        <v>187</v>
      </c>
      <c r="E496" s="247" t="s">
        <v>1</v>
      </c>
      <c r="F496" s="248" t="s">
        <v>1541</v>
      </c>
      <c r="G496" s="246"/>
      <c r="H496" s="249">
        <v>1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5" t="s">
        <v>187</v>
      </c>
      <c r="AU496" s="255" t="s">
        <v>88</v>
      </c>
      <c r="AV496" s="13" t="s">
        <v>88</v>
      </c>
      <c r="AW496" s="13" t="s">
        <v>34</v>
      </c>
      <c r="AX496" s="13" t="s">
        <v>86</v>
      </c>
      <c r="AY496" s="255" t="s">
        <v>176</v>
      </c>
    </row>
    <row r="497" spans="1:65" s="2" customFormat="1" ht="16.5" customHeight="1">
      <c r="A497" s="39"/>
      <c r="B497" s="40"/>
      <c r="C497" s="278" t="s">
        <v>651</v>
      </c>
      <c r="D497" s="278" t="s">
        <v>247</v>
      </c>
      <c r="E497" s="279" t="s">
        <v>662</v>
      </c>
      <c r="F497" s="280" t="s">
        <v>663</v>
      </c>
      <c r="G497" s="281" t="s">
        <v>476</v>
      </c>
      <c r="H497" s="282">
        <v>1</v>
      </c>
      <c r="I497" s="283"/>
      <c r="J497" s="284">
        <f>ROUND(I497*H497,2)</f>
        <v>0</v>
      </c>
      <c r="K497" s="280" t="s">
        <v>182</v>
      </c>
      <c r="L497" s="285"/>
      <c r="M497" s="286" t="s">
        <v>1</v>
      </c>
      <c r="N497" s="287" t="s">
        <v>43</v>
      </c>
      <c r="O497" s="92"/>
      <c r="P497" s="236">
        <f>O497*H497</f>
        <v>0</v>
      </c>
      <c r="Q497" s="236">
        <v>0.0017</v>
      </c>
      <c r="R497" s="236">
        <f>Q497*H497</f>
        <v>0.0017</v>
      </c>
      <c r="S497" s="236">
        <v>0</v>
      </c>
      <c r="T497" s="237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8" t="s">
        <v>227</v>
      </c>
      <c r="AT497" s="238" t="s">
        <v>247</v>
      </c>
      <c r="AU497" s="238" t="s">
        <v>88</v>
      </c>
      <c r="AY497" s="18" t="s">
        <v>176</v>
      </c>
      <c r="BE497" s="239">
        <f>IF(N497="základní",J497,0)</f>
        <v>0</v>
      </c>
      <c r="BF497" s="239">
        <f>IF(N497="snížená",J497,0)</f>
        <v>0</v>
      </c>
      <c r="BG497" s="239">
        <f>IF(N497="zákl. přenesená",J497,0)</f>
        <v>0</v>
      </c>
      <c r="BH497" s="239">
        <f>IF(N497="sníž. přenesená",J497,0)</f>
        <v>0</v>
      </c>
      <c r="BI497" s="239">
        <f>IF(N497="nulová",J497,0)</f>
        <v>0</v>
      </c>
      <c r="BJ497" s="18" t="s">
        <v>86</v>
      </c>
      <c r="BK497" s="239">
        <f>ROUND(I497*H497,2)</f>
        <v>0</v>
      </c>
      <c r="BL497" s="18" t="s">
        <v>183</v>
      </c>
      <c r="BM497" s="238" t="s">
        <v>1542</v>
      </c>
    </row>
    <row r="498" spans="1:47" s="2" customFormat="1" ht="12">
      <c r="A498" s="39"/>
      <c r="B498" s="40"/>
      <c r="C498" s="41"/>
      <c r="D498" s="240" t="s">
        <v>185</v>
      </c>
      <c r="E498" s="41"/>
      <c r="F498" s="241" t="s">
        <v>663</v>
      </c>
      <c r="G498" s="41"/>
      <c r="H498" s="41"/>
      <c r="I498" s="242"/>
      <c r="J498" s="41"/>
      <c r="K498" s="41"/>
      <c r="L498" s="45"/>
      <c r="M498" s="243"/>
      <c r="N498" s="244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185</v>
      </c>
      <c r="AU498" s="18" t="s">
        <v>88</v>
      </c>
    </row>
    <row r="499" spans="1:51" s="13" customFormat="1" ht="12">
      <c r="A499" s="13"/>
      <c r="B499" s="245"/>
      <c r="C499" s="246"/>
      <c r="D499" s="240" t="s">
        <v>187</v>
      </c>
      <c r="E499" s="247" t="s">
        <v>1</v>
      </c>
      <c r="F499" s="248" t="s">
        <v>1543</v>
      </c>
      <c r="G499" s="246"/>
      <c r="H499" s="249">
        <v>1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5" t="s">
        <v>187</v>
      </c>
      <c r="AU499" s="255" t="s">
        <v>88</v>
      </c>
      <c r="AV499" s="13" t="s">
        <v>88</v>
      </c>
      <c r="AW499" s="13" t="s">
        <v>34</v>
      </c>
      <c r="AX499" s="13" t="s">
        <v>86</v>
      </c>
      <c r="AY499" s="255" t="s">
        <v>176</v>
      </c>
    </row>
    <row r="500" spans="1:65" s="2" customFormat="1" ht="16.5" customHeight="1">
      <c r="A500" s="39"/>
      <c r="B500" s="40"/>
      <c r="C500" s="227" t="s">
        <v>656</v>
      </c>
      <c r="D500" s="227" t="s">
        <v>178</v>
      </c>
      <c r="E500" s="228" t="s">
        <v>667</v>
      </c>
      <c r="F500" s="229" t="s">
        <v>668</v>
      </c>
      <c r="G500" s="230" t="s">
        <v>476</v>
      </c>
      <c r="H500" s="231">
        <v>6</v>
      </c>
      <c r="I500" s="232"/>
      <c r="J500" s="233">
        <f>ROUND(I500*H500,2)</f>
        <v>0</v>
      </c>
      <c r="K500" s="229" t="s">
        <v>182</v>
      </c>
      <c r="L500" s="45"/>
      <c r="M500" s="234" t="s">
        <v>1</v>
      </c>
      <c r="N500" s="235" t="s">
        <v>43</v>
      </c>
      <c r="O500" s="92"/>
      <c r="P500" s="236">
        <f>O500*H500</f>
        <v>0</v>
      </c>
      <c r="Q500" s="236">
        <v>0.11241</v>
      </c>
      <c r="R500" s="236">
        <f>Q500*H500</f>
        <v>0.67446</v>
      </c>
      <c r="S500" s="236">
        <v>0</v>
      </c>
      <c r="T500" s="237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8" t="s">
        <v>183</v>
      </c>
      <c r="AT500" s="238" t="s">
        <v>178</v>
      </c>
      <c r="AU500" s="238" t="s">
        <v>88</v>
      </c>
      <c r="AY500" s="18" t="s">
        <v>176</v>
      </c>
      <c r="BE500" s="239">
        <f>IF(N500="základní",J500,0)</f>
        <v>0</v>
      </c>
      <c r="BF500" s="239">
        <f>IF(N500="snížená",J500,0)</f>
        <v>0</v>
      </c>
      <c r="BG500" s="239">
        <f>IF(N500="zákl. přenesená",J500,0)</f>
        <v>0</v>
      </c>
      <c r="BH500" s="239">
        <f>IF(N500="sníž. přenesená",J500,0)</f>
        <v>0</v>
      </c>
      <c r="BI500" s="239">
        <f>IF(N500="nulová",J500,0)</f>
        <v>0</v>
      </c>
      <c r="BJ500" s="18" t="s">
        <v>86</v>
      </c>
      <c r="BK500" s="239">
        <f>ROUND(I500*H500,2)</f>
        <v>0</v>
      </c>
      <c r="BL500" s="18" t="s">
        <v>183</v>
      </c>
      <c r="BM500" s="238" t="s">
        <v>669</v>
      </c>
    </row>
    <row r="501" spans="1:47" s="2" customFormat="1" ht="12">
      <c r="A501" s="39"/>
      <c r="B501" s="40"/>
      <c r="C501" s="41"/>
      <c r="D501" s="240" t="s">
        <v>185</v>
      </c>
      <c r="E501" s="41"/>
      <c r="F501" s="241" t="s">
        <v>670</v>
      </c>
      <c r="G501" s="41"/>
      <c r="H501" s="41"/>
      <c r="I501" s="242"/>
      <c r="J501" s="41"/>
      <c r="K501" s="41"/>
      <c r="L501" s="45"/>
      <c r="M501" s="243"/>
      <c r="N501" s="244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185</v>
      </c>
      <c r="AU501" s="18" t="s">
        <v>88</v>
      </c>
    </row>
    <row r="502" spans="1:51" s="13" customFormat="1" ht="12">
      <c r="A502" s="13"/>
      <c r="B502" s="245"/>
      <c r="C502" s="246"/>
      <c r="D502" s="240" t="s">
        <v>187</v>
      </c>
      <c r="E502" s="247" t="s">
        <v>1</v>
      </c>
      <c r="F502" s="248" t="s">
        <v>1544</v>
      </c>
      <c r="G502" s="246"/>
      <c r="H502" s="249">
        <v>6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5" t="s">
        <v>187</v>
      </c>
      <c r="AU502" s="255" t="s">
        <v>88</v>
      </c>
      <c r="AV502" s="13" t="s">
        <v>88</v>
      </c>
      <c r="AW502" s="13" t="s">
        <v>34</v>
      </c>
      <c r="AX502" s="13" t="s">
        <v>78</v>
      </c>
      <c r="AY502" s="255" t="s">
        <v>176</v>
      </c>
    </row>
    <row r="503" spans="1:51" s="14" customFormat="1" ht="12">
      <c r="A503" s="14"/>
      <c r="B503" s="256"/>
      <c r="C503" s="257"/>
      <c r="D503" s="240" t="s">
        <v>187</v>
      </c>
      <c r="E503" s="258" t="s">
        <v>1</v>
      </c>
      <c r="F503" s="259" t="s">
        <v>189</v>
      </c>
      <c r="G503" s="257"/>
      <c r="H503" s="260">
        <v>6</v>
      </c>
      <c r="I503" s="261"/>
      <c r="J503" s="257"/>
      <c r="K503" s="257"/>
      <c r="L503" s="262"/>
      <c r="M503" s="263"/>
      <c r="N503" s="264"/>
      <c r="O503" s="264"/>
      <c r="P503" s="264"/>
      <c r="Q503" s="264"/>
      <c r="R503" s="264"/>
      <c r="S503" s="264"/>
      <c r="T503" s="26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6" t="s">
        <v>187</v>
      </c>
      <c r="AU503" s="266" t="s">
        <v>88</v>
      </c>
      <c r="AV503" s="14" t="s">
        <v>183</v>
      </c>
      <c r="AW503" s="14" t="s">
        <v>34</v>
      </c>
      <c r="AX503" s="14" t="s">
        <v>86</v>
      </c>
      <c r="AY503" s="266" t="s">
        <v>176</v>
      </c>
    </row>
    <row r="504" spans="1:65" s="2" customFormat="1" ht="16.5" customHeight="1">
      <c r="A504" s="39"/>
      <c r="B504" s="40"/>
      <c r="C504" s="278" t="s">
        <v>661</v>
      </c>
      <c r="D504" s="278" t="s">
        <v>247</v>
      </c>
      <c r="E504" s="279" t="s">
        <v>673</v>
      </c>
      <c r="F504" s="280" t="s">
        <v>674</v>
      </c>
      <c r="G504" s="281" t="s">
        <v>476</v>
      </c>
      <c r="H504" s="282">
        <v>6</v>
      </c>
      <c r="I504" s="283"/>
      <c r="J504" s="284">
        <f>ROUND(I504*H504,2)</f>
        <v>0</v>
      </c>
      <c r="K504" s="280" t="s">
        <v>182</v>
      </c>
      <c r="L504" s="285"/>
      <c r="M504" s="286" t="s">
        <v>1</v>
      </c>
      <c r="N504" s="287" t="s">
        <v>43</v>
      </c>
      <c r="O504" s="92"/>
      <c r="P504" s="236">
        <f>O504*H504</f>
        <v>0</v>
      </c>
      <c r="Q504" s="236">
        <v>0.0061</v>
      </c>
      <c r="R504" s="236">
        <f>Q504*H504</f>
        <v>0.0366</v>
      </c>
      <c r="S504" s="236">
        <v>0</v>
      </c>
      <c r="T504" s="237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8" t="s">
        <v>227</v>
      </c>
      <c r="AT504" s="238" t="s">
        <v>247</v>
      </c>
      <c r="AU504" s="238" t="s">
        <v>88</v>
      </c>
      <c r="AY504" s="18" t="s">
        <v>176</v>
      </c>
      <c r="BE504" s="239">
        <f>IF(N504="základní",J504,0)</f>
        <v>0</v>
      </c>
      <c r="BF504" s="239">
        <f>IF(N504="snížená",J504,0)</f>
        <v>0</v>
      </c>
      <c r="BG504" s="239">
        <f>IF(N504="zákl. přenesená",J504,0)</f>
        <v>0</v>
      </c>
      <c r="BH504" s="239">
        <f>IF(N504="sníž. přenesená",J504,0)</f>
        <v>0</v>
      </c>
      <c r="BI504" s="239">
        <f>IF(N504="nulová",J504,0)</f>
        <v>0</v>
      </c>
      <c r="BJ504" s="18" t="s">
        <v>86</v>
      </c>
      <c r="BK504" s="239">
        <f>ROUND(I504*H504,2)</f>
        <v>0</v>
      </c>
      <c r="BL504" s="18" t="s">
        <v>183</v>
      </c>
      <c r="BM504" s="238" t="s">
        <v>675</v>
      </c>
    </row>
    <row r="505" spans="1:47" s="2" customFormat="1" ht="12">
      <c r="A505" s="39"/>
      <c r="B505" s="40"/>
      <c r="C505" s="41"/>
      <c r="D505" s="240" t="s">
        <v>185</v>
      </c>
      <c r="E505" s="41"/>
      <c r="F505" s="241" t="s">
        <v>674</v>
      </c>
      <c r="G505" s="41"/>
      <c r="H505" s="41"/>
      <c r="I505" s="242"/>
      <c r="J505" s="41"/>
      <c r="K505" s="41"/>
      <c r="L505" s="45"/>
      <c r="M505" s="243"/>
      <c r="N505" s="244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185</v>
      </c>
      <c r="AU505" s="18" t="s">
        <v>88</v>
      </c>
    </row>
    <row r="506" spans="1:51" s="13" customFormat="1" ht="12">
      <c r="A506" s="13"/>
      <c r="B506" s="245"/>
      <c r="C506" s="246"/>
      <c r="D506" s="240" t="s">
        <v>187</v>
      </c>
      <c r="E506" s="247" t="s">
        <v>1</v>
      </c>
      <c r="F506" s="248" t="s">
        <v>215</v>
      </c>
      <c r="G506" s="246"/>
      <c r="H506" s="249">
        <v>6</v>
      </c>
      <c r="I506" s="250"/>
      <c r="J506" s="246"/>
      <c r="K506" s="246"/>
      <c r="L506" s="251"/>
      <c r="M506" s="252"/>
      <c r="N506" s="253"/>
      <c r="O506" s="253"/>
      <c r="P506" s="253"/>
      <c r="Q506" s="253"/>
      <c r="R506" s="253"/>
      <c r="S506" s="253"/>
      <c r="T506" s="25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5" t="s">
        <v>187</v>
      </c>
      <c r="AU506" s="255" t="s">
        <v>88</v>
      </c>
      <c r="AV506" s="13" t="s">
        <v>88</v>
      </c>
      <c r="AW506" s="13" t="s">
        <v>34</v>
      </c>
      <c r="AX506" s="13" t="s">
        <v>78</v>
      </c>
      <c r="AY506" s="255" t="s">
        <v>176</v>
      </c>
    </row>
    <row r="507" spans="1:51" s="14" customFormat="1" ht="12">
      <c r="A507" s="14"/>
      <c r="B507" s="256"/>
      <c r="C507" s="257"/>
      <c r="D507" s="240" t="s">
        <v>187</v>
      </c>
      <c r="E507" s="258" t="s">
        <v>1</v>
      </c>
      <c r="F507" s="259" t="s">
        <v>189</v>
      </c>
      <c r="G507" s="257"/>
      <c r="H507" s="260">
        <v>6</v>
      </c>
      <c r="I507" s="261"/>
      <c r="J507" s="257"/>
      <c r="K507" s="257"/>
      <c r="L507" s="262"/>
      <c r="M507" s="263"/>
      <c r="N507" s="264"/>
      <c r="O507" s="264"/>
      <c r="P507" s="264"/>
      <c r="Q507" s="264"/>
      <c r="R507" s="264"/>
      <c r="S507" s="264"/>
      <c r="T507" s="26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6" t="s">
        <v>187</v>
      </c>
      <c r="AU507" s="266" t="s">
        <v>88</v>
      </c>
      <c r="AV507" s="14" t="s">
        <v>183</v>
      </c>
      <c r="AW507" s="14" t="s">
        <v>34</v>
      </c>
      <c r="AX507" s="14" t="s">
        <v>86</v>
      </c>
      <c r="AY507" s="266" t="s">
        <v>176</v>
      </c>
    </row>
    <row r="508" spans="1:65" s="2" customFormat="1" ht="16.5" customHeight="1">
      <c r="A508" s="39"/>
      <c r="B508" s="40"/>
      <c r="C508" s="227" t="s">
        <v>666</v>
      </c>
      <c r="D508" s="227" t="s">
        <v>178</v>
      </c>
      <c r="E508" s="228" t="s">
        <v>751</v>
      </c>
      <c r="F508" s="229" t="s">
        <v>752</v>
      </c>
      <c r="G508" s="230" t="s">
        <v>462</v>
      </c>
      <c r="H508" s="231">
        <v>533.03</v>
      </c>
      <c r="I508" s="232"/>
      <c r="J508" s="233">
        <f>ROUND(I508*H508,2)</f>
        <v>0</v>
      </c>
      <c r="K508" s="229" t="s">
        <v>182</v>
      </c>
      <c r="L508" s="45"/>
      <c r="M508" s="234" t="s">
        <v>1</v>
      </c>
      <c r="N508" s="235" t="s">
        <v>43</v>
      </c>
      <c r="O508" s="92"/>
      <c r="P508" s="236">
        <f>O508*H508</f>
        <v>0</v>
      </c>
      <c r="Q508" s="236">
        <v>0.08978</v>
      </c>
      <c r="R508" s="236">
        <f>Q508*H508</f>
        <v>47.855433399999995</v>
      </c>
      <c r="S508" s="236">
        <v>0</v>
      </c>
      <c r="T508" s="237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8" t="s">
        <v>183</v>
      </c>
      <c r="AT508" s="238" t="s">
        <v>178</v>
      </c>
      <c r="AU508" s="238" t="s">
        <v>88</v>
      </c>
      <c r="AY508" s="18" t="s">
        <v>176</v>
      </c>
      <c r="BE508" s="239">
        <f>IF(N508="základní",J508,0)</f>
        <v>0</v>
      </c>
      <c r="BF508" s="239">
        <f>IF(N508="snížená",J508,0)</f>
        <v>0</v>
      </c>
      <c r="BG508" s="239">
        <f>IF(N508="zákl. přenesená",J508,0)</f>
        <v>0</v>
      </c>
      <c r="BH508" s="239">
        <f>IF(N508="sníž. přenesená",J508,0)</f>
        <v>0</v>
      </c>
      <c r="BI508" s="239">
        <f>IF(N508="nulová",J508,0)</f>
        <v>0</v>
      </c>
      <c r="BJ508" s="18" t="s">
        <v>86</v>
      </c>
      <c r="BK508" s="239">
        <f>ROUND(I508*H508,2)</f>
        <v>0</v>
      </c>
      <c r="BL508" s="18" t="s">
        <v>183</v>
      </c>
      <c r="BM508" s="238" t="s">
        <v>753</v>
      </c>
    </row>
    <row r="509" spans="1:47" s="2" customFormat="1" ht="12">
      <c r="A509" s="39"/>
      <c r="B509" s="40"/>
      <c r="C509" s="41"/>
      <c r="D509" s="240" t="s">
        <v>185</v>
      </c>
      <c r="E509" s="41"/>
      <c r="F509" s="241" t="s">
        <v>754</v>
      </c>
      <c r="G509" s="41"/>
      <c r="H509" s="41"/>
      <c r="I509" s="242"/>
      <c r="J509" s="41"/>
      <c r="K509" s="41"/>
      <c r="L509" s="45"/>
      <c r="M509" s="243"/>
      <c r="N509" s="244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185</v>
      </c>
      <c r="AU509" s="18" t="s">
        <v>88</v>
      </c>
    </row>
    <row r="510" spans="1:47" s="2" customFormat="1" ht="12">
      <c r="A510" s="39"/>
      <c r="B510" s="40"/>
      <c r="C510" s="41"/>
      <c r="D510" s="240" t="s">
        <v>232</v>
      </c>
      <c r="E510" s="41"/>
      <c r="F510" s="277" t="s">
        <v>744</v>
      </c>
      <c r="G510" s="41"/>
      <c r="H510" s="41"/>
      <c r="I510" s="242"/>
      <c r="J510" s="41"/>
      <c r="K510" s="41"/>
      <c r="L510" s="45"/>
      <c r="M510" s="243"/>
      <c r="N510" s="244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232</v>
      </c>
      <c r="AU510" s="18" t="s">
        <v>88</v>
      </c>
    </row>
    <row r="511" spans="1:51" s="13" customFormat="1" ht="12">
      <c r="A511" s="13"/>
      <c r="B511" s="245"/>
      <c r="C511" s="246"/>
      <c r="D511" s="240" t="s">
        <v>187</v>
      </c>
      <c r="E511" s="247" t="s">
        <v>1</v>
      </c>
      <c r="F511" s="248" t="s">
        <v>1545</v>
      </c>
      <c r="G511" s="246"/>
      <c r="H511" s="249">
        <v>378.92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5" t="s">
        <v>187</v>
      </c>
      <c r="AU511" s="255" t="s">
        <v>88</v>
      </c>
      <c r="AV511" s="13" t="s">
        <v>88</v>
      </c>
      <c r="AW511" s="13" t="s">
        <v>34</v>
      </c>
      <c r="AX511" s="13" t="s">
        <v>78</v>
      </c>
      <c r="AY511" s="255" t="s">
        <v>176</v>
      </c>
    </row>
    <row r="512" spans="1:51" s="13" customFormat="1" ht="12">
      <c r="A512" s="13"/>
      <c r="B512" s="245"/>
      <c r="C512" s="246"/>
      <c r="D512" s="240" t="s">
        <v>187</v>
      </c>
      <c r="E512" s="247" t="s">
        <v>1</v>
      </c>
      <c r="F512" s="248" t="s">
        <v>1546</v>
      </c>
      <c r="G512" s="246"/>
      <c r="H512" s="249">
        <v>76.08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5" t="s">
        <v>187</v>
      </c>
      <c r="AU512" s="255" t="s">
        <v>88</v>
      </c>
      <c r="AV512" s="13" t="s">
        <v>88</v>
      </c>
      <c r="AW512" s="13" t="s">
        <v>34</v>
      </c>
      <c r="AX512" s="13" t="s">
        <v>78</v>
      </c>
      <c r="AY512" s="255" t="s">
        <v>176</v>
      </c>
    </row>
    <row r="513" spans="1:51" s="13" customFormat="1" ht="12">
      <c r="A513" s="13"/>
      <c r="B513" s="245"/>
      <c r="C513" s="246"/>
      <c r="D513" s="240" t="s">
        <v>187</v>
      </c>
      <c r="E513" s="247" t="s">
        <v>1</v>
      </c>
      <c r="F513" s="248" t="s">
        <v>1547</v>
      </c>
      <c r="G513" s="246"/>
      <c r="H513" s="249">
        <v>78.03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5" t="s">
        <v>187</v>
      </c>
      <c r="AU513" s="255" t="s">
        <v>88</v>
      </c>
      <c r="AV513" s="13" t="s">
        <v>88</v>
      </c>
      <c r="AW513" s="13" t="s">
        <v>34</v>
      </c>
      <c r="AX513" s="13" t="s">
        <v>78</v>
      </c>
      <c r="AY513" s="255" t="s">
        <v>176</v>
      </c>
    </row>
    <row r="514" spans="1:51" s="14" customFormat="1" ht="12">
      <c r="A514" s="14"/>
      <c r="B514" s="256"/>
      <c r="C514" s="257"/>
      <c r="D514" s="240" t="s">
        <v>187</v>
      </c>
      <c r="E514" s="258" t="s">
        <v>1</v>
      </c>
      <c r="F514" s="259" t="s">
        <v>189</v>
      </c>
      <c r="G514" s="257"/>
      <c r="H514" s="260">
        <v>533.03</v>
      </c>
      <c r="I514" s="261"/>
      <c r="J514" s="257"/>
      <c r="K514" s="257"/>
      <c r="L514" s="262"/>
      <c r="M514" s="263"/>
      <c r="N514" s="264"/>
      <c r="O514" s="264"/>
      <c r="P514" s="264"/>
      <c r="Q514" s="264"/>
      <c r="R514" s="264"/>
      <c r="S514" s="264"/>
      <c r="T514" s="26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6" t="s">
        <v>187</v>
      </c>
      <c r="AU514" s="266" t="s">
        <v>88</v>
      </c>
      <c r="AV514" s="14" t="s">
        <v>183</v>
      </c>
      <c r="AW514" s="14" t="s">
        <v>34</v>
      </c>
      <c r="AX514" s="14" t="s">
        <v>86</v>
      </c>
      <c r="AY514" s="266" t="s">
        <v>176</v>
      </c>
    </row>
    <row r="515" spans="1:65" s="2" customFormat="1" ht="16.5" customHeight="1">
      <c r="A515" s="39"/>
      <c r="B515" s="40"/>
      <c r="C515" s="278" t="s">
        <v>672</v>
      </c>
      <c r="D515" s="278" t="s">
        <v>247</v>
      </c>
      <c r="E515" s="279" t="s">
        <v>452</v>
      </c>
      <c r="F515" s="280" t="s">
        <v>453</v>
      </c>
      <c r="G515" s="281" t="s">
        <v>296</v>
      </c>
      <c r="H515" s="282">
        <v>65.242</v>
      </c>
      <c r="I515" s="283"/>
      <c r="J515" s="284">
        <f>ROUND(I515*H515,2)</f>
        <v>0</v>
      </c>
      <c r="K515" s="280" t="s">
        <v>182</v>
      </c>
      <c r="L515" s="285"/>
      <c r="M515" s="286" t="s">
        <v>1</v>
      </c>
      <c r="N515" s="287" t="s">
        <v>43</v>
      </c>
      <c r="O515" s="92"/>
      <c r="P515" s="236">
        <f>O515*H515</f>
        <v>0</v>
      </c>
      <c r="Q515" s="236">
        <v>0.222</v>
      </c>
      <c r="R515" s="236">
        <f>Q515*H515</f>
        <v>14.483724</v>
      </c>
      <c r="S515" s="236">
        <v>0</v>
      </c>
      <c r="T515" s="237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8" t="s">
        <v>227</v>
      </c>
      <c r="AT515" s="238" t="s">
        <v>247</v>
      </c>
      <c r="AU515" s="238" t="s">
        <v>88</v>
      </c>
      <c r="AY515" s="18" t="s">
        <v>176</v>
      </c>
      <c r="BE515" s="239">
        <f>IF(N515="základní",J515,0)</f>
        <v>0</v>
      </c>
      <c r="BF515" s="239">
        <f>IF(N515="snížená",J515,0)</f>
        <v>0</v>
      </c>
      <c r="BG515" s="239">
        <f>IF(N515="zákl. přenesená",J515,0)</f>
        <v>0</v>
      </c>
      <c r="BH515" s="239">
        <f>IF(N515="sníž. přenesená",J515,0)</f>
        <v>0</v>
      </c>
      <c r="BI515" s="239">
        <f>IF(N515="nulová",J515,0)</f>
        <v>0</v>
      </c>
      <c r="BJ515" s="18" t="s">
        <v>86</v>
      </c>
      <c r="BK515" s="239">
        <f>ROUND(I515*H515,2)</f>
        <v>0</v>
      </c>
      <c r="BL515" s="18" t="s">
        <v>183</v>
      </c>
      <c r="BM515" s="238" t="s">
        <v>759</v>
      </c>
    </row>
    <row r="516" spans="1:47" s="2" customFormat="1" ht="12">
      <c r="A516" s="39"/>
      <c r="B516" s="40"/>
      <c r="C516" s="41"/>
      <c r="D516" s="240" t="s">
        <v>185</v>
      </c>
      <c r="E516" s="41"/>
      <c r="F516" s="241" t="s">
        <v>453</v>
      </c>
      <c r="G516" s="41"/>
      <c r="H516" s="41"/>
      <c r="I516" s="242"/>
      <c r="J516" s="41"/>
      <c r="K516" s="41"/>
      <c r="L516" s="45"/>
      <c r="M516" s="243"/>
      <c r="N516" s="244"/>
      <c r="O516" s="92"/>
      <c r="P516" s="92"/>
      <c r="Q516" s="92"/>
      <c r="R516" s="92"/>
      <c r="S516" s="92"/>
      <c r="T516" s="93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185</v>
      </c>
      <c r="AU516" s="18" t="s">
        <v>88</v>
      </c>
    </row>
    <row r="517" spans="1:51" s="13" customFormat="1" ht="12">
      <c r="A517" s="13"/>
      <c r="B517" s="245"/>
      <c r="C517" s="246"/>
      <c r="D517" s="240" t="s">
        <v>187</v>
      </c>
      <c r="E517" s="247" t="s">
        <v>1</v>
      </c>
      <c r="F517" s="248" t="s">
        <v>1548</v>
      </c>
      <c r="G517" s="246"/>
      <c r="H517" s="249">
        <v>45.47</v>
      </c>
      <c r="I517" s="250"/>
      <c r="J517" s="246"/>
      <c r="K517" s="246"/>
      <c r="L517" s="251"/>
      <c r="M517" s="252"/>
      <c r="N517" s="253"/>
      <c r="O517" s="253"/>
      <c r="P517" s="253"/>
      <c r="Q517" s="253"/>
      <c r="R517" s="253"/>
      <c r="S517" s="253"/>
      <c r="T517" s="25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5" t="s">
        <v>187</v>
      </c>
      <c r="AU517" s="255" t="s">
        <v>88</v>
      </c>
      <c r="AV517" s="13" t="s">
        <v>88</v>
      </c>
      <c r="AW517" s="13" t="s">
        <v>34</v>
      </c>
      <c r="AX517" s="13" t="s">
        <v>78</v>
      </c>
      <c r="AY517" s="255" t="s">
        <v>176</v>
      </c>
    </row>
    <row r="518" spans="1:51" s="13" customFormat="1" ht="12">
      <c r="A518" s="13"/>
      <c r="B518" s="245"/>
      <c r="C518" s="246"/>
      <c r="D518" s="240" t="s">
        <v>187</v>
      </c>
      <c r="E518" s="247" t="s">
        <v>1</v>
      </c>
      <c r="F518" s="248" t="s">
        <v>1549</v>
      </c>
      <c r="G518" s="246"/>
      <c r="H518" s="249">
        <v>18.493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5" t="s">
        <v>187</v>
      </c>
      <c r="AU518" s="255" t="s">
        <v>88</v>
      </c>
      <c r="AV518" s="13" t="s">
        <v>88</v>
      </c>
      <c r="AW518" s="13" t="s">
        <v>34</v>
      </c>
      <c r="AX518" s="13" t="s">
        <v>78</v>
      </c>
      <c r="AY518" s="255" t="s">
        <v>176</v>
      </c>
    </row>
    <row r="519" spans="1:51" s="14" customFormat="1" ht="12">
      <c r="A519" s="14"/>
      <c r="B519" s="256"/>
      <c r="C519" s="257"/>
      <c r="D519" s="240" t="s">
        <v>187</v>
      </c>
      <c r="E519" s="258" t="s">
        <v>1</v>
      </c>
      <c r="F519" s="259" t="s">
        <v>189</v>
      </c>
      <c r="G519" s="257"/>
      <c r="H519" s="260">
        <v>63.962999999999994</v>
      </c>
      <c r="I519" s="261"/>
      <c r="J519" s="257"/>
      <c r="K519" s="257"/>
      <c r="L519" s="262"/>
      <c r="M519" s="263"/>
      <c r="N519" s="264"/>
      <c r="O519" s="264"/>
      <c r="P519" s="264"/>
      <c r="Q519" s="264"/>
      <c r="R519" s="264"/>
      <c r="S519" s="264"/>
      <c r="T519" s="26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6" t="s">
        <v>187</v>
      </c>
      <c r="AU519" s="266" t="s">
        <v>88</v>
      </c>
      <c r="AV519" s="14" t="s">
        <v>183</v>
      </c>
      <c r="AW519" s="14" t="s">
        <v>34</v>
      </c>
      <c r="AX519" s="14" t="s">
        <v>86</v>
      </c>
      <c r="AY519" s="266" t="s">
        <v>176</v>
      </c>
    </row>
    <row r="520" spans="1:51" s="13" customFormat="1" ht="12">
      <c r="A520" s="13"/>
      <c r="B520" s="245"/>
      <c r="C520" s="246"/>
      <c r="D520" s="240" t="s">
        <v>187</v>
      </c>
      <c r="E520" s="246"/>
      <c r="F520" s="248" t="s">
        <v>1550</v>
      </c>
      <c r="G520" s="246"/>
      <c r="H520" s="249">
        <v>65.242</v>
      </c>
      <c r="I520" s="250"/>
      <c r="J520" s="246"/>
      <c r="K520" s="246"/>
      <c r="L520" s="251"/>
      <c r="M520" s="252"/>
      <c r="N520" s="253"/>
      <c r="O520" s="253"/>
      <c r="P520" s="253"/>
      <c r="Q520" s="253"/>
      <c r="R520" s="253"/>
      <c r="S520" s="253"/>
      <c r="T520" s="25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5" t="s">
        <v>187</v>
      </c>
      <c r="AU520" s="255" t="s">
        <v>88</v>
      </c>
      <c r="AV520" s="13" t="s">
        <v>88</v>
      </c>
      <c r="AW520" s="13" t="s">
        <v>4</v>
      </c>
      <c r="AX520" s="13" t="s">
        <v>86</v>
      </c>
      <c r="AY520" s="255" t="s">
        <v>176</v>
      </c>
    </row>
    <row r="521" spans="1:65" s="2" customFormat="1" ht="16.5" customHeight="1">
      <c r="A521" s="39"/>
      <c r="B521" s="40"/>
      <c r="C521" s="227" t="s">
        <v>677</v>
      </c>
      <c r="D521" s="227" t="s">
        <v>178</v>
      </c>
      <c r="E521" s="228" t="s">
        <v>777</v>
      </c>
      <c r="F521" s="229" t="s">
        <v>778</v>
      </c>
      <c r="G521" s="230" t="s">
        <v>462</v>
      </c>
      <c r="H521" s="231">
        <v>374.16</v>
      </c>
      <c r="I521" s="232"/>
      <c r="J521" s="233">
        <f>ROUND(I521*H521,2)</f>
        <v>0</v>
      </c>
      <c r="K521" s="229" t="s">
        <v>182</v>
      </c>
      <c r="L521" s="45"/>
      <c r="M521" s="234" t="s">
        <v>1</v>
      </c>
      <c r="N521" s="235" t="s">
        <v>43</v>
      </c>
      <c r="O521" s="92"/>
      <c r="P521" s="236">
        <f>O521*H521</f>
        <v>0</v>
      </c>
      <c r="Q521" s="236">
        <v>0.14067</v>
      </c>
      <c r="R521" s="236">
        <f>Q521*H521</f>
        <v>52.6330872</v>
      </c>
      <c r="S521" s="236">
        <v>0</v>
      </c>
      <c r="T521" s="237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8" t="s">
        <v>183</v>
      </c>
      <c r="AT521" s="238" t="s">
        <v>178</v>
      </c>
      <c r="AU521" s="238" t="s">
        <v>88</v>
      </c>
      <c r="AY521" s="18" t="s">
        <v>176</v>
      </c>
      <c r="BE521" s="239">
        <f>IF(N521="základní",J521,0)</f>
        <v>0</v>
      </c>
      <c r="BF521" s="239">
        <f>IF(N521="snížená",J521,0)</f>
        <v>0</v>
      </c>
      <c r="BG521" s="239">
        <f>IF(N521="zákl. přenesená",J521,0)</f>
        <v>0</v>
      </c>
      <c r="BH521" s="239">
        <f>IF(N521="sníž. přenesená",J521,0)</f>
        <v>0</v>
      </c>
      <c r="BI521" s="239">
        <f>IF(N521="nulová",J521,0)</f>
        <v>0</v>
      </c>
      <c r="BJ521" s="18" t="s">
        <v>86</v>
      </c>
      <c r="BK521" s="239">
        <f>ROUND(I521*H521,2)</f>
        <v>0</v>
      </c>
      <c r="BL521" s="18" t="s">
        <v>183</v>
      </c>
      <c r="BM521" s="238" t="s">
        <v>779</v>
      </c>
    </row>
    <row r="522" spans="1:47" s="2" customFormat="1" ht="12">
      <c r="A522" s="39"/>
      <c r="B522" s="40"/>
      <c r="C522" s="41"/>
      <c r="D522" s="240" t="s">
        <v>185</v>
      </c>
      <c r="E522" s="41"/>
      <c r="F522" s="241" t="s">
        <v>780</v>
      </c>
      <c r="G522" s="41"/>
      <c r="H522" s="41"/>
      <c r="I522" s="242"/>
      <c r="J522" s="41"/>
      <c r="K522" s="41"/>
      <c r="L522" s="45"/>
      <c r="M522" s="243"/>
      <c r="N522" s="244"/>
      <c r="O522" s="92"/>
      <c r="P522" s="92"/>
      <c r="Q522" s="92"/>
      <c r="R522" s="92"/>
      <c r="S522" s="92"/>
      <c r="T522" s="9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185</v>
      </c>
      <c r="AU522" s="18" t="s">
        <v>88</v>
      </c>
    </row>
    <row r="523" spans="1:47" s="2" customFormat="1" ht="12">
      <c r="A523" s="39"/>
      <c r="B523" s="40"/>
      <c r="C523" s="41"/>
      <c r="D523" s="240" t="s">
        <v>232</v>
      </c>
      <c r="E523" s="41"/>
      <c r="F523" s="277" t="s">
        <v>744</v>
      </c>
      <c r="G523" s="41"/>
      <c r="H523" s="41"/>
      <c r="I523" s="242"/>
      <c r="J523" s="41"/>
      <c r="K523" s="41"/>
      <c r="L523" s="45"/>
      <c r="M523" s="243"/>
      <c r="N523" s="244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232</v>
      </c>
      <c r="AU523" s="18" t="s">
        <v>88</v>
      </c>
    </row>
    <row r="524" spans="1:51" s="13" customFormat="1" ht="12">
      <c r="A524" s="13"/>
      <c r="B524" s="245"/>
      <c r="C524" s="246"/>
      <c r="D524" s="240" t="s">
        <v>187</v>
      </c>
      <c r="E524" s="247" t="s">
        <v>1</v>
      </c>
      <c r="F524" s="248" t="s">
        <v>1551</v>
      </c>
      <c r="G524" s="246"/>
      <c r="H524" s="249">
        <v>183.75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5" t="s">
        <v>187</v>
      </c>
      <c r="AU524" s="255" t="s">
        <v>88</v>
      </c>
      <c r="AV524" s="13" t="s">
        <v>88</v>
      </c>
      <c r="AW524" s="13" t="s">
        <v>34</v>
      </c>
      <c r="AX524" s="13" t="s">
        <v>78</v>
      </c>
      <c r="AY524" s="255" t="s">
        <v>176</v>
      </c>
    </row>
    <row r="525" spans="1:51" s="13" customFormat="1" ht="12">
      <c r="A525" s="13"/>
      <c r="B525" s="245"/>
      <c r="C525" s="246"/>
      <c r="D525" s="240" t="s">
        <v>187</v>
      </c>
      <c r="E525" s="247" t="s">
        <v>1</v>
      </c>
      <c r="F525" s="248" t="s">
        <v>1552</v>
      </c>
      <c r="G525" s="246"/>
      <c r="H525" s="249">
        <v>190.41</v>
      </c>
      <c r="I525" s="250"/>
      <c r="J525" s="246"/>
      <c r="K525" s="246"/>
      <c r="L525" s="251"/>
      <c r="M525" s="252"/>
      <c r="N525" s="253"/>
      <c r="O525" s="253"/>
      <c r="P525" s="253"/>
      <c r="Q525" s="253"/>
      <c r="R525" s="253"/>
      <c r="S525" s="253"/>
      <c r="T525" s="25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5" t="s">
        <v>187</v>
      </c>
      <c r="AU525" s="255" t="s">
        <v>88</v>
      </c>
      <c r="AV525" s="13" t="s">
        <v>88</v>
      </c>
      <c r="AW525" s="13" t="s">
        <v>34</v>
      </c>
      <c r="AX525" s="13" t="s">
        <v>78</v>
      </c>
      <c r="AY525" s="255" t="s">
        <v>176</v>
      </c>
    </row>
    <row r="526" spans="1:51" s="14" customFormat="1" ht="12">
      <c r="A526" s="14"/>
      <c r="B526" s="256"/>
      <c r="C526" s="257"/>
      <c r="D526" s="240" t="s">
        <v>187</v>
      </c>
      <c r="E526" s="258" t="s">
        <v>1</v>
      </c>
      <c r="F526" s="259" t="s">
        <v>189</v>
      </c>
      <c r="G526" s="257"/>
      <c r="H526" s="260">
        <v>374.15999999999997</v>
      </c>
      <c r="I526" s="261"/>
      <c r="J526" s="257"/>
      <c r="K526" s="257"/>
      <c r="L526" s="262"/>
      <c r="M526" s="263"/>
      <c r="N526" s="264"/>
      <c r="O526" s="264"/>
      <c r="P526" s="264"/>
      <c r="Q526" s="264"/>
      <c r="R526" s="264"/>
      <c r="S526" s="264"/>
      <c r="T526" s="26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6" t="s">
        <v>187</v>
      </c>
      <c r="AU526" s="266" t="s">
        <v>88</v>
      </c>
      <c r="AV526" s="14" t="s">
        <v>183</v>
      </c>
      <c r="AW526" s="14" t="s">
        <v>34</v>
      </c>
      <c r="AX526" s="14" t="s">
        <v>86</v>
      </c>
      <c r="AY526" s="266" t="s">
        <v>176</v>
      </c>
    </row>
    <row r="527" spans="1:65" s="2" customFormat="1" ht="16.5" customHeight="1">
      <c r="A527" s="39"/>
      <c r="B527" s="40"/>
      <c r="C527" s="278" t="s">
        <v>683</v>
      </c>
      <c r="D527" s="278" t="s">
        <v>247</v>
      </c>
      <c r="E527" s="279" t="s">
        <v>825</v>
      </c>
      <c r="F527" s="280" t="s">
        <v>826</v>
      </c>
      <c r="G527" s="281" t="s">
        <v>462</v>
      </c>
      <c r="H527" s="282">
        <v>187.425</v>
      </c>
      <c r="I527" s="283"/>
      <c r="J527" s="284">
        <f>ROUND(I527*H527,2)</f>
        <v>0</v>
      </c>
      <c r="K527" s="280" t="s">
        <v>182</v>
      </c>
      <c r="L527" s="285"/>
      <c r="M527" s="286" t="s">
        <v>1</v>
      </c>
      <c r="N527" s="287" t="s">
        <v>43</v>
      </c>
      <c r="O527" s="92"/>
      <c r="P527" s="236">
        <f>O527*H527</f>
        <v>0</v>
      </c>
      <c r="Q527" s="236">
        <v>0.065</v>
      </c>
      <c r="R527" s="236">
        <f>Q527*H527</f>
        <v>12.182625000000002</v>
      </c>
      <c r="S527" s="236">
        <v>0</v>
      </c>
      <c r="T527" s="237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8" t="s">
        <v>227</v>
      </c>
      <c r="AT527" s="238" t="s">
        <v>247</v>
      </c>
      <c r="AU527" s="238" t="s">
        <v>88</v>
      </c>
      <c r="AY527" s="18" t="s">
        <v>176</v>
      </c>
      <c r="BE527" s="239">
        <f>IF(N527="základní",J527,0)</f>
        <v>0</v>
      </c>
      <c r="BF527" s="239">
        <f>IF(N527="snížená",J527,0)</f>
        <v>0</v>
      </c>
      <c r="BG527" s="239">
        <f>IF(N527="zákl. přenesená",J527,0)</f>
        <v>0</v>
      </c>
      <c r="BH527" s="239">
        <f>IF(N527="sníž. přenesená",J527,0)</f>
        <v>0</v>
      </c>
      <c r="BI527" s="239">
        <f>IF(N527="nulová",J527,0)</f>
        <v>0</v>
      </c>
      <c r="BJ527" s="18" t="s">
        <v>86</v>
      </c>
      <c r="BK527" s="239">
        <f>ROUND(I527*H527,2)</f>
        <v>0</v>
      </c>
      <c r="BL527" s="18" t="s">
        <v>183</v>
      </c>
      <c r="BM527" s="238" t="s">
        <v>827</v>
      </c>
    </row>
    <row r="528" spans="1:47" s="2" customFormat="1" ht="12">
      <c r="A528" s="39"/>
      <c r="B528" s="40"/>
      <c r="C528" s="41"/>
      <c r="D528" s="240" t="s">
        <v>185</v>
      </c>
      <c r="E528" s="41"/>
      <c r="F528" s="241" t="s">
        <v>826</v>
      </c>
      <c r="G528" s="41"/>
      <c r="H528" s="41"/>
      <c r="I528" s="242"/>
      <c r="J528" s="41"/>
      <c r="K528" s="41"/>
      <c r="L528" s="45"/>
      <c r="M528" s="243"/>
      <c r="N528" s="244"/>
      <c r="O528" s="92"/>
      <c r="P528" s="92"/>
      <c r="Q528" s="92"/>
      <c r="R528" s="92"/>
      <c r="S528" s="92"/>
      <c r="T528" s="93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185</v>
      </c>
      <c r="AU528" s="18" t="s">
        <v>88</v>
      </c>
    </row>
    <row r="529" spans="1:51" s="13" customFormat="1" ht="12">
      <c r="A529" s="13"/>
      <c r="B529" s="245"/>
      <c r="C529" s="246"/>
      <c r="D529" s="240" t="s">
        <v>187</v>
      </c>
      <c r="E529" s="247" t="s">
        <v>1</v>
      </c>
      <c r="F529" s="248" t="s">
        <v>1551</v>
      </c>
      <c r="G529" s="246"/>
      <c r="H529" s="249">
        <v>183.75</v>
      </c>
      <c r="I529" s="250"/>
      <c r="J529" s="246"/>
      <c r="K529" s="246"/>
      <c r="L529" s="251"/>
      <c r="M529" s="252"/>
      <c r="N529" s="253"/>
      <c r="O529" s="253"/>
      <c r="P529" s="253"/>
      <c r="Q529" s="253"/>
      <c r="R529" s="253"/>
      <c r="S529" s="253"/>
      <c r="T529" s="25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5" t="s">
        <v>187</v>
      </c>
      <c r="AU529" s="255" t="s">
        <v>88</v>
      </c>
      <c r="AV529" s="13" t="s">
        <v>88</v>
      </c>
      <c r="AW529" s="13" t="s">
        <v>34</v>
      </c>
      <c r="AX529" s="13" t="s">
        <v>78</v>
      </c>
      <c r="AY529" s="255" t="s">
        <v>176</v>
      </c>
    </row>
    <row r="530" spans="1:51" s="14" customFormat="1" ht="12">
      <c r="A530" s="14"/>
      <c r="B530" s="256"/>
      <c r="C530" s="257"/>
      <c r="D530" s="240" t="s">
        <v>187</v>
      </c>
      <c r="E530" s="258" t="s">
        <v>1</v>
      </c>
      <c r="F530" s="259" t="s">
        <v>189</v>
      </c>
      <c r="G530" s="257"/>
      <c r="H530" s="260">
        <v>183.75</v>
      </c>
      <c r="I530" s="261"/>
      <c r="J530" s="257"/>
      <c r="K530" s="257"/>
      <c r="L530" s="262"/>
      <c r="M530" s="263"/>
      <c r="N530" s="264"/>
      <c r="O530" s="264"/>
      <c r="P530" s="264"/>
      <c r="Q530" s="264"/>
      <c r="R530" s="264"/>
      <c r="S530" s="264"/>
      <c r="T530" s="26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6" t="s">
        <v>187</v>
      </c>
      <c r="AU530" s="266" t="s">
        <v>88</v>
      </c>
      <c r="AV530" s="14" t="s">
        <v>183</v>
      </c>
      <c r="AW530" s="14" t="s">
        <v>34</v>
      </c>
      <c r="AX530" s="14" t="s">
        <v>86</v>
      </c>
      <c r="AY530" s="266" t="s">
        <v>176</v>
      </c>
    </row>
    <row r="531" spans="1:51" s="13" customFormat="1" ht="12">
      <c r="A531" s="13"/>
      <c r="B531" s="245"/>
      <c r="C531" s="246"/>
      <c r="D531" s="240" t="s">
        <v>187</v>
      </c>
      <c r="E531" s="246"/>
      <c r="F531" s="248" t="s">
        <v>1553</v>
      </c>
      <c r="G531" s="246"/>
      <c r="H531" s="249">
        <v>187.425</v>
      </c>
      <c r="I531" s="250"/>
      <c r="J531" s="246"/>
      <c r="K531" s="246"/>
      <c r="L531" s="251"/>
      <c r="M531" s="252"/>
      <c r="N531" s="253"/>
      <c r="O531" s="253"/>
      <c r="P531" s="253"/>
      <c r="Q531" s="253"/>
      <c r="R531" s="253"/>
      <c r="S531" s="253"/>
      <c r="T531" s="25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5" t="s">
        <v>187</v>
      </c>
      <c r="AU531" s="255" t="s">
        <v>88</v>
      </c>
      <c r="AV531" s="13" t="s">
        <v>88</v>
      </c>
      <c r="AW531" s="13" t="s">
        <v>4</v>
      </c>
      <c r="AX531" s="13" t="s">
        <v>86</v>
      </c>
      <c r="AY531" s="255" t="s">
        <v>176</v>
      </c>
    </row>
    <row r="532" spans="1:65" s="2" customFormat="1" ht="16.5" customHeight="1">
      <c r="A532" s="39"/>
      <c r="B532" s="40"/>
      <c r="C532" s="278" t="s">
        <v>689</v>
      </c>
      <c r="D532" s="278" t="s">
        <v>247</v>
      </c>
      <c r="E532" s="279" t="s">
        <v>785</v>
      </c>
      <c r="F532" s="280" t="s">
        <v>786</v>
      </c>
      <c r="G532" s="281" t="s">
        <v>462</v>
      </c>
      <c r="H532" s="282">
        <v>184.538</v>
      </c>
      <c r="I532" s="283"/>
      <c r="J532" s="284">
        <f>ROUND(I532*H532,2)</f>
        <v>0</v>
      </c>
      <c r="K532" s="280" t="s">
        <v>182</v>
      </c>
      <c r="L532" s="285"/>
      <c r="M532" s="286" t="s">
        <v>1</v>
      </c>
      <c r="N532" s="287" t="s">
        <v>43</v>
      </c>
      <c r="O532" s="92"/>
      <c r="P532" s="236">
        <f>O532*H532</f>
        <v>0</v>
      </c>
      <c r="Q532" s="236">
        <v>0.125</v>
      </c>
      <c r="R532" s="236">
        <f>Q532*H532</f>
        <v>23.06725</v>
      </c>
      <c r="S532" s="236">
        <v>0</v>
      </c>
      <c r="T532" s="237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8" t="s">
        <v>227</v>
      </c>
      <c r="AT532" s="238" t="s">
        <v>247</v>
      </c>
      <c r="AU532" s="238" t="s">
        <v>88</v>
      </c>
      <c r="AY532" s="18" t="s">
        <v>176</v>
      </c>
      <c r="BE532" s="239">
        <f>IF(N532="základní",J532,0)</f>
        <v>0</v>
      </c>
      <c r="BF532" s="239">
        <f>IF(N532="snížená",J532,0)</f>
        <v>0</v>
      </c>
      <c r="BG532" s="239">
        <f>IF(N532="zákl. přenesená",J532,0)</f>
        <v>0</v>
      </c>
      <c r="BH532" s="239">
        <f>IF(N532="sníž. přenesená",J532,0)</f>
        <v>0</v>
      </c>
      <c r="BI532" s="239">
        <f>IF(N532="nulová",J532,0)</f>
        <v>0</v>
      </c>
      <c r="BJ532" s="18" t="s">
        <v>86</v>
      </c>
      <c r="BK532" s="239">
        <f>ROUND(I532*H532,2)</f>
        <v>0</v>
      </c>
      <c r="BL532" s="18" t="s">
        <v>183</v>
      </c>
      <c r="BM532" s="238" t="s">
        <v>1554</v>
      </c>
    </row>
    <row r="533" spans="1:47" s="2" customFormat="1" ht="12">
      <c r="A533" s="39"/>
      <c r="B533" s="40"/>
      <c r="C533" s="41"/>
      <c r="D533" s="240" t="s">
        <v>185</v>
      </c>
      <c r="E533" s="41"/>
      <c r="F533" s="241" t="s">
        <v>786</v>
      </c>
      <c r="G533" s="41"/>
      <c r="H533" s="41"/>
      <c r="I533" s="242"/>
      <c r="J533" s="41"/>
      <c r="K533" s="41"/>
      <c r="L533" s="45"/>
      <c r="M533" s="243"/>
      <c r="N533" s="244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185</v>
      </c>
      <c r="AU533" s="18" t="s">
        <v>88</v>
      </c>
    </row>
    <row r="534" spans="1:47" s="2" customFormat="1" ht="12">
      <c r="A534" s="39"/>
      <c r="B534" s="40"/>
      <c r="C534" s="41"/>
      <c r="D534" s="240" t="s">
        <v>232</v>
      </c>
      <c r="E534" s="41"/>
      <c r="F534" s="277" t="s">
        <v>788</v>
      </c>
      <c r="G534" s="41"/>
      <c r="H534" s="41"/>
      <c r="I534" s="242"/>
      <c r="J534" s="41"/>
      <c r="K534" s="41"/>
      <c r="L534" s="45"/>
      <c r="M534" s="243"/>
      <c r="N534" s="244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232</v>
      </c>
      <c r="AU534" s="18" t="s">
        <v>88</v>
      </c>
    </row>
    <row r="535" spans="1:51" s="13" customFormat="1" ht="12">
      <c r="A535" s="13"/>
      <c r="B535" s="245"/>
      <c r="C535" s="246"/>
      <c r="D535" s="240" t="s">
        <v>187</v>
      </c>
      <c r="E535" s="247" t="s">
        <v>1</v>
      </c>
      <c r="F535" s="248" t="s">
        <v>1555</v>
      </c>
      <c r="G535" s="246"/>
      <c r="H535" s="249">
        <v>180.92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5" t="s">
        <v>187</v>
      </c>
      <c r="AU535" s="255" t="s">
        <v>88</v>
      </c>
      <c r="AV535" s="13" t="s">
        <v>88</v>
      </c>
      <c r="AW535" s="13" t="s">
        <v>34</v>
      </c>
      <c r="AX535" s="13" t="s">
        <v>78</v>
      </c>
      <c r="AY535" s="255" t="s">
        <v>176</v>
      </c>
    </row>
    <row r="536" spans="1:51" s="14" customFormat="1" ht="12">
      <c r="A536" s="14"/>
      <c r="B536" s="256"/>
      <c r="C536" s="257"/>
      <c r="D536" s="240" t="s">
        <v>187</v>
      </c>
      <c r="E536" s="258" t="s">
        <v>1</v>
      </c>
      <c r="F536" s="259" t="s">
        <v>189</v>
      </c>
      <c r="G536" s="257"/>
      <c r="H536" s="260">
        <v>180.92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6" t="s">
        <v>187</v>
      </c>
      <c r="AU536" s="266" t="s">
        <v>88</v>
      </c>
      <c r="AV536" s="14" t="s">
        <v>183</v>
      </c>
      <c r="AW536" s="14" t="s">
        <v>34</v>
      </c>
      <c r="AX536" s="14" t="s">
        <v>86</v>
      </c>
      <c r="AY536" s="266" t="s">
        <v>176</v>
      </c>
    </row>
    <row r="537" spans="1:51" s="13" customFormat="1" ht="12">
      <c r="A537" s="13"/>
      <c r="B537" s="245"/>
      <c r="C537" s="246"/>
      <c r="D537" s="240" t="s">
        <v>187</v>
      </c>
      <c r="E537" s="246"/>
      <c r="F537" s="248" t="s">
        <v>1556</v>
      </c>
      <c r="G537" s="246"/>
      <c r="H537" s="249">
        <v>184.538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5" t="s">
        <v>187</v>
      </c>
      <c r="AU537" s="255" t="s">
        <v>88</v>
      </c>
      <c r="AV537" s="13" t="s">
        <v>88</v>
      </c>
      <c r="AW537" s="13" t="s">
        <v>4</v>
      </c>
      <c r="AX537" s="13" t="s">
        <v>86</v>
      </c>
      <c r="AY537" s="255" t="s">
        <v>176</v>
      </c>
    </row>
    <row r="538" spans="1:65" s="2" customFormat="1" ht="16.5" customHeight="1">
      <c r="A538" s="39"/>
      <c r="B538" s="40"/>
      <c r="C538" s="278" t="s">
        <v>695</v>
      </c>
      <c r="D538" s="278" t="s">
        <v>247</v>
      </c>
      <c r="E538" s="279" t="s">
        <v>797</v>
      </c>
      <c r="F538" s="280" t="s">
        <v>798</v>
      </c>
      <c r="G538" s="281" t="s">
        <v>462</v>
      </c>
      <c r="H538" s="282">
        <v>2.132</v>
      </c>
      <c r="I538" s="283"/>
      <c r="J538" s="284">
        <f>ROUND(I538*H538,2)</f>
        <v>0</v>
      </c>
      <c r="K538" s="280" t="s">
        <v>182</v>
      </c>
      <c r="L538" s="285"/>
      <c r="M538" s="286" t="s">
        <v>1</v>
      </c>
      <c r="N538" s="287" t="s">
        <v>43</v>
      </c>
      <c r="O538" s="92"/>
      <c r="P538" s="236">
        <f>O538*H538</f>
        <v>0</v>
      </c>
      <c r="Q538" s="236">
        <v>0.125</v>
      </c>
      <c r="R538" s="236">
        <f>Q538*H538</f>
        <v>0.2665</v>
      </c>
      <c r="S538" s="236">
        <v>0</v>
      </c>
      <c r="T538" s="237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8" t="s">
        <v>227</v>
      </c>
      <c r="AT538" s="238" t="s">
        <v>247</v>
      </c>
      <c r="AU538" s="238" t="s">
        <v>88</v>
      </c>
      <c r="AY538" s="18" t="s">
        <v>176</v>
      </c>
      <c r="BE538" s="239">
        <f>IF(N538="základní",J538,0)</f>
        <v>0</v>
      </c>
      <c r="BF538" s="239">
        <f>IF(N538="snížená",J538,0)</f>
        <v>0</v>
      </c>
      <c r="BG538" s="239">
        <f>IF(N538="zákl. přenesená",J538,0)</f>
        <v>0</v>
      </c>
      <c r="BH538" s="239">
        <f>IF(N538="sníž. přenesená",J538,0)</f>
        <v>0</v>
      </c>
      <c r="BI538" s="239">
        <f>IF(N538="nulová",J538,0)</f>
        <v>0</v>
      </c>
      <c r="BJ538" s="18" t="s">
        <v>86</v>
      </c>
      <c r="BK538" s="239">
        <f>ROUND(I538*H538,2)</f>
        <v>0</v>
      </c>
      <c r="BL538" s="18" t="s">
        <v>183</v>
      </c>
      <c r="BM538" s="238" t="s">
        <v>1557</v>
      </c>
    </row>
    <row r="539" spans="1:47" s="2" customFormat="1" ht="12">
      <c r="A539" s="39"/>
      <c r="B539" s="40"/>
      <c r="C539" s="41"/>
      <c r="D539" s="240" t="s">
        <v>185</v>
      </c>
      <c r="E539" s="41"/>
      <c r="F539" s="241" t="s">
        <v>798</v>
      </c>
      <c r="G539" s="41"/>
      <c r="H539" s="41"/>
      <c r="I539" s="242"/>
      <c r="J539" s="41"/>
      <c r="K539" s="41"/>
      <c r="L539" s="45"/>
      <c r="M539" s="243"/>
      <c r="N539" s="244"/>
      <c r="O539" s="92"/>
      <c r="P539" s="92"/>
      <c r="Q539" s="92"/>
      <c r="R539" s="92"/>
      <c r="S539" s="92"/>
      <c r="T539" s="93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185</v>
      </c>
      <c r="AU539" s="18" t="s">
        <v>88</v>
      </c>
    </row>
    <row r="540" spans="1:47" s="2" customFormat="1" ht="12">
      <c r="A540" s="39"/>
      <c r="B540" s="40"/>
      <c r="C540" s="41"/>
      <c r="D540" s="240" t="s">
        <v>232</v>
      </c>
      <c r="E540" s="41"/>
      <c r="F540" s="277" t="s">
        <v>788</v>
      </c>
      <c r="G540" s="41"/>
      <c r="H540" s="41"/>
      <c r="I540" s="242"/>
      <c r="J540" s="41"/>
      <c r="K540" s="41"/>
      <c r="L540" s="45"/>
      <c r="M540" s="243"/>
      <c r="N540" s="244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232</v>
      </c>
      <c r="AU540" s="18" t="s">
        <v>88</v>
      </c>
    </row>
    <row r="541" spans="1:51" s="13" customFormat="1" ht="12">
      <c r="A541" s="13"/>
      <c r="B541" s="245"/>
      <c r="C541" s="246"/>
      <c r="D541" s="240" t="s">
        <v>187</v>
      </c>
      <c r="E541" s="247" t="s">
        <v>1</v>
      </c>
      <c r="F541" s="248" t="s">
        <v>1558</v>
      </c>
      <c r="G541" s="246"/>
      <c r="H541" s="249">
        <v>2.09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5" t="s">
        <v>187</v>
      </c>
      <c r="AU541" s="255" t="s">
        <v>88</v>
      </c>
      <c r="AV541" s="13" t="s">
        <v>88</v>
      </c>
      <c r="AW541" s="13" t="s">
        <v>34</v>
      </c>
      <c r="AX541" s="13" t="s">
        <v>78</v>
      </c>
      <c r="AY541" s="255" t="s">
        <v>176</v>
      </c>
    </row>
    <row r="542" spans="1:51" s="14" customFormat="1" ht="12">
      <c r="A542" s="14"/>
      <c r="B542" s="256"/>
      <c r="C542" s="257"/>
      <c r="D542" s="240" t="s">
        <v>187</v>
      </c>
      <c r="E542" s="258" t="s">
        <v>1</v>
      </c>
      <c r="F542" s="259" t="s">
        <v>189</v>
      </c>
      <c r="G542" s="257"/>
      <c r="H542" s="260">
        <v>2.09</v>
      </c>
      <c r="I542" s="261"/>
      <c r="J542" s="257"/>
      <c r="K542" s="257"/>
      <c r="L542" s="262"/>
      <c r="M542" s="263"/>
      <c r="N542" s="264"/>
      <c r="O542" s="264"/>
      <c r="P542" s="264"/>
      <c r="Q542" s="264"/>
      <c r="R542" s="264"/>
      <c r="S542" s="264"/>
      <c r="T542" s="26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6" t="s">
        <v>187</v>
      </c>
      <c r="AU542" s="266" t="s">
        <v>88</v>
      </c>
      <c r="AV542" s="14" t="s">
        <v>183</v>
      </c>
      <c r="AW542" s="14" t="s">
        <v>34</v>
      </c>
      <c r="AX542" s="14" t="s">
        <v>86</v>
      </c>
      <c r="AY542" s="266" t="s">
        <v>176</v>
      </c>
    </row>
    <row r="543" spans="1:51" s="13" customFormat="1" ht="12">
      <c r="A543" s="13"/>
      <c r="B543" s="245"/>
      <c r="C543" s="246"/>
      <c r="D543" s="240" t="s">
        <v>187</v>
      </c>
      <c r="E543" s="246"/>
      <c r="F543" s="248" t="s">
        <v>1559</v>
      </c>
      <c r="G543" s="246"/>
      <c r="H543" s="249">
        <v>2.132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5" t="s">
        <v>187</v>
      </c>
      <c r="AU543" s="255" t="s">
        <v>88</v>
      </c>
      <c r="AV543" s="13" t="s">
        <v>88</v>
      </c>
      <c r="AW543" s="13" t="s">
        <v>4</v>
      </c>
      <c r="AX543" s="13" t="s">
        <v>86</v>
      </c>
      <c r="AY543" s="255" t="s">
        <v>176</v>
      </c>
    </row>
    <row r="544" spans="1:65" s="2" customFormat="1" ht="16.5" customHeight="1">
      <c r="A544" s="39"/>
      <c r="B544" s="40"/>
      <c r="C544" s="278" t="s">
        <v>703</v>
      </c>
      <c r="D544" s="278" t="s">
        <v>247</v>
      </c>
      <c r="E544" s="279" t="s">
        <v>806</v>
      </c>
      <c r="F544" s="280" t="s">
        <v>807</v>
      </c>
      <c r="G544" s="281" t="s">
        <v>462</v>
      </c>
      <c r="H544" s="282">
        <v>4.26</v>
      </c>
      <c r="I544" s="283"/>
      <c r="J544" s="284">
        <f>ROUND(I544*H544,2)</f>
        <v>0</v>
      </c>
      <c r="K544" s="280" t="s">
        <v>182</v>
      </c>
      <c r="L544" s="285"/>
      <c r="M544" s="286" t="s">
        <v>1</v>
      </c>
      <c r="N544" s="287" t="s">
        <v>43</v>
      </c>
      <c r="O544" s="92"/>
      <c r="P544" s="236">
        <f>O544*H544</f>
        <v>0</v>
      </c>
      <c r="Q544" s="236">
        <v>0.125</v>
      </c>
      <c r="R544" s="236">
        <f>Q544*H544</f>
        <v>0.5325</v>
      </c>
      <c r="S544" s="236">
        <v>0</v>
      </c>
      <c r="T544" s="237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8" t="s">
        <v>227</v>
      </c>
      <c r="AT544" s="238" t="s">
        <v>247</v>
      </c>
      <c r="AU544" s="238" t="s">
        <v>88</v>
      </c>
      <c r="AY544" s="18" t="s">
        <v>176</v>
      </c>
      <c r="BE544" s="239">
        <f>IF(N544="základní",J544,0)</f>
        <v>0</v>
      </c>
      <c r="BF544" s="239">
        <f>IF(N544="snížená",J544,0)</f>
        <v>0</v>
      </c>
      <c r="BG544" s="239">
        <f>IF(N544="zákl. přenesená",J544,0)</f>
        <v>0</v>
      </c>
      <c r="BH544" s="239">
        <f>IF(N544="sníž. přenesená",J544,0)</f>
        <v>0</v>
      </c>
      <c r="BI544" s="239">
        <f>IF(N544="nulová",J544,0)</f>
        <v>0</v>
      </c>
      <c r="BJ544" s="18" t="s">
        <v>86</v>
      </c>
      <c r="BK544" s="239">
        <f>ROUND(I544*H544,2)</f>
        <v>0</v>
      </c>
      <c r="BL544" s="18" t="s">
        <v>183</v>
      </c>
      <c r="BM544" s="238" t="s">
        <v>1560</v>
      </c>
    </row>
    <row r="545" spans="1:47" s="2" customFormat="1" ht="12">
      <c r="A545" s="39"/>
      <c r="B545" s="40"/>
      <c r="C545" s="41"/>
      <c r="D545" s="240" t="s">
        <v>185</v>
      </c>
      <c r="E545" s="41"/>
      <c r="F545" s="241" t="s">
        <v>807</v>
      </c>
      <c r="G545" s="41"/>
      <c r="H545" s="41"/>
      <c r="I545" s="242"/>
      <c r="J545" s="41"/>
      <c r="K545" s="41"/>
      <c r="L545" s="45"/>
      <c r="M545" s="243"/>
      <c r="N545" s="244"/>
      <c r="O545" s="92"/>
      <c r="P545" s="92"/>
      <c r="Q545" s="92"/>
      <c r="R545" s="92"/>
      <c r="S545" s="92"/>
      <c r="T545" s="93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185</v>
      </c>
      <c r="AU545" s="18" t="s">
        <v>88</v>
      </c>
    </row>
    <row r="546" spans="1:47" s="2" customFormat="1" ht="12">
      <c r="A546" s="39"/>
      <c r="B546" s="40"/>
      <c r="C546" s="41"/>
      <c r="D546" s="240" t="s">
        <v>232</v>
      </c>
      <c r="E546" s="41"/>
      <c r="F546" s="277" t="s">
        <v>788</v>
      </c>
      <c r="G546" s="41"/>
      <c r="H546" s="41"/>
      <c r="I546" s="242"/>
      <c r="J546" s="41"/>
      <c r="K546" s="41"/>
      <c r="L546" s="45"/>
      <c r="M546" s="243"/>
      <c r="N546" s="244"/>
      <c r="O546" s="92"/>
      <c r="P546" s="92"/>
      <c r="Q546" s="92"/>
      <c r="R546" s="92"/>
      <c r="S546" s="92"/>
      <c r="T546" s="93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232</v>
      </c>
      <c r="AU546" s="18" t="s">
        <v>88</v>
      </c>
    </row>
    <row r="547" spans="1:51" s="13" customFormat="1" ht="12">
      <c r="A547" s="13"/>
      <c r="B547" s="245"/>
      <c r="C547" s="246"/>
      <c r="D547" s="240" t="s">
        <v>187</v>
      </c>
      <c r="E547" s="247" t="s">
        <v>1</v>
      </c>
      <c r="F547" s="248" t="s">
        <v>1561</v>
      </c>
      <c r="G547" s="246"/>
      <c r="H547" s="249">
        <v>1.26</v>
      </c>
      <c r="I547" s="250"/>
      <c r="J547" s="246"/>
      <c r="K547" s="246"/>
      <c r="L547" s="251"/>
      <c r="M547" s="252"/>
      <c r="N547" s="253"/>
      <c r="O547" s="253"/>
      <c r="P547" s="253"/>
      <c r="Q547" s="253"/>
      <c r="R547" s="253"/>
      <c r="S547" s="253"/>
      <c r="T547" s="25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5" t="s">
        <v>187</v>
      </c>
      <c r="AU547" s="255" t="s">
        <v>88</v>
      </c>
      <c r="AV547" s="13" t="s">
        <v>88</v>
      </c>
      <c r="AW547" s="13" t="s">
        <v>34</v>
      </c>
      <c r="AX547" s="13" t="s">
        <v>78</v>
      </c>
      <c r="AY547" s="255" t="s">
        <v>176</v>
      </c>
    </row>
    <row r="548" spans="1:51" s="13" customFormat="1" ht="12">
      <c r="A548" s="13"/>
      <c r="B548" s="245"/>
      <c r="C548" s="246"/>
      <c r="D548" s="240" t="s">
        <v>187</v>
      </c>
      <c r="E548" s="247" t="s">
        <v>1</v>
      </c>
      <c r="F548" s="248" t="s">
        <v>1562</v>
      </c>
      <c r="G548" s="246"/>
      <c r="H548" s="249">
        <v>3</v>
      </c>
      <c r="I548" s="250"/>
      <c r="J548" s="246"/>
      <c r="K548" s="246"/>
      <c r="L548" s="251"/>
      <c r="M548" s="252"/>
      <c r="N548" s="253"/>
      <c r="O548" s="253"/>
      <c r="P548" s="253"/>
      <c r="Q548" s="253"/>
      <c r="R548" s="253"/>
      <c r="S548" s="253"/>
      <c r="T548" s="25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5" t="s">
        <v>187</v>
      </c>
      <c r="AU548" s="255" t="s">
        <v>88</v>
      </c>
      <c r="AV548" s="13" t="s">
        <v>88</v>
      </c>
      <c r="AW548" s="13" t="s">
        <v>34</v>
      </c>
      <c r="AX548" s="13" t="s">
        <v>78</v>
      </c>
      <c r="AY548" s="255" t="s">
        <v>176</v>
      </c>
    </row>
    <row r="549" spans="1:51" s="14" customFormat="1" ht="12">
      <c r="A549" s="14"/>
      <c r="B549" s="256"/>
      <c r="C549" s="257"/>
      <c r="D549" s="240" t="s">
        <v>187</v>
      </c>
      <c r="E549" s="258" t="s">
        <v>1</v>
      </c>
      <c r="F549" s="259" t="s">
        <v>189</v>
      </c>
      <c r="G549" s="257"/>
      <c r="H549" s="260">
        <v>4.26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6" t="s">
        <v>187</v>
      </c>
      <c r="AU549" s="266" t="s">
        <v>88</v>
      </c>
      <c r="AV549" s="14" t="s">
        <v>183</v>
      </c>
      <c r="AW549" s="14" t="s">
        <v>34</v>
      </c>
      <c r="AX549" s="14" t="s">
        <v>86</v>
      </c>
      <c r="AY549" s="266" t="s">
        <v>176</v>
      </c>
    </row>
    <row r="550" spans="1:65" s="2" customFormat="1" ht="16.5" customHeight="1">
      <c r="A550" s="39"/>
      <c r="B550" s="40"/>
      <c r="C550" s="278" t="s">
        <v>708</v>
      </c>
      <c r="D550" s="278" t="s">
        <v>247</v>
      </c>
      <c r="E550" s="279" t="s">
        <v>819</v>
      </c>
      <c r="F550" s="280" t="s">
        <v>820</v>
      </c>
      <c r="G550" s="281" t="s">
        <v>462</v>
      </c>
      <c r="H550" s="282">
        <v>3.203</v>
      </c>
      <c r="I550" s="283"/>
      <c r="J550" s="284">
        <f>ROUND(I550*H550,2)</f>
        <v>0</v>
      </c>
      <c r="K550" s="280" t="s">
        <v>182</v>
      </c>
      <c r="L550" s="285"/>
      <c r="M550" s="286" t="s">
        <v>1</v>
      </c>
      <c r="N550" s="287" t="s">
        <v>43</v>
      </c>
      <c r="O550" s="92"/>
      <c r="P550" s="236">
        <f>O550*H550</f>
        <v>0</v>
      </c>
      <c r="Q550" s="236">
        <v>0.125</v>
      </c>
      <c r="R550" s="236">
        <f>Q550*H550</f>
        <v>0.400375</v>
      </c>
      <c r="S550" s="236">
        <v>0</v>
      </c>
      <c r="T550" s="237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8" t="s">
        <v>227</v>
      </c>
      <c r="AT550" s="238" t="s">
        <v>247</v>
      </c>
      <c r="AU550" s="238" t="s">
        <v>88</v>
      </c>
      <c r="AY550" s="18" t="s">
        <v>176</v>
      </c>
      <c r="BE550" s="239">
        <f>IF(N550="základní",J550,0)</f>
        <v>0</v>
      </c>
      <c r="BF550" s="239">
        <f>IF(N550="snížená",J550,0)</f>
        <v>0</v>
      </c>
      <c r="BG550" s="239">
        <f>IF(N550="zákl. přenesená",J550,0)</f>
        <v>0</v>
      </c>
      <c r="BH550" s="239">
        <f>IF(N550="sníž. přenesená",J550,0)</f>
        <v>0</v>
      </c>
      <c r="BI550" s="239">
        <f>IF(N550="nulová",J550,0)</f>
        <v>0</v>
      </c>
      <c r="BJ550" s="18" t="s">
        <v>86</v>
      </c>
      <c r="BK550" s="239">
        <f>ROUND(I550*H550,2)</f>
        <v>0</v>
      </c>
      <c r="BL550" s="18" t="s">
        <v>183</v>
      </c>
      <c r="BM550" s="238" t="s">
        <v>1563</v>
      </c>
    </row>
    <row r="551" spans="1:47" s="2" customFormat="1" ht="12">
      <c r="A551" s="39"/>
      <c r="B551" s="40"/>
      <c r="C551" s="41"/>
      <c r="D551" s="240" t="s">
        <v>185</v>
      </c>
      <c r="E551" s="41"/>
      <c r="F551" s="241" t="s">
        <v>820</v>
      </c>
      <c r="G551" s="41"/>
      <c r="H551" s="41"/>
      <c r="I551" s="242"/>
      <c r="J551" s="41"/>
      <c r="K551" s="41"/>
      <c r="L551" s="45"/>
      <c r="M551" s="243"/>
      <c r="N551" s="244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185</v>
      </c>
      <c r="AU551" s="18" t="s">
        <v>88</v>
      </c>
    </row>
    <row r="552" spans="1:47" s="2" customFormat="1" ht="12">
      <c r="A552" s="39"/>
      <c r="B552" s="40"/>
      <c r="C552" s="41"/>
      <c r="D552" s="240" t="s">
        <v>232</v>
      </c>
      <c r="E552" s="41"/>
      <c r="F552" s="277" t="s">
        <v>788</v>
      </c>
      <c r="G552" s="41"/>
      <c r="H552" s="41"/>
      <c r="I552" s="242"/>
      <c r="J552" s="41"/>
      <c r="K552" s="41"/>
      <c r="L552" s="45"/>
      <c r="M552" s="243"/>
      <c r="N552" s="244"/>
      <c r="O552" s="92"/>
      <c r="P552" s="92"/>
      <c r="Q552" s="92"/>
      <c r="R552" s="92"/>
      <c r="S552" s="92"/>
      <c r="T552" s="93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232</v>
      </c>
      <c r="AU552" s="18" t="s">
        <v>88</v>
      </c>
    </row>
    <row r="553" spans="1:51" s="13" customFormat="1" ht="12">
      <c r="A553" s="13"/>
      <c r="B553" s="245"/>
      <c r="C553" s="246"/>
      <c r="D553" s="240" t="s">
        <v>187</v>
      </c>
      <c r="E553" s="247" t="s">
        <v>1</v>
      </c>
      <c r="F553" s="248" t="s">
        <v>1564</v>
      </c>
      <c r="G553" s="246"/>
      <c r="H553" s="249">
        <v>3.14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5" t="s">
        <v>187</v>
      </c>
      <c r="AU553" s="255" t="s">
        <v>88</v>
      </c>
      <c r="AV553" s="13" t="s">
        <v>88</v>
      </c>
      <c r="AW553" s="13" t="s">
        <v>34</v>
      </c>
      <c r="AX553" s="13" t="s">
        <v>78</v>
      </c>
      <c r="AY553" s="255" t="s">
        <v>176</v>
      </c>
    </row>
    <row r="554" spans="1:51" s="14" customFormat="1" ht="12">
      <c r="A554" s="14"/>
      <c r="B554" s="256"/>
      <c r="C554" s="257"/>
      <c r="D554" s="240" t="s">
        <v>187</v>
      </c>
      <c r="E554" s="258" t="s">
        <v>1</v>
      </c>
      <c r="F554" s="259" t="s">
        <v>189</v>
      </c>
      <c r="G554" s="257"/>
      <c r="H554" s="260">
        <v>3.14</v>
      </c>
      <c r="I554" s="261"/>
      <c r="J554" s="257"/>
      <c r="K554" s="257"/>
      <c r="L554" s="262"/>
      <c r="M554" s="263"/>
      <c r="N554" s="264"/>
      <c r="O554" s="264"/>
      <c r="P554" s="264"/>
      <c r="Q554" s="264"/>
      <c r="R554" s="264"/>
      <c r="S554" s="264"/>
      <c r="T554" s="26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6" t="s">
        <v>187</v>
      </c>
      <c r="AU554" s="266" t="s">
        <v>88</v>
      </c>
      <c r="AV554" s="14" t="s">
        <v>183</v>
      </c>
      <c r="AW554" s="14" t="s">
        <v>34</v>
      </c>
      <c r="AX554" s="14" t="s">
        <v>86</v>
      </c>
      <c r="AY554" s="266" t="s">
        <v>176</v>
      </c>
    </row>
    <row r="555" spans="1:51" s="13" customFormat="1" ht="12">
      <c r="A555" s="13"/>
      <c r="B555" s="245"/>
      <c r="C555" s="246"/>
      <c r="D555" s="240" t="s">
        <v>187</v>
      </c>
      <c r="E555" s="246"/>
      <c r="F555" s="248" t="s">
        <v>1565</v>
      </c>
      <c r="G555" s="246"/>
      <c r="H555" s="249">
        <v>3.203</v>
      </c>
      <c r="I555" s="250"/>
      <c r="J555" s="246"/>
      <c r="K555" s="246"/>
      <c r="L555" s="251"/>
      <c r="M555" s="252"/>
      <c r="N555" s="253"/>
      <c r="O555" s="253"/>
      <c r="P555" s="253"/>
      <c r="Q555" s="253"/>
      <c r="R555" s="253"/>
      <c r="S555" s="253"/>
      <c r="T555" s="25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5" t="s">
        <v>187</v>
      </c>
      <c r="AU555" s="255" t="s">
        <v>88</v>
      </c>
      <c r="AV555" s="13" t="s">
        <v>88</v>
      </c>
      <c r="AW555" s="13" t="s">
        <v>4</v>
      </c>
      <c r="AX555" s="13" t="s">
        <v>86</v>
      </c>
      <c r="AY555" s="255" t="s">
        <v>176</v>
      </c>
    </row>
    <row r="556" spans="1:65" s="2" customFormat="1" ht="16.5" customHeight="1">
      <c r="A556" s="39"/>
      <c r="B556" s="40"/>
      <c r="C556" s="227" t="s">
        <v>713</v>
      </c>
      <c r="D556" s="227" t="s">
        <v>178</v>
      </c>
      <c r="E556" s="228" t="s">
        <v>842</v>
      </c>
      <c r="F556" s="229" t="s">
        <v>843</v>
      </c>
      <c r="G556" s="230" t="s">
        <v>462</v>
      </c>
      <c r="H556" s="231">
        <v>360.57</v>
      </c>
      <c r="I556" s="232"/>
      <c r="J556" s="233">
        <f>ROUND(I556*H556,2)</f>
        <v>0</v>
      </c>
      <c r="K556" s="229" t="s">
        <v>182</v>
      </c>
      <c r="L556" s="45"/>
      <c r="M556" s="234" t="s">
        <v>1</v>
      </c>
      <c r="N556" s="235" t="s">
        <v>43</v>
      </c>
      <c r="O556" s="92"/>
      <c r="P556" s="236">
        <f>O556*H556</f>
        <v>0</v>
      </c>
      <c r="Q556" s="236">
        <v>0.10095</v>
      </c>
      <c r="R556" s="236">
        <f>Q556*H556</f>
        <v>36.3995415</v>
      </c>
      <c r="S556" s="236">
        <v>0</v>
      </c>
      <c r="T556" s="237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8" t="s">
        <v>183</v>
      </c>
      <c r="AT556" s="238" t="s">
        <v>178</v>
      </c>
      <c r="AU556" s="238" t="s">
        <v>88</v>
      </c>
      <c r="AY556" s="18" t="s">
        <v>176</v>
      </c>
      <c r="BE556" s="239">
        <f>IF(N556="základní",J556,0)</f>
        <v>0</v>
      </c>
      <c r="BF556" s="239">
        <f>IF(N556="snížená",J556,0)</f>
        <v>0</v>
      </c>
      <c r="BG556" s="239">
        <f>IF(N556="zákl. přenesená",J556,0)</f>
        <v>0</v>
      </c>
      <c r="BH556" s="239">
        <f>IF(N556="sníž. přenesená",J556,0)</f>
        <v>0</v>
      </c>
      <c r="BI556" s="239">
        <f>IF(N556="nulová",J556,0)</f>
        <v>0</v>
      </c>
      <c r="BJ556" s="18" t="s">
        <v>86</v>
      </c>
      <c r="BK556" s="239">
        <f>ROUND(I556*H556,2)</f>
        <v>0</v>
      </c>
      <c r="BL556" s="18" t="s">
        <v>183</v>
      </c>
      <c r="BM556" s="238" t="s">
        <v>844</v>
      </c>
    </row>
    <row r="557" spans="1:47" s="2" customFormat="1" ht="12">
      <c r="A557" s="39"/>
      <c r="B557" s="40"/>
      <c r="C557" s="41"/>
      <c r="D557" s="240" t="s">
        <v>185</v>
      </c>
      <c r="E557" s="41"/>
      <c r="F557" s="241" t="s">
        <v>845</v>
      </c>
      <c r="G557" s="41"/>
      <c r="H557" s="41"/>
      <c r="I557" s="242"/>
      <c r="J557" s="41"/>
      <c r="K557" s="41"/>
      <c r="L557" s="45"/>
      <c r="M557" s="243"/>
      <c r="N557" s="244"/>
      <c r="O557" s="92"/>
      <c r="P557" s="92"/>
      <c r="Q557" s="92"/>
      <c r="R557" s="92"/>
      <c r="S557" s="92"/>
      <c r="T557" s="9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185</v>
      </c>
      <c r="AU557" s="18" t="s">
        <v>88</v>
      </c>
    </row>
    <row r="558" spans="1:47" s="2" customFormat="1" ht="12">
      <c r="A558" s="39"/>
      <c r="B558" s="40"/>
      <c r="C558" s="41"/>
      <c r="D558" s="240" t="s">
        <v>232</v>
      </c>
      <c r="E558" s="41"/>
      <c r="F558" s="277" t="s">
        <v>744</v>
      </c>
      <c r="G558" s="41"/>
      <c r="H558" s="41"/>
      <c r="I558" s="242"/>
      <c r="J558" s="41"/>
      <c r="K558" s="41"/>
      <c r="L558" s="45"/>
      <c r="M558" s="243"/>
      <c r="N558" s="244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232</v>
      </c>
      <c r="AU558" s="18" t="s">
        <v>88</v>
      </c>
    </row>
    <row r="559" spans="1:51" s="13" customFormat="1" ht="12">
      <c r="A559" s="13"/>
      <c r="B559" s="245"/>
      <c r="C559" s="246"/>
      <c r="D559" s="240" t="s">
        <v>187</v>
      </c>
      <c r="E559" s="247" t="s">
        <v>1</v>
      </c>
      <c r="F559" s="248" t="s">
        <v>1566</v>
      </c>
      <c r="G559" s="246"/>
      <c r="H559" s="249">
        <v>360.57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5" t="s">
        <v>187</v>
      </c>
      <c r="AU559" s="255" t="s">
        <v>88</v>
      </c>
      <c r="AV559" s="13" t="s">
        <v>88</v>
      </c>
      <c r="AW559" s="13" t="s">
        <v>34</v>
      </c>
      <c r="AX559" s="13" t="s">
        <v>78</v>
      </c>
      <c r="AY559" s="255" t="s">
        <v>176</v>
      </c>
    </row>
    <row r="560" spans="1:51" s="14" customFormat="1" ht="12">
      <c r="A560" s="14"/>
      <c r="B560" s="256"/>
      <c r="C560" s="257"/>
      <c r="D560" s="240" t="s">
        <v>187</v>
      </c>
      <c r="E560" s="258" t="s">
        <v>1</v>
      </c>
      <c r="F560" s="259" t="s">
        <v>189</v>
      </c>
      <c r="G560" s="257"/>
      <c r="H560" s="260">
        <v>360.57</v>
      </c>
      <c r="I560" s="261"/>
      <c r="J560" s="257"/>
      <c r="K560" s="257"/>
      <c r="L560" s="262"/>
      <c r="M560" s="263"/>
      <c r="N560" s="264"/>
      <c r="O560" s="264"/>
      <c r="P560" s="264"/>
      <c r="Q560" s="264"/>
      <c r="R560" s="264"/>
      <c r="S560" s="264"/>
      <c r="T560" s="26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6" t="s">
        <v>187</v>
      </c>
      <c r="AU560" s="266" t="s">
        <v>88</v>
      </c>
      <c r="AV560" s="14" t="s">
        <v>183</v>
      </c>
      <c r="AW560" s="14" t="s">
        <v>34</v>
      </c>
      <c r="AX560" s="14" t="s">
        <v>86</v>
      </c>
      <c r="AY560" s="266" t="s">
        <v>176</v>
      </c>
    </row>
    <row r="561" spans="1:65" s="2" customFormat="1" ht="16.5" customHeight="1">
      <c r="A561" s="39"/>
      <c r="B561" s="40"/>
      <c r="C561" s="278" t="s">
        <v>718</v>
      </c>
      <c r="D561" s="278" t="s">
        <v>247</v>
      </c>
      <c r="E561" s="279" t="s">
        <v>848</v>
      </c>
      <c r="F561" s="280" t="s">
        <v>849</v>
      </c>
      <c r="G561" s="281" t="s">
        <v>462</v>
      </c>
      <c r="H561" s="282">
        <v>367.781</v>
      </c>
      <c r="I561" s="283"/>
      <c r="J561" s="284">
        <f>ROUND(I561*H561,2)</f>
        <v>0</v>
      </c>
      <c r="K561" s="280" t="s">
        <v>182</v>
      </c>
      <c r="L561" s="285"/>
      <c r="M561" s="286" t="s">
        <v>1</v>
      </c>
      <c r="N561" s="287" t="s">
        <v>43</v>
      </c>
      <c r="O561" s="92"/>
      <c r="P561" s="236">
        <f>O561*H561</f>
        <v>0</v>
      </c>
      <c r="Q561" s="236">
        <v>0.024</v>
      </c>
      <c r="R561" s="236">
        <f>Q561*H561</f>
        <v>8.826744</v>
      </c>
      <c r="S561" s="236">
        <v>0</v>
      </c>
      <c r="T561" s="23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8" t="s">
        <v>227</v>
      </c>
      <c r="AT561" s="238" t="s">
        <v>247</v>
      </c>
      <c r="AU561" s="238" t="s">
        <v>88</v>
      </c>
      <c r="AY561" s="18" t="s">
        <v>176</v>
      </c>
      <c r="BE561" s="239">
        <f>IF(N561="základní",J561,0)</f>
        <v>0</v>
      </c>
      <c r="BF561" s="239">
        <f>IF(N561="snížená",J561,0)</f>
        <v>0</v>
      </c>
      <c r="BG561" s="239">
        <f>IF(N561="zákl. přenesená",J561,0)</f>
        <v>0</v>
      </c>
      <c r="BH561" s="239">
        <f>IF(N561="sníž. přenesená",J561,0)</f>
        <v>0</v>
      </c>
      <c r="BI561" s="239">
        <f>IF(N561="nulová",J561,0)</f>
        <v>0</v>
      </c>
      <c r="BJ561" s="18" t="s">
        <v>86</v>
      </c>
      <c r="BK561" s="239">
        <f>ROUND(I561*H561,2)</f>
        <v>0</v>
      </c>
      <c r="BL561" s="18" t="s">
        <v>183</v>
      </c>
      <c r="BM561" s="238" t="s">
        <v>850</v>
      </c>
    </row>
    <row r="562" spans="1:47" s="2" customFormat="1" ht="12">
      <c r="A562" s="39"/>
      <c r="B562" s="40"/>
      <c r="C562" s="41"/>
      <c r="D562" s="240" t="s">
        <v>185</v>
      </c>
      <c r="E562" s="41"/>
      <c r="F562" s="241" t="s">
        <v>849</v>
      </c>
      <c r="G562" s="41"/>
      <c r="H562" s="41"/>
      <c r="I562" s="242"/>
      <c r="J562" s="41"/>
      <c r="K562" s="41"/>
      <c r="L562" s="45"/>
      <c r="M562" s="243"/>
      <c r="N562" s="244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185</v>
      </c>
      <c r="AU562" s="18" t="s">
        <v>88</v>
      </c>
    </row>
    <row r="563" spans="1:51" s="13" customFormat="1" ht="12">
      <c r="A563" s="13"/>
      <c r="B563" s="245"/>
      <c r="C563" s="246"/>
      <c r="D563" s="240" t="s">
        <v>187</v>
      </c>
      <c r="E563" s="247" t="s">
        <v>1</v>
      </c>
      <c r="F563" s="248" t="s">
        <v>1567</v>
      </c>
      <c r="G563" s="246"/>
      <c r="H563" s="249">
        <v>360.57</v>
      </c>
      <c r="I563" s="250"/>
      <c r="J563" s="246"/>
      <c r="K563" s="246"/>
      <c r="L563" s="251"/>
      <c r="M563" s="252"/>
      <c r="N563" s="253"/>
      <c r="O563" s="253"/>
      <c r="P563" s="253"/>
      <c r="Q563" s="253"/>
      <c r="R563" s="253"/>
      <c r="S563" s="253"/>
      <c r="T563" s="25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5" t="s">
        <v>187</v>
      </c>
      <c r="AU563" s="255" t="s">
        <v>88</v>
      </c>
      <c r="AV563" s="13" t="s">
        <v>88</v>
      </c>
      <c r="AW563" s="13" t="s">
        <v>34</v>
      </c>
      <c r="AX563" s="13" t="s">
        <v>78</v>
      </c>
      <c r="AY563" s="255" t="s">
        <v>176</v>
      </c>
    </row>
    <row r="564" spans="1:51" s="14" customFormat="1" ht="12">
      <c r="A564" s="14"/>
      <c r="B564" s="256"/>
      <c r="C564" s="257"/>
      <c r="D564" s="240" t="s">
        <v>187</v>
      </c>
      <c r="E564" s="258" t="s">
        <v>1</v>
      </c>
      <c r="F564" s="259" t="s">
        <v>189</v>
      </c>
      <c r="G564" s="257"/>
      <c r="H564" s="260">
        <v>360.57</v>
      </c>
      <c r="I564" s="261"/>
      <c r="J564" s="257"/>
      <c r="K564" s="257"/>
      <c r="L564" s="262"/>
      <c r="M564" s="263"/>
      <c r="N564" s="264"/>
      <c r="O564" s="264"/>
      <c r="P564" s="264"/>
      <c r="Q564" s="264"/>
      <c r="R564" s="264"/>
      <c r="S564" s="264"/>
      <c r="T564" s="26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6" t="s">
        <v>187</v>
      </c>
      <c r="AU564" s="266" t="s">
        <v>88</v>
      </c>
      <c r="AV564" s="14" t="s">
        <v>183</v>
      </c>
      <c r="AW564" s="14" t="s">
        <v>34</v>
      </c>
      <c r="AX564" s="14" t="s">
        <v>86</v>
      </c>
      <c r="AY564" s="266" t="s">
        <v>176</v>
      </c>
    </row>
    <row r="565" spans="1:51" s="13" customFormat="1" ht="12">
      <c r="A565" s="13"/>
      <c r="B565" s="245"/>
      <c r="C565" s="246"/>
      <c r="D565" s="240" t="s">
        <v>187</v>
      </c>
      <c r="E565" s="246"/>
      <c r="F565" s="248" t="s">
        <v>1568</v>
      </c>
      <c r="G565" s="246"/>
      <c r="H565" s="249">
        <v>367.781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5" t="s">
        <v>187</v>
      </c>
      <c r="AU565" s="255" t="s">
        <v>88</v>
      </c>
      <c r="AV565" s="13" t="s">
        <v>88</v>
      </c>
      <c r="AW565" s="13" t="s">
        <v>4</v>
      </c>
      <c r="AX565" s="13" t="s">
        <v>86</v>
      </c>
      <c r="AY565" s="255" t="s">
        <v>176</v>
      </c>
    </row>
    <row r="566" spans="1:65" s="2" customFormat="1" ht="16.5" customHeight="1">
      <c r="A566" s="39"/>
      <c r="B566" s="40"/>
      <c r="C566" s="227" t="s">
        <v>724</v>
      </c>
      <c r="D566" s="227" t="s">
        <v>178</v>
      </c>
      <c r="E566" s="228" t="s">
        <v>861</v>
      </c>
      <c r="F566" s="229" t="s">
        <v>862</v>
      </c>
      <c r="G566" s="230" t="s">
        <v>181</v>
      </c>
      <c r="H566" s="231">
        <v>15.011</v>
      </c>
      <c r="I566" s="232"/>
      <c r="J566" s="233">
        <f>ROUND(I566*H566,2)</f>
        <v>0</v>
      </c>
      <c r="K566" s="229" t="s">
        <v>182</v>
      </c>
      <c r="L566" s="45"/>
      <c r="M566" s="234" t="s">
        <v>1</v>
      </c>
      <c r="N566" s="235" t="s">
        <v>43</v>
      </c>
      <c r="O566" s="92"/>
      <c r="P566" s="236">
        <f>O566*H566</f>
        <v>0</v>
      </c>
      <c r="Q566" s="236">
        <v>2.25634</v>
      </c>
      <c r="R566" s="236">
        <f>Q566*H566</f>
        <v>33.86991973999999</v>
      </c>
      <c r="S566" s="236">
        <v>0</v>
      </c>
      <c r="T566" s="237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8" t="s">
        <v>183</v>
      </c>
      <c r="AT566" s="238" t="s">
        <v>178</v>
      </c>
      <c r="AU566" s="238" t="s">
        <v>88</v>
      </c>
      <c r="AY566" s="18" t="s">
        <v>176</v>
      </c>
      <c r="BE566" s="239">
        <f>IF(N566="základní",J566,0)</f>
        <v>0</v>
      </c>
      <c r="BF566" s="239">
        <f>IF(N566="snížená",J566,0)</f>
        <v>0</v>
      </c>
      <c r="BG566" s="239">
        <f>IF(N566="zákl. přenesená",J566,0)</f>
        <v>0</v>
      </c>
      <c r="BH566" s="239">
        <f>IF(N566="sníž. přenesená",J566,0)</f>
        <v>0</v>
      </c>
      <c r="BI566" s="239">
        <f>IF(N566="nulová",J566,0)</f>
        <v>0</v>
      </c>
      <c r="BJ566" s="18" t="s">
        <v>86</v>
      </c>
      <c r="BK566" s="239">
        <f>ROUND(I566*H566,2)</f>
        <v>0</v>
      </c>
      <c r="BL566" s="18" t="s">
        <v>183</v>
      </c>
      <c r="BM566" s="238" t="s">
        <v>1569</v>
      </c>
    </row>
    <row r="567" spans="1:47" s="2" customFormat="1" ht="12">
      <c r="A567" s="39"/>
      <c r="B567" s="40"/>
      <c r="C567" s="41"/>
      <c r="D567" s="240" t="s">
        <v>185</v>
      </c>
      <c r="E567" s="41"/>
      <c r="F567" s="241" t="s">
        <v>864</v>
      </c>
      <c r="G567" s="41"/>
      <c r="H567" s="41"/>
      <c r="I567" s="242"/>
      <c r="J567" s="41"/>
      <c r="K567" s="41"/>
      <c r="L567" s="45"/>
      <c r="M567" s="243"/>
      <c r="N567" s="244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185</v>
      </c>
      <c r="AU567" s="18" t="s">
        <v>88</v>
      </c>
    </row>
    <row r="568" spans="1:47" s="2" customFormat="1" ht="12">
      <c r="A568" s="39"/>
      <c r="B568" s="40"/>
      <c r="C568" s="41"/>
      <c r="D568" s="240" t="s">
        <v>232</v>
      </c>
      <c r="E568" s="41"/>
      <c r="F568" s="277" t="s">
        <v>865</v>
      </c>
      <c r="G568" s="41"/>
      <c r="H568" s="41"/>
      <c r="I568" s="242"/>
      <c r="J568" s="41"/>
      <c r="K568" s="41"/>
      <c r="L568" s="45"/>
      <c r="M568" s="243"/>
      <c r="N568" s="244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232</v>
      </c>
      <c r="AU568" s="18" t="s">
        <v>88</v>
      </c>
    </row>
    <row r="569" spans="1:51" s="15" customFormat="1" ht="12">
      <c r="A569" s="15"/>
      <c r="B569" s="267"/>
      <c r="C569" s="268"/>
      <c r="D569" s="240" t="s">
        <v>187</v>
      </c>
      <c r="E569" s="269" t="s">
        <v>1</v>
      </c>
      <c r="F569" s="270" t="s">
        <v>866</v>
      </c>
      <c r="G569" s="268"/>
      <c r="H569" s="269" t="s">
        <v>1</v>
      </c>
      <c r="I569" s="271"/>
      <c r="J569" s="268"/>
      <c r="K569" s="268"/>
      <c r="L569" s="272"/>
      <c r="M569" s="273"/>
      <c r="N569" s="274"/>
      <c r="O569" s="274"/>
      <c r="P569" s="274"/>
      <c r="Q569" s="274"/>
      <c r="R569" s="274"/>
      <c r="S569" s="274"/>
      <c r="T569" s="27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76" t="s">
        <v>187</v>
      </c>
      <c r="AU569" s="276" t="s">
        <v>88</v>
      </c>
      <c r="AV569" s="15" t="s">
        <v>86</v>
      </c>
      <c r="AW569" s="15" t="s">
        <v>34</v>
      </c>
      <c r="AX569" s="15" t="s">
        <v>78</v>
      </c>
      <c r="AY569" s="276" t="s">
        <v>176</v>
      </c>
    </row>
    <row r="570" spans="1:51" s="13" customFormat="1" ht="12">
      <c r="A570" s="13"/>
      <c r="B570" s="245"/>
      <c r="C570" s="246"/>
      <c r="D570" s="240" t="s">
        <v>187</v>
      </c>
      <c r="E570" s="247" t="s">
        <v>1</v>
      </c>
      <c r="F570" s="248" t="s">
        <v>1570</v>
      </c>
      <c r="G570" s="246"/>
      <c r="H570" s="249">
        <v>3.742</v>
      </c>
      <c r="I570" s="250"/>
      <c r="J570" s="246"/>
      <c r="K570" s="246"/>
      <c r="L570" s="251"/>
      <c r="M570" s="252"/>
      <c r="N570" s="253"/>
      <c r="O570" s="253"/>
      <c r="P570" s="253"/>
      <c r="Q570" s="253"/>
      <c r="R570" s="253"/>
      <c r="S570" s="253"/>
      <c r="T570" s="25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5" t="s">
        <v>187</v>
      </c>
      <c r="AU570" s="255" t="s">
        <v>88</v>
      </c>
      <c r="AV570" s="13" t="s">
        <v>88</v>
      </c>
      <c r="AW570" s="13" t="s">
        <v>34</v>
      </c>
      <c r="AX570" s="13" t="s">
        <v>78</v>
      </c>
      <c r="AY570" s="255" t="s">
        <v>176</v>
      </c>
    </row>
    <row r="571" spans="1:51" s="13" customFormat="1" ht="12">
      <c r="A571" s="13"/>
      <c r="B571" s="245"/>
      <c r="C571" s="246"/>
      <c r="D571" s="240" t="s">
        <v>187</v>
      </c>
      <c r="E571" s="247" t="s">
        <v>1</v>
      </c>
      <c r="F571" s="248" t="s">
        <v>1571</v>
      </c>
      <c r="G571" s="246"/>
      <c r="H571" s="249">
        <v>9.473</v>
      </c>
      <c r="I571" s="250"/>
      <c r="J571" s="246"/>
      <c r="K571" s="246"/>
      <c r="L571" s="251"/>
      <c r="M571" s="252"/>
      <c r="N571" s="253"/>
      <c r="O571" s="253"/>
      <c r="P571" s="253"/>
      <c r="Q571" s="253"/>
      <c r="R571" s="253"/>
      <c r="S571" s="253"/>
      <c r="T571" s="25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5" t="s">
        <v>187</v>
      </c>
      <c r="AU571" s="255" t="s">
        <v>88</v>
      </c>
      <c r="AV571" s="13" t="s">
        <v>88</v>
      </c>
      <c r="AW571" s="13" t="s">
        <v>34</v>
      </c>
      <c r="AX571" s="13" t="s">
        <v>78</v>
      </c>
      <c r="AY571" s="255" t="s">
        <v>176</v>
      </c>
    </row>
    <row r="572" spans="1:51" s="13" customFormat="1" ht="12">
      <c r="A572" s="13"/>
      <c r="B572" s="245"/>
      <c r="C572" s="246"/>
      <c r="D572" s="240" t="s">
        <v>187</v>
      </c>
      <c r="E572" s="247" t="s">
        <v>1</v>
      </c>
      <c r="F572" s="248" t="s">
        <v>1572</v>
      </c>
      <c r="G572" s="246"/>
      <c r="H572" s="249">
        <v>1.796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5" t="s">
        <v>187</v>
      </c>
      <c r="AU572" s="255" t="s">
        <v>88</v>
      </c>
      <c r="AV572" s="13" t="s">
        <v>88</v>
      </c>
      <c r="AW572" s="13" t="s">
        <v>34</v>
      </c>
      <c r="AX572" s="13" t="s">
        <v>78</v>
      </c>
      <c r="AY572" s="255" t="s">
        <v>176</v>
      </c>
    </row>
    <row r="573" spans="1:51" s="14" customFormat="1" ht="12">
      <c r="A573" s="14"/>
      <c r="B573" s="256"/>
      <c r="C573" s="257"/>
      <c r="D573" s="240" t="s">
        <v>187</v>
      </c>
      <c r="E573" s="258" t="s">
        <v>1</v>
      </c>
      <c r="F573" s="259" t="s">
        <v>189</v>
      </c>
      <c r="G573" s="257"/>
      <c r="H573" s="260">
        <v>15.011</v>
      </c>
      <c r="I573" s="261"/>
      <c r="J573" s="257"/>
      <c r="K573" s="257"/>
      <c r="L573" s="262"/>
      <c r="M573" s="263"/>
      <c r="N573" s="264"/>
      <c r="O573" s="264"/>
      <c r="P573" s="264"/>
      <c r="Q573" s="264"/>
      <c r="R573" s="264"/>
      <c r="S573" s="264"/>
      <c r="T573" s="26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6" t="s">
        <v>187</v>
      </c>
      <c r="AU573" s="266" t="s">
        <v>88</v>
      </c>
      <c r="AV573" s="14" t="s">
        <v>183</v>
      </c>
      <c r="AW573" s="14" t="s">
        <v>34</v>
      </c>
      <c r="AX573" s="14" t="s">
        <v>86</v>
      </c>
      <c r="AY573" s="266" t="s">
        <v>176</v>
      </c>
    </row>
    <row r="574" spans="1:65" s="2" customFormat="1" ht="16.5" customHeight="1">
      <c r="A574" s="39"/>
      <c r="B574" s="40"/>
      <c r="C574" s="227" t="s">
        <v>729</v>
      </c>
      <c r="D574" s="227" t="s">
        <v>178</v>
      </c>
      <c r="E574" s="228" t="s">
        <v>1339</v>
      </c>
      <c r="F574" s="229" t="s">
        <v>1340</v>
      </c>
      <c r="G574" s="230" t="s">
        <v>296</v>
      </c>
      <c r="H574" s="231">
        <v>171.64</v>
      </c>
      <c r="I574" s="232"/>
      <c r="J574" s="233">
        <f>ROUND(I574*H574,2)</f>
        <v>0</v>
      </c>
      <c r="K574" s="229" t="s">
        <v>182</v>
      </c>
      <c r="L574" s="45"/>
      <c r="M574" s="234" t="s">
        <v>1</v>
      </c>
      <c r="N574" s="235" t="s">
        <v>43</v>
      </c>
      <c r="O574" s="92"/>
      <c r="P574" s="236">
        <f>O574*H574</f>
        <v>0</v>
      </c>
      <c r="Q574" s="236">
        <v>0.00388</v>
      </c>
      <c r="R574" s="236">
        <f>Q574*H574</f>
        <v>0.6659632</v>
      </c>
      <c r="S574" s="236">
        <v>0</v>
      </c>
      <c r="T574" s="237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8" t="s">
        <v>183</v>
      </c>
      <c r="AT574" s="238" t="s">
        <v>178</v>
      </c>
      <c r="AU574" s="238" t="s">
        <v>88</v>
      </c>
      <c r="AY574" s="18" t="s">
        <v>176</v>
      </c>
      <c r="BE574" s="239">
        <f>IF(N574="základní",J574,0)</f>
        <v>0</v>
      </c>
      <c r="BF574" s="239">
        <f>IF(N574="snížená",J574,0)</f>
        <v>0</v>
      </c>
      <c r="BG574" s="239">
        <f>IF(N574="zákl. přenesená",J574,0)</f>
        <v>0</v>
      </c>
      <c r="BH574" s="239">
        <f>IF(N574="sníž. přenesená",J574,0)</f>
        <v>0</v>
      </c>
      <c r="BI574" s="239">
        <f>IF(N574="nulová",J574,0)</f>
        <v>0</v>
      </c>
      <c r="BJ574" s="18" t="s">
        <v>86</v>
      </c>
      <c r="BK574" s="239">
        <f>ROUND(I574*H574,2)</f>
        <v>0</v>
      </c>
      <c r="BL574" s="18" t="s">
        <v>183</v>
      </c>
      <c r="BM574" s="238" t="s">
        <v>1341</v>
      </c>
    </row>
    <row r="575" spans="1:47" s="2" customFormat="1" ht="12">
      <c r="A575" s="39"/>
      <c r="B575" s="40"/>
      <c r="C575" s="41"/>
      <c r="D575" s="240" t="s">
        <v>185</v>
      </c>
      <c r="E575" s="41"/>
      <c r="F575" s="241" t="s">
        <v>1342</v>
      </c>
      <c r="G575" s="41"/>
      <c r="H575" s="41"/>
      <c r="I575" s="242"/>
      <c r="J575" s="41"/>
      <c r="K575" s="41"/>
      <c r="L575" s="45"/>
      <c r="M575" s="243"/>
      <c r="N575" s="244"/>
      <c r="O575" s="92"/>
      <c r="P575" s="92"/>
      <c r="Q575" s="92"/>
      <c r="R575" s="92"/>
      <c r="S575" s="92"/>
      <c r="T575" s="93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185</v>
      </c>
      <c r="AU575" s="18" t="s">
        <v>88</v>
      </c>
    </row>
    <row r="576" spans="1:51" s="13" customFormat="1" ht="12">
      <c r="A576" s="13"/>
      <c r="B576" s="245"/>
      <c r="C576" s="246"/>
      <c r="D576" s="240" t="s">
        <v>187</v>
      </c>
      <c r="E576" s="247" t="s">
        <v>1</v>
      </c>
      <c r="F576" s="248" t="s">
        <v>1573</v>
      </c>
      <c r="G576" s="246"/>
      <c r="H576" s="249">
        <v>171.64</v>
      </c>
      <c r="I576" s="250"/>
      <c r="J576" s="246"/>
      <c r="K576" s="246"/>
      <c r="L576" s="251"/>
      <c r="M576" s="252"/>
      <c r="N576" s="253"/>
      <c r="O576" s="253"/>
      <c r="P576" s="253"/>
      <c r="Q576" s="253"/>
      <c r="R576" s="253"/>
      <c r="S576" s="253"/>
      <c r="T576" s="25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5" t="s">
        <v>187</v>
      </c>
      <c r="AU576" s="255" t="s">
        <v>88</v>
      </c>
      <c r="AV576" s="13" t="s">
        <v>88</v>
      </c>
      <c r="AW576" s="13" t="s">
        <v>34</v>
      </c>
      <c r="AX576" s="13" t="s">
        <v>78</v>
      </c>
      <c r="AY576" s="255" t="s">
        <v>176</v>
      </c>
    </row>
    <row r="577" spans="1:51" s="14" customFormat="1" ht="12">
      <c r="A577" s="14"/>
      <c r="B577" s="256"/>
      <c r="C577" s="257"/>
      <c r="D577" s="240" t="s">
        <v>187</v>
      </c>
      <c r="E577" s="258" t="s">
        <v>1</v>
      </c>
      <c r="F577" s="259" t="s">
        <v>189</v>
      </c>
      <c r="G577" s="257"/>
      <c r="H577" s="260">
        <v>171.64</v>
      </c>
      <c r="I577" s="261"/>
      <c r="J577" s="257"/>
      <c r="K577" s="257"/>
      <c r="L577" s="262"/>
      <c r="M577" s="263"/>
      <c r="N577" s="264"/>
      <c r="O577" s="264"/>
      <c r="P577" s="264"/>
      <c r="Q577" s="264"/>
      <c r="R577" s="264"/>
      <c r="S577" s="264"/>
      <c r="T577" s="26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6" t="s">
        <v>187</v>
      </c>
      <c r="AU577" s="266" t="s">
        <v>88</v>
      </c>
      <c r="AV577" s="14" t="s">
        <v>183</v>
      </c>
      <c r="AW577" s="14" t="s">
        <v>34</v>
      </c>
      <c r="AX577" s="14" t="s">
        <v>86</v>
      </c>
      <c r="AY577" s="266" t="s">
        <v>176</v>
      </c>
    </row>
    <row r="578" spans="1:65" s="2" customFormat="1" ht="16.5" customHeight="1">
      <c r="A578" s="39"/>
      <c r="B578" s="40"/>
      <c r="C578" s="227" t="s">
        <v>734</v>
      </c>
      <c r="D578" s="227" t="s">
        <v>178</v>
      </c>
      <c r="E578" s="228" t="s">
        <v>1344</v>
      </c>
      <c r="F578" s="229" t="s">
        <v>1345</v>
      </c>
      <c r="G578" s="230" t="s">
        <v>296</v>
      </c>
      <c r="H578" s="231">
        <v>818.84</v>
      </c>
      <c r="I578" s="232"/>
      <c r="J578" s="233">
        <f>ROUND(I578*H578,2)</f>
        <v>0</v>
      </c>
      <c r="K578" s="229" t="s">
        <v>182</v>
      </c>
      <c r="L578" s="45"/>
      <c r="M578" s="234" t="s">
        <v>1</v>
      </c>
      <c r="N578" s="235" t="s">
        <v>43</v>
      </c>
      <c r="O578" s="92"/>
      <c r="P578" s="236">
        <f>O578*H578</f>
        <v>0</v>
      </c>
      <c r="Q578" s="236">
        <v>0.00069</v>
      </c>
      <c r="R578" s="236">
        <f>Q578*H578</f>
        <v>0.5649996</v>
      </c>
      <c r="S578" s="236">
        <v>0</v>
      </c>
      <c r="T578" s="237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8" t="s">
        <v>183</v>
      </c>
      <c r="AT578" s="238" t="s">
        <v>178</v>
      </c>
      <c r="AU578" s="238" t="s">
        <v>88</v>
      </c>
      <c r="AY578" s="18" t="s">
        <v>176</v>
      </c>
      <c r="BE578" s="239">
        <f>IF(N578="základní",J578,0)</f>
        <v>0</v>
      </c>
      <c r="BF578" s="239">
        <f>IF(N578="snížená",J578,0)</f>
        <v>0</v>
      </c>
      <c r="BG578" s="239">
        <f>IF(N578="zákl. přenesená",J578,0)</f>
        <v>0</v>
      </c>
      <c r="BH578" s="239">
        <f>IF(N578="sníž. přenesená",J578,0)</f>
        <v>0</v>
      </c>
      <c r="BI578" s="239">
        <f>IF(N578="nulová",J578,0)</f>
        <v>0</v>
      </c>
      <c r="BJ578" s="18" t="s">
        <v>86</v>
      </c>
      <c r="BK578" s="239">
        <f>ROUND(I578*H578,2)</f>
        <v>0</v>
      </c>
      <c r="BL578" s="18" t="s">
        <v>183</v>
      </c>
      <c r="BM578" s="238" t="s">
        <v>1346</v>
      </c>
    </row>
    <row r="579" spans="1:47" s="2" customFormat="1" ht="12">
      <c r="A579" s="39"/>
      <c r="B579" s="40"/>
      <c r="C579" s="41"/>
      <c r="D579" s="240" t="s">
        <v>185</v>
      </c>
      <c r="E579" s="41"/>
      <c r="F579" s="241" t="s">
        <v>1347</v>
      </c>
      <c r="G579" s="41"/>
      <c r="H579" s="41"/>
      <c r="I579" s="242"/>
      <c r="J579" s="41"/>
      <c r="K579" s="41"/>
      <c r="L579" s="45"/>
      <c r="M579" s="243"/>
      <c r="N579" s="244"/>
      <c r="O579" s="92"/>
      <c r="P579" s="92"/>
      <c r="Q579" s="92"/>
      <c r="R579" s="92"/>
      <c r="S579" s="92"/>
      <c r="T579" s="9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185</v>
      </c>
      <c r="AU579" s="18" t="s">
        <v>88</v>
      </c>
    </row>
    <row r="580" spans="1:51" s="15" customFormat="1" ht="12">
      <c r="A580" s="15"/>
      <c r="B580" s="267"/>
      <c r="C580" s="268"/>
      <c r="D580" s="240" t="s">
        <v>187</v>
      </c>
      <c r="E580" s="269" t="s">
        <v>1</v>
      </c>
      <c r="F580" s="270" t="s">
        <v>1108</v>
      </c>
      <c r="G580" s="268"/>
      <c r="H580" s="269" t="s">
        <v>1</v>
      </c>
      <c r="I580" s="271"/>
      <c r="J580" s="268"/>
      <c r="K580" s="268"/>
      <c r="L580" s="272"/>
      <c r="M580" s="273"/>
      <c r="N580" s="274"/>
      <c r="O580" s="274"/>
      <c r="P580" s="274"/>
      <c r="Q580" s="274"/>
      <c r="R580" s="274"/>
      <c r="S580" s="274"/>
      <c r="T580" s="27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76" t="s">
        <v>187</v>
      </c>
      <c r="AU580" s="276" t="s">
        <v>88</v>
      </c>
      <c r="AV580" s="15" t="s">
        <v>86</v>
      </c>
      <c r="AW580" s="15" t="s">
        <v>34</v>
      </c>
      <c r="AX580" s="15" t="s">
        <v>78</v>
      </c>
      <c r="AY580" s="276" t="s">
        <v>176</v>
      </c>
    </row>
    <row r="581" spans="1:51" s="13" customFormat="1" ht="12">
      <c r="A581" s="13"/>
      <c r="B581" s="245"/>
      <c r="C581" s="246"/>
      <c r="D581" s="240" t="s">
        <v>187</v>
      </c>
      <c r="E581" s="247" t="s">
        <v>1</v>
      </c>
      <c r="F581" s="248" t="s">
        <v>1574</v>
      </c>
      <c r="G581" s="246"/>
      <c r="H581" s="249">
        <v>818.84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5" t="s">
        <v>187</v>
      </c>
      <c r="AU581" s="255" t="s">
        <v>88</v>
      </c>
      <c r="AV581" s="13" t="s">
        <v>88</v>
      </c>
      <c r="AW581" s="13" t="s">
        <v>34</v>
      </c>
      <c r="AX581" s="13" t="s">
        <v>78</v>
      </c>
      <c r="AY581" s="255" t="s">
        <v>176</v>
      </c>
    </row>
    <row r="582" spans="1:51" s="14" customFormat="1" ht="12">
      <c r="A582" s="14"/>
      <c r="B582" s="256"/>
      <c r="C582" s="257"/>
      <c r="D582" s="240" t="s">
        <v>187</v>
      </c>
      <c r="E582" s="258" t="s">
        <v>1</v>
      </c>
      <c r="F582" s="259" t="s">
        <v>189</v>
      </c>
      <c r="G582" s="257"/>
      <c r="H582" s="260">
        <v>818.84</v>
      </c>
      <c r="I582" s="261"/>
      <c r="J582" s="257"/>
      <c r="K582" s="257"/>
      <c r="L582" s="262"/>
      <c r="M582" s="263"/>
      <c r="N582" s="264"/>
      <c r="O582" s="264"/>
      <c r="P582" s="264"/>
      <c r="Q582" s="264"/>
      <c r="R582" s="264"/>
      <c r="S582" s="264"/>
      <c r="T582" s="26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6" t="s">
        <v>187</v>
      </c>
      <c r="AU582" s="266" t="s">
        <v>88</v>
      </c>
      <c r="AV582" s="14" t="s">
        <v>183</v>
      </c>
      <c r="AW582" s="14" t="s">
        <v>34</v>
      </c>
      <c r="AX582" s="14" t="s">
        <v>86</v>
      </c>
      <c r="AY582" s="266" t="s">
        <v>176</v>
      </c>
    </row>
    <row r="583" spans="1:65" s="2" customFormat="1" ht="21.75" customHeight="1">
      <c r="A583" s="39"/>
      <c r="B583" s="40"/>
      <c r="C583" s="227" t="s">
        <v>739</v>
      </c>
      <c r="D583" s="227" t="s">
        <v>178</v>
      </c>
      <c r="E583" s="228" t="s">
        <v>872</v>
      </c>
      <c r="F583" s="229" t="s">
        <v>873</v>
      </c>
      <c r="G583" s="230" t="s">
        <v>462</v>
      </c>
      <c r="H583" s="231">
        <v>28.64</v>
      </c>
      <c r="I583" s="232"/>
      <c r="J583" s="233">
        <f>ROUND(I583*H583,2)</f>
        <v>0</v>
      </c>
      <c r="K583" s="229" t="s">
        <v>182</v>
      </c>
      <c r="L583" s="45"/>
      <c r="M583" s="234" t="s">
        <v>1</v>
      </c>
      <c r="N583" s="235" t="s">
        <v>43</v>
      </c>
      <c r="O583" s="92"/>
      <c r="P583" s="236">
        <f>O583*H583</f>
        <v>0</v>
      </c>
      <c r="Q583" s="236">
        <v>0.00061</v>
      </c>
      <c r="R583" s="236">
        <f>Q583*H583</f>
        <v>0.0174704</v>
      </c>
      <c r="S583" s="236">
        <v>0</v>
      </c>
      <c r="T583" s="237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8" t="s">
        <v>183</v>
      </c>
      <c r="AT583" s="238" t="s">
        <v>178</v>
      </c>
      <c r="AU583" s="238" t="s">
        <v>88</v>
      </c>
      <c r="AY583" s="18" t="s">
        <v>176</v>
      </c>
      <c r="BE583" s="239">
        <f>IF(N583="základní",J583,0)</f>
        <v>0</v>
      </c>
      <c r="BF583" s="239">
        <f>IF(N583="snížená",J583,0)</f>
        <v>0</v>
      </c>
      <c r="BG583" s="239">
        <f>IF(N583="zákl. přenesená",J583,0)</f>
        <v>0</v>
      </c>
      <c r="BH583" s="239">
        <f>IF(N583="sníž. přenesená",J583,0)</f>
        <v>0</v>
      </c>
      <c r="BI583" s="239">
        <f>IF(N583="nulová",J583,0)</f>
        <v>0</v>
      </c>
      <c r="BJ583" s="18" t="s">
        <v>86</v>
      </c>
      <c r="BK583" s="239">
        <f>ROUND(I583*H583,2)</f>
        <v>0</v>
      </c>
      <c r="BL583" s="18" t="s">
        <v>183</v>
      </c>
      <c r="BM583" s="238" t="s">
        <v>874</v>
      </c>
    </row>
    <row r="584" spans="1:47" s="2" customFormat="1" ht="12">
      <c r="A584" s="39"/>
      <c r="B584" s="40"/>
      <c r="C584" s="41"/>
      <c r="D584" s="240" t="s">
        <v>185</v>
      </c>
      <c r="E584" s="41"/>
      <c r="F584" s="241" t="s">
        <v>875</v>
      </c>
      <c r="G584" s="41"/>
      <c r="H584" s="41"/>
      <c r="I584" s="242"/>
      <c r="J584" s="41"/>
      <c r="K584" s="41"/>
      <c r="L584" s="45"/>
      <c r="M584" s="243"/>
      <c r="N584" s="244"/>
      <c r="O584" s="92"/>
      <c r="P584" s="92"/>
      <c r="Q584" s="92"/>
      <c r="R584" s="92"/>
      <c r="S584" s="92"/>
      <c r="T584" s="93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185</v>
      </c>
      <c r="AU584" s="18" t="s">
        <v>88</v>
      </c>
    </row>
    <row r="585" spans="1:51" s="13" customFormat="1" ht="12">
      <c r="A585" s="13"/>
      <c r="B585" s="245"/>
      <c r="C585" s="246"/>
      <c r="D585" s="240" t="s">
        <v>187</v>
      </c>
      <c r="E585" s="247" t="s">
        <v>1</v>
      </c>
      <c r="F585" s="248" t="s">
        <v>1575</v>
      </c>
      <c r="G585" s="246"/>
      <c r="H585" s="249">
        <v>28.64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5" t="s">
        <v>187</v>
      </c>
      <c r="AU585" s="255" t="s">
        <v>88</v>
      </c>
      <c r="AV585" s="13" t="s">
        <v>88</v>
      </c>
      <c r="AW585" s="13" t="s">
        <v>34</v>
      </c>
      <c r="AX585" s="13" t="s">
        <v>78</v>
      </c>
      <c r="AY585" s="255" t="s">
        <v>176</v>
      </c>
    </row>
    <row r="586" spans="1:51" s="14" customFormat="1" ht="12">
      <c r="A586" s="14"/>
      <c r="B586" s="256"/>
      <c r="C586" s="257"/>
      <c r="D586" s="240" t="s">
        <v>187</v>
      </c>
      <c r="E586" s="258" t="s">
        <v>1</v>
      </c>
      <c r="F586" s="259" t="s">
        <v>189</v>
      </c>
      <c r="G586" s="257"/>
      <c r="H586" s="260">
        <v>28.64</v>
      </c>
      <c r="I586" s="261"/>
      <c r="J586" s="257"/>
      <c r="K586" s="257"/>
      <c r="L586" s="262"/>
      <c r="M586" s="263"/>
      <c r="N586" s="264"/>
      <c r="O586" s="264"/>
      <c r="P586" s="264"/>
      <c r="Q586" s="264"/>
      <c r="R586" s="264"/>
      <c r="S586" s="264"/>
      <c r="T586" s="26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6" t="s">
        <v>187</v>
      </c>
      <c r="AU586" s="266" t="s">
        <v>88</v>
      </c>
      <c r="AV586" s="14" t="s">
        <v>183</v>
      </c>
      <c r="AW586" s="14" t="s">
        <v>34</v>
      </c>
      <c r="AX586" s="14" t="s">
        <v>86</v>
      </c>
      <c r="AY586" s="266" t="s">
        <v>176</v>
      </c>
    </row>
    <row r="587" spans="1:65" s="2" customFormat="1" ht="16.5" customHeight="1">
      <c r="A587" s="39"/>
      <c r="B587" s="40"/>
      <c r="C587" s="227" t="s">
        <v>746</v>
      </c>
      <c r="D587" s="227" t="s">
        <v>178</v>
      </c>
      <c r="E587" s="228" t="s">
        <v>1350</v>
      </c>
      <c r="F587" s="229" t="s">
        <v>1351</v>
      </c>
      <c r="G587" s="230" t="s">
        <v>462</v>
      </c>
      <c r="H587" s="231">
        <v>212.65</v>
      </c>
      <c r="I587" s="232"/>
      <c r="J587" s="233">
        <f>ROUND(I587*H587,2)</f>
        <v>0</v>
      </c>
      <c r="K587" s="229" t="s">
        <v>182</v>
      </c>
      <c r="L587" s="45"/>
      <c r="M587" s="234" t="s">
        <v>1</v>
      </c>
      <c r="N587" s="235" t="s">
        <v>43</v>
      </c>
      <c r="O587" s="92"/>
      <c r="P587" s="236">
        <f>O587*H587</f>
        <v>0</v>
      </c>
      <c r="Q587" s="236">
        <v>0</v>
      </c>
      <c r="R587" s="236">
        <f>Q587*H587</f>
        <v>0</v>
      </c>
      <c r="S587" s="236">
        <v>0</v>
      </c>
      <c r="T587" s="237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8" t="s">
        <v>183</v>
      </c>
      <c r="AT587" s="238" t="s">
        <v>178</v>
      </c>
      <c r="AU587" s="238" t="s">
        <v>88</v>
      </c>
      <c r="AY587" s="18" t="s">
        <v>176</v>
      </c>
      <c r="BE587" s="239">
        <f>IF(N587="základní",J587,0)</f>
        <v>0</v>
      </c>
      <c r="BF587" s="239">
        <f>IF(N587="snížená",J587,0)</f>
        <v>0</v>
      </c>
      <c r="BG587" s="239">
        <f>IF(N587="zákl. přenesená",J587,0)</f>
        <v>0</v>
      </c>
      <c r="BH587" s="239">
        <f>IF(N587="sníž. přenesená",J587,0)</f>
        <v>0</v>
      </c>
      <c r="BI587" s="239">
        <f>IF(N587="nulová",J587,0)</f>
        <v>0</v>
      </c>
      <c r="BJ587" s="18" t="s">
        <v>86</v>
      </c>
      <c r="BK587" s="239">
        <f>ROUND(I587*H587,2)</f>
        <v>0</v>
      </c>
      <c r="BL587" s="18" t="s">
        <v>183</v>
      </c>
      <c r="BM587" s="238" t="s">
        <v>1352</v>
      </c>
    </row>
    <row r="588" spans="1:47" s="2" customFormat="1" ht="12">
      <c r="A588" s="39"/>
      <c r="B588" s="40"/>
      <c r="C588" s="41"/>
      <c r="D588" s="240" t="s">
        <v>185</v>
      </c>
      <c r="E588" s="41"/>
      <c r="F588" s="241" t="s">
        <v>1353</v>
      </c>
      <c r="G588" s="41"/>
      <c r="H588" s="41"/>
      <c r="I588" s="242"/>
      <c r="J588" s="41"/>
      <c r="K588" s="41"/>
      <c r="L588" s="45"/>
      <c r="M588" s="243"/>
      <c r="N588" s="244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185</v>
      </c>
      <c r="AU588" s="18" t="s">
        <v>88</v>
      </c>
    </row>
    <row r="589" spans="1:51" s="13" customFormat="1" ht="12">
      <c r="A589" s="13"/>
      <c r="B589" s="245"/>
      <c r="C589" s="246"/>
      <c r="D589" s="240" t="s">
        <v>187</v>
      </c>
      <c r="E589" s="247" t="s">
        <v>1</v>
      </c>
      <c r="F589" s="248" t="s">
        <v>1576</v>
      </c>
      <c r="G589" s="246"/>
      <c r="H589" s="249">
        <v>212.65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5" t="s">
        <v>187</v>
      </c>
      <c r="AU589" s="255" t="s">
        <v>88</v>
      </c>
      <c r="AV589" s="13" t="s">
        <v>88</v>
      </c>
      <c r="AW589" s="13" t="s">
        <v>34</v>
      </c>
      <c r="AX589" s="13" t="s">
        <v>78</v>
      </c>
      <c r="AY589" s="255" t="s">
        <v>176</v>
      </c>
    </row>
    <row r="590" spans="1:51" s="14" customFormat="1" ht="12">
      <c r="A590" s="14"/>
      <c r="B590" s="256"/>
      <c r="C590" s="257"/>
      <c r="D590" s="240" t="s">
        <v>187</v>
      </c>
      <c r="E590" s="258" t="s">
        <v>1</v>
      </c>
      <c r="F590" s="259" t="s">
        <v>189</v>
      </c>
      <c r="G590" s="257"/>
      <c r="H590" s="260">
        <v>212.65</v>
      </c>
      <c r="I590" s="261"/>
      <c r="J590" s="257"/>
      <c r="K590" s="257"/>
      <c r="L590" s="262"/>
      <c r="M590" s="263"/>
      <c r="N590" s="264"/>
      <c r="O590" s="264"/>
      <c r="P590" s="264"/>
      <c r="Q590" s="264"/>
      <c r="R590" s="264"/>
      <c r="S590" s="264"/>
      <c r="T590" s="26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6" t="s">
        <v>187</v>
      </c>
      <c r="AU590" s="266" t="s">
        <v>88</v>
      </c>
      <c r="AV590" s="14" t="s">
        <v>183</v>
      </c>
      <c r="AW590" s="14" t="s">
        <v>34</v>
      </c>
      <c r="AX590" s="14" t="s">
        <v>86</v>
      </c>
      <c r="AY590" s="266" t="s">
        <v>176</v>
      </c>
    </row>
    <row r="591" spans="1:65" s="2" customFormat="1" ht="16.5" customHeight="1">
      <c r="A591" s="39"/>
      <c r="B591" s="40"/>
      <c r="C591" s="227" t="s">
        <v>750</v>
      </c>
      <c r="D591" s="227" t="s">
        <v>178</v>
      </c>
      <c r="E591" s="228" t="s">
        <v>1577</v>
      </c>
      <c r="F591" s="229" t="s">
        <v>1578</v>
      </c>
      <c r="G591" s="230" t="s">
        <v>476</v>
      </c>
      <c r="H591" s="231">
        <v>2</v>
      </c>
      <c r="I591" s="232"/>
      <c r="J591" s="233">
        <f>ROUND(I591*H591,2)</f>
        <v>0</v>
      </c>
      <c r="K591" s="229" t="s">
        <v>182</v>
      </c>
      <c r="L591" s="45"/>
      <c r="M591" s="234" t="s">
        <v>1</v>
      </c>
      <c r="N591" s="235" t="s">
        <v>43</v>
      </c>
      <c r="O591" s="92"/>
      <c r="P591" s="236">
        <f>O591*H591</f>
        <v>0</v>
      </c>
      <c r="Q591" s="236">
        <v>0.35744</v>
      </c>
      <c r="R591" s="236">
        <f>Q591*H591</f>
        <v>0.71488</v>
      </c>
      <c r="S591" s="236">
        <v>0</v>
      </c>
      <c r="T591" s="237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8" t="s">
        <v>183</v>
      </c>
      <c r="AT591" s="238" t="s">
        <v>178</v>
      </c>
      <c r="AU591" s="238" t="s">
        <v>88</v>
      </c>
      <c r="AY591" s="18" t="s">
        <v>176</v>
      </c>
      <c r="BE591" s="239">
        <f>IF(N591="základní",J591,0)</f>
        <v>0</v>
      </c>
      <c r="BF591" s="239">
        <f>IF(N591="snížená",J591,0)</f>
        <v>0</v>
      </c>
      <c r="BG591" s="239">
        <f>IF(N591="zákl. přenesená",J591,0)</f>
        <v>0</v>
      </c>
      <c r="BH591" s="239">
        <f>IF(N591="sníž. přenesená",J591,0)</f>
        <v>0</v>
      </c>
      <c r="BI591" s="239">
        <f>IF(N591="nulová",J591,0)</f>
        <v>0</v>
      </c>
      <c r="BJ591" s="18" t="s">
        <v>86</v>
      </c>
      <c r="BK591" s="239">
        <f>ROUND(I591*H591,2)</f>
        <v>0</v>
      </c>
      <c r="BL591" s="18" t="s">
        <v>183</v>
      </c>
      <c r="BM591" s="238" t="s">
        <v>1579</v>
      </c>
    </row>
    <row r="592" spans="1:47" s="2" customFormat="1" ht="12">
      <c r="A592" s="39"/>
      <c r="B592" s="40"/>
      <c r="C592" s="41"/>
      <c r="D592" s="240" t="s">
        <v>185</v>
      </c>
      <c r="E592" s="41"/>
      <c r="F592" s="241" t="s">
        <v>1580</v>
      </c>
      <c r="G592" s="41"/>
      <c r="H592" s="41"/>
      <c r="I592" s="242"/>
      <c r="J592" s="41"/>
      <c r="K592" s="41"/>
      <c r="L592" s="45"/>
      <c r="M592" s="243"/>
      <c r="N592" s="244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185</v>
      </c>
      <c r="AU592" s="18" t="s">
        <v>88</v>
      </c>
    </row>
    <row r="593" spans="1:51" s="13" customFormat="1" ht="12">
      <c r="A593" s="13"/>
      <c r="B593" s="245"/>
      <c r="C593" s="246"/>
      <c r="D593" s="240" t="s">
        <v>187</v>
      </c>
      <c r="E593" s="247" t="s">
        <v>1</v>
      </c>
      <c r="F593" s="248" t="s">
        <v>88</v>
      </c>
      <c r="G593" s="246"/>
      <c r="H593" s="249">
        <v>2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5" t="s">
        <v>187</v>
      </c>
      <c r="AU593" s="255" t="s">
        <v>88</v>
      </c>
      <c r="AV593" s="13" t="s">
        <v>88</v>
      </c>
      <c r="AW593" s="13" t="s">
        <v>34</v>
      </c>
      <c r="AX593" s="13" t="s">
        <v>86</v>
      </c>
      <c r="AY593" s="255" t="s">
        <v>176</v>
      </c>
    </row>
    <row r="594" spans="1:65" s="2" customFormat="1" ht="16.5" customHeight="1">
      <c r="A594" s="39"/>
      <c r="B594" s="40"/>
      <c r="C594" s="278" t="s">
        <v>758</v>
      </c>
      <c r="D594" s="278" t="s">
        <v>247</v>
      </c>
      <c r="E594" s="279" t="s">
        <v>1581</v>
      </c>
      <c r="F594" s="280" t="s">
        <v>1582</v>
      </c>
      <c r="G594" s="281" t="s">
        <v>476</v>
      </c>
      <c r="H594" s="282">
        <v>2</v>
      </c>
      <c r="I594" s="283"/>
      <c r="J594" s="284">
        <f>ROUND(I594*H594,2)</f>
        <v>0</v>
      </c>
      <c r="K594" s="280" t="s">
        <v>1</v>
      </c>
      <c r="L594" s="285"/>
      <c r="M594" s="286" t="s">
        <v>1</v>
      </c>
      <c r="N594" s="287" t="s">
        <v>43</v>
      </c>
      <c r="O594" s="92"/>
      <c r="P594" s="236">
        <f>O594*H594</f>
        <v>0</v>
      </c>
      <c r="Q594" s="236">
        <v>0.57</v>
      </c>
      <c r="R594" s="236">
        <f>Q594*H594</f>
        <v>1.14</v>
      </c>
      <c r="S594" s="236">
        <v>0</v>
      </c>
      <c r="T594" s="237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8" t="s">
        <v>227</v>
      </c>
      <c r="AT594" s="238" t="s">
        <v>247</v>
      </c>
      <c r="AU594" s="238" t="s">
        <v>88</v>
      </c>
      <c r="AY594" s="18" t="s">
        <v>176</v>
      </c>
      <c r="BE594" s="239">
        <f>IF(N594="základní",J594,0)</f>
        <v>0</v>
      </c>
      <c r="BF594" s="239">
        <f>IF(N594="snížená",J594,0)</f>
        <v>0</v>
      </c>
      <c r="BG594" s="239">
        <f>IF(N594="zákl. přenesená",J594,0)</f>
        <v>0</v>
      </c>
      <c r="BH594" s="239">
        <f>IF(N594="sníž. přenesená",J594,0)</f>
        <v>0</v>
      </c>
      <c r="BI594" s="239">
        <f>IF(N594="nulová",J594,0)</f>
        <v>0</v>
      </c>
      <c r="BJ594" s="18" t="s">
        <v>86</v>
      </c>
      <c r="BK594" s="239">
        <f>ROUND(I594*H594,2)</f>
        <v>0</v>
      </c>
      <c r="BL594" s="18" t="s">
        <v>183</v>
      </c>
      <c r="BM594" s="238" t="s">
        <v>1583</v>
      </c>
    </row>
    <row r="595" spans="1:47" s="2" customFormat="1" ht="12">
      <c r="A595" s="39"/>
      <c r="B595" s="40"/>
      <c r="C595" s="41"/>
      <c r="D595" s="240" t="s">
        <v>185</v>
      </c>
      <c r="E595" s="41"/>
      <c r="F595" s="241" t="s">
        <v>1582</v>
      </c>
      <c r="G595" s="41"/>
      <c r="H595" s="41"/>
      <c r="I595" s="242"/>
      <c r="J595" s="41"/>
      <c r="K595" s="41"/>
      <c r="L595" s="45"/>
      <c r="M595" s="243"/>
      <c r="N595" s="244"/>
      <c r="O595" s="92"/>
      <c r="P595" s="92"/>
      <c r="Q595" s="92"/>
      <c r="R595" s="92"/>
      <c r="S595" s="92"/>
      <c r="T595" s="93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185</v>
      </c>
      <c r="AU595" s="18" t="s">
        <v>88</v>
      </c>
    </row>
    <row r="596" spans="1:51" s="13" customFormat="1" ht="12">
      <c r="A596" s="13"/>
      <c r="B596" s="245"/>
      <c r="C596" s="246"/>
      <c r="D596" s="240" t="s">
        <v>187</v>
      </c>
      <c r="E596" s="247" t="s">
        <v>1</v>
      </c>
      <c r="F596" s="248" t="s">
        <v>88</v>
      </c>
      <c r="G596" s="246"/>
      <c r="H596" s="249">
        <v>2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5" t="s">
        <v>187</v>
      </c>
      <c r="AU596" s="255" t="s">
        <v>88</v>
      </c>
      <c r="AV596" s="13" t="s">
        <v>88</v>
      </c>
      <c r="AW596" s="13" t="s">
        <v>34</v>
      </c>
      <c r="AX596" s="13" t="s">
        <v>86</v>
      </c>
      <c r="AY596" s="255" t="s">
        <v>176</v>
      </c>
    </row>
    <row r="597" spans="1:65" s="2" customFormat="1" ht="16.5" customHeight="1">
      <c r="A597" s="39"/>
      <c r="B597" s="40"/>
      <c r="C597" s="227" t="s">
        <v>763</v>
      </c>
      <c r="D597" s="227" t="s">
        <v>178</v>
      </c>
      <c r="E597" s="228" t="s">
        <v>1584</v>
      </c>
      <c r="F597" s="229" t="s">
        <v>1585</v>
      </c>
      <c r="G597" s="230" t="s">
        <v>296</v>
      </c>
      <c r="H597" s="231">
        <v>224.75</v>
      </c>
      <c r="I597" s="232"/>
      <c r="J597" s="233">
        <f>ROUND(I597*H597,2)</f>
        <v>0</v>
      </c>
      <c r="K597" s="229" t="s">
        <v>182</v>
      </c>
      <c r="L597" s="45"/>
      <c r="M597" s="234" t="s">
        <v>1</v>
      </c>
      <c r="N597" s="235" t="s">
        <v>43</v>
      </c>
      <c r="O597" s="92"/>
      <c r="P597" s="236">
        <f>O597*H597</f>
        <v>0</v>
      </c>
      <c r="Q597" s="236">
        <v>0</v>
      </c>
      <c r="R597" s="236">
        <f>Q597*H597</f>
        <v>0</v>
      </c>
      <c r="S597" s="236">
        <v>0.01</v>
      </c>
      <c r="T597" s="237">
        <f>S597*H597</f>
        <v>2.2475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8" t="s">
        <v>183</v>
      </c>
      <c r="AT597" s="238" t="s">
        <v>178</v>
      </c>
      <c r="AU597" s="238" t="s">
        <v>88</v>
      </c>
      <c r="AY597" s="18" t="s">
        <v>176</v>
      </c>
      <c r="BE597" s="239">
        <f>IF(N597="základní",J597,0)</f>
        <v>0</v>
      </c>
      <c r="BF597" s="239">
        <f>IF(N597="snížená",J597,0)</f>
        <v>0</v>
      </c>
      <c r="BG597" s="239">
        <f>IF(N597="zákl. přenesená",J597,0)</f>
        <v>0</v>
      </c>
      <c r="BH597" s="239">
        <f>IF(N597="sníž. přenesená",J597,0)</f>
        <v>0</v>
      </c>
      <c r="BI597" s="239">
        <f>IF(N597="nulová",J597,0)</f>
        <v>0</v>
      </c>
      <c r="BJ597" s="18" t="s">
        <v>86</v>
      </c>
      <c r="BK597" s="239">
        <f>ROUND(I597*H597,2)</f>
        <v>0</v>
      </c>
      <c r="BL597" s="18" t="s">
        <v>183</v>
      </c>
      <c r="BM597" s="238" t="s">
        <v>1586</v>
      </c>
    </row>
    <row r="598" spans="1:47" s="2" customFormat="1" ht="12">
      <c r="A598" s="39"/>
      <c r="B598" s="40"/>
      <c r="C598" s="41"/>
      <c r="D598" s="240" t="s">
        <v>185</v>
      </c>
      <c r="E598" s="41"/>
      <c r="F598" s="241" t="s">
        <v>1587</v>
      </c>
      <c r="G598" s="41"/>
      <c r="H598" s="41"/>
      <c r="I598" s="242"/>
      <c r="J598" s="41"/>
      <c r="K598" s="41"/>
      <c r="L598" s="45"/>
      <c r="M598" s="243"/>
      <c r="N598" s="244"/>
      <c r="O598" s="92"/>
      <c r="P598" s="92"/>
      <c r="Q598" s="92"/>
      <c r="R598" s="92"/>
      <c r="S598" s="92"/>
      <c r="T598" s="93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185</v>
      </c>
      <c r="AU598" s="18" t="s">
        <v>88</v>
      </c>
    </row>
    <row r="599" spans="1:47" s="2" customFormat="1" ht="12">
      <c r="A599" s="39"/>
      <c r="B599" s="40"/>
      <c r="C599" s="41"/>
      <c r="D599" s="240" t="s">
        <v>232</v>
      </c>
      <c r="E599" s="41"/>
      <c r="F599" s="277" t="s">
        <v>1588</v>
      </c>
      <c r="G599" s="41"/>
      <c r="H599" s="41"/>
      <c r="I599" s="242"/>
      <c r="J599" s="41"/>
      <c r="K599" s="41"/>
      <c r="L599" s="45"/>
      <c r="M599" s="243"/>
      <c r="N599" s="244"/>
      <c r="O599" s="92"/>
      <c r="P599" s="92"/>
      <c r="Q599" s="92"/>
      <c r="R599" s="92"/>
      <c r="S599" s="92"/>
      <c r="T599" s="9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232</v>
      </c>
      <c r="AU599" s="18" t="s">
        <v>88</v>
      </c>
    </row>
    <row r="600" spans="1:51" s="13" customFormat="1" ht="12">
      <c r="A600" s="13"/>
      <c r="B600" s="245"/>
      <c r="C600" s="246"/>
      <c r="D600" s="240" t="s">
        <v>187</v>
      </c>
      <c r="E600" s="247" t="s">
        <v>1</v>
      </c>
      <c r="F600" s="248" t="s">
        <v>1589</v>
      </c>
      <c r="G600" s="246"/>
      <c r="H600" s="249">
        <v>224.75</v>
      </c>
      <c r="I600" s="250"/>
      <c r="J600" s="246"/>
      <c r="K600" s="246"/>
      <c r="L600" s="251"/>
      <c r="M600" s="252"/>
      <c r="N600" s="253"/>
      <c r="O600" s="253"/>
      <c r="P600" s="253"/>
      <c r="Q600" s="253"/>
      <c r="R600" s="253"/>
      <c r="S600" s="253"/>
      <c r="T600" s="25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5" t="s">
        <v>187</v>
      </c>
      <c r="AU600" s="255" t="s">
        <v>88</v>
      </c>
      <c r="AV600" s="13" t="s">
        <v>88</v>
      </c>
      <c r="AW600" s="13" t="s">
        <v>34</v>
      </c>
      <c r="AX600" s="13" t="s">
        <v>78</v>
      </c>
      <c r="AY600" s="255" t="s">
        <v>176</v>
      </c>
    </row>
    <row r="601" spans="1:51" s="14" customFormat="1" ht="12">
      <c r="A601" s="14"/>
      <c r="B601" s="256"/>
      <c r="C601" s="257"/>
      <c r="D601" s="240" t="s">
        <v>187</v>
      </c>
      <c r="E601" s="258" t="s">
        <v>1</v>
      </c>
      <c r="F601" s="259" t="s">
        <v>189</v>
      </c>
      <c r="G601" s="257"/>
      <c r="H601" s="260">
        <v>224.75</v>
      </c>
      <c r="I601" s="261"/>
      <c r="J601" s="257"/>
      <c r="K601" s="257"/>
      <c r="L601" s="262"/>
      <c r="M601" s="263"/>
      <c r="N601" s="264"/>
      <c r="O601" s="264"/>
      <c r="P601" s="264"/>
      <c r="Q601" s="264"/>
      <c r="R601" s="264"/>
      <c r="S601" s="264"/>
      <c r="T601" s="26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6" t="s">
        <v>187</v>
      </c>
      <c r="AU601" s="266" t="s">
        <v>88</v>
      </c>
      <c r="AV601" s="14" t="s">
        <v>183</v>
      </c>
      <c r="AW601" s="14" t="s">
        <v>34</v>
      </c>
      <c r="AX601" s="14" t="s">
        <v>86</v>
      </c>
      <c r="AY601" s="266" t="s">
        <v>176</v>
      </c>
    </row>
    <row r="602" spans="1:63" s="12" customFormat="1" ht="20.85" customHeight="1">
      <c r="A602" s="12"/>
      <c r="B602" s="211"/>
      <c r="C602" s="212"/>
      <c r="D602" s="213" t="s">
        <v>77</v>
      </c>
      <c r="E602" s="225" t="s">
        <v>750</v>
      </c>
      <c r="F602" s="225" t="s">
        <v>883</v>
      </c>
      <c r="G602" s="212"/>
      <c r="H602" s="212"/>
      <c r="I602" s="215"/>
      <c r="J602" s="226">
        <f>BK602</f>
        <v>0</v>
      </c>
      <c r="K602" s="212"/>
      <c r="L602" s="217"/>
      <c r="M602" s="218"/>
      <c r="N602" s="219"/>
      <c r="O602" s="219"/>
      <c r="P602" s="220">
        <f>SUM(P603:P654)</f>
        <v>0</v>
      </c>
      <c r="Q602" s="219"/>
      <c r="R602" s="220">
        <f>SUM(R603:R654)</f>
        <v>0.010878200000000001</v>
      </c>
      <c r="S602" s="219"/>
      <c r="T602" s="221">
        <f>SUM(T603:T654)</f>
        <v>690.08545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222" t="s">
        <v>86</v>
      </c>
      <c r="AT602" s="223" t="s">
        <v>77</v>
      </c>
      <c r="AU602" s="223" t="s">
        <v>88</v>
      </c>
      <c r="AY602" s="222" t="s">
        <v>176</v>
      </c>
      <c r="BK602" s="224">
        <f>SUM(BK603:BK654)</f>
        <v>0</v>
      </c>
    </row>
    <row r="603" spans="1:65" s="2" customFormat="1" ht="16.5" customHeight="1">
      <c r="A603" s="39"/>
      <c r="B603" s="40"/>
      <c r="C603" s="227" t="s">
        <v>769</v>
      </c>
      <c r="D603" s="227" t="s">
        <v>178</v>
      </c>
      <c r="E603" s="228" t="s">
        <v>885</v>
      </c>
      <c r="F603" s="229" t="s">
        <v>886</v>
      </c>
      <c r="G603" s="230" t="s">
        <v>296</v>
      </c>
      <c r="H603" s="231">
        <v>134.2</v>
      </c>
      <c r="I603" s="232"/>
      <c r="J603" s="233">
        <f>ROUND(I603*H603,2)</f>
        <v>0</v>
      </c>
      <c r="K603" s="229" t="s">
        <v>182</v>
      </c>
      <c r="L603" s="45"/>
      <c r="M603" s="234" t="s">
        <v>1</v>
      </c>
      <c r="N603" s="235" t="s">
        <v>43</v>
      </c>
      <c r="O603" s="92"/>
      <c r="P603" s="236">
        <f>O603*H603</f>
        <v>0</v>
      </c>
      <c r="Q603" s="236">
        <v>0</v>
      </c>
      <c r="R603" s="236">
        <f>Q603*H603</f>
        <v>0</v>
      </c>
      <c r="S603" s="236">
        <v>0.26</v>
      </c>
      <c r="T603" s="237">
        <f>S603*H603</f>
        <v>34.891999999999996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8" t="s">
        <v>183</v>
      </c>
      <c r="AT603" s="238" t="s">
        <v>178</v>
      </c>
      <c r="AU603" s="238" t="s">
        <v>198</v>
      </c>
      <c r="AY603" s="18" t="s">
        <v>176</v>
      </c>
      <c r="BE603" s="239">
        <f>IF(N603="základní",J603,0)</f>
        <v>0</v>
      </c>
      <c r="BF603" s="239">
        <f>IF(N603="snížená",J603,0)</f>
        <v>0</v>
      </c>
      <c r="BG603" s="239">
        <f>IF(N603="zákl. přenesená",J603,0)</f>
        <v>0</v>
      </c>
      <c r="BH603" s="239">
        <f>IF(N603="sníž. přenesená",J603,0)</f>
        <v>0</v>
      </c>
      <c r="BI603" s="239">
        <f>IF(N603="nulová",J603,0)</f>
        <v>0</v>
      </c>
      <c r="BJ603" s="18" t="s">
        <v>86</v>
      </c>
      <c r="BK603" s="239">
        <f>ROUND(I603*H603,2)</f>
        <v>0</v>
      </c>
      <c r="BL603" s="18" t="s">
        <v>183</v>
      </c>
      <c r="BM603" s="238" t="s">
        <v>887</v>
      </c>
    </row>
    <row r="604" spans="1:47" s="2" customFormat="1" ht="12">
      <c r="A604" s="39"/>
      <c r="B604" s="40"/>
      <c r="C604" s="41"/>
      <c r="D604" s="240" t="s">
        <v>185</v>
      </c>
      <c r="E604" s="41"/>
      <c r="F604" s="241" t="s">
        <v>888</v>
      </c>
      <c r="G604" s="41"/>
      <c r="H604" s="41"/>
      <c r="I604" s="242"/>
      <c r="J604" s="41"/>
      <c r="K604" s="41"/>
      <c r="L604" s="45"/>
      <c r="M604" s="243"/>
      <c r="N604" s="244"/>
      <c r="O604" s="92"/>
      <c r="P604" s="92"/>
      <c r="Q604" s="92"/>
      <c r="R604" s="92"/>
      <c r="S604" s="92"/>
      <c r="T604" s="93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185</v>
      </c>
      <c r="AU604" s="18" t="s">
        <v>198</v>
      </c>
    </row>
    <row r="605" spans="1:51" s="13" customFormat="1" ht="12">
      <c r="A605" s="13"/>
      <c r="B605" s="245"/>
      <c r="C605" s="246"/>
      <c r="D605" s="240" t="s">
        <v>187</v>
      </c>
      <c r="E605" s="247" t="s">
        <v>1</v>
      </c>
      <c r="F605" s="248" t="s">
        <v>1590</v>
      </c>
      <c r="G605" s="246"/>
      <c r="H605" s="249">
        <v>134.2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5" t="s">
        <v>187</v>
      </c>
      <c r="AU605" s="255" t="s">
        <v>198</v>
      </c>
      <c r="AV605" s="13" t="s">
        <v>88</v>
      </c>
      <c r="AW605" s="13" t="s">
        <v>34</v>
      </c>
      <c r="AX605" s="13" t="s">
        <v>78</v>
      </c>
      <c r="AY605" s="255" t="s">
        <v>176</v>
      </c>
    </row>
    <row r="606" spans="1:51" s="14" customFormat="1" ht="12">
      <c r="A606" s="14"/>
      <c r="B606" s="256"/>
      <c r="C606" s="257"/>
      <c r="D606" s="240" t="s">
        <v>187</v>
      </c>
      <c r="E606" s="258" t="s">
        <v>1</v>
      </c>
      <c r="F606" s="259" t="s">
        <v>189</v>
      </c>
      <c r="G606" s="257"/>
      <c r="H606" s="260">
        <v>134.2</v>
      </c>
      <c r="I606" s="261"/>
      <c r="J606" s="257"/>
      <c r="K606" s="257"/>
      <c r="L606" s="262"/>
      <c r="M606" s="263"/>
      <c r="N606" s="264"/>
      <c r="O606" s="264"/>
      <c r="P606" s="264"/>
      <c r="Q606" s="264"/>
      <c r="R606" s="264"/>
      <c r="S606" s="264"/>
      <c r="T606" s="26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6" t="s">
        <v>187</v>
      </c>
      <c r="AU606" s="266" t="s">
        <v>198</v>
      </c>
      <c r="AV606" s="14" t="s">
        <v>183</v>
      </c>
      <c r="AW606" s="14" t="s">
        <v>34</v>
      </c>
      <c r="AX606" s="14" t="s">
        <v>86</v>
      </c>
      <c r="AY606" s="266" t="s">
        <v>176</v>
      </c>
    </row>
    <row r="607" spans="1:65" s="2" customFormat="1" ht="16.5" customHeight="1">
      <c r="A607" s="39"/>
      <c r="B607" s="40"/>
      <c r="C607" s="227" t="s">
        <v>776</v>
      </c>
      <c r="D607" s="227" t="s">
        <v>178</v>
      </c>
      <c r="E607" s="228" t="s">
        <v>891</v>
      </c>
      <c r="F607" s="229" t="s">
        <v>892</v>
      </c>
      <c r="G607" s="230" t="s">
        <v>296</v>
      </c>
      <c r="H607" s="231">
        <v>358.47</v>
      </c>
      <c r="I607" s="232"/>
      <c r="J607" s="233">
        <f>ROUND(I607*H607,2)</f>
        <v>0</v>
      </c>
      <c r="K607" s="229" t="s">
        <v>182</v>
      </c>
      <c r="L607" s="45"/>
      <c r="M607" s="234" t="s">
        <v>1</v>
      </c>
      <c r="N607" s="235" t="s">
        <v>43</v>
      </c>
      <c r="O607" s="92"/>
      <c r="P607" s="236">
        <f>O607*H607</f>
        <v>0</v>
      </c>
      <c r="Q607" s="236">
        <v>0</v>
      </c>
      <c r="R607" s="236">
        <f>Q607*H607</f>
        <v>0</v>
      </c>
      <c r="S607" s="236">
        <v>0.58</v>
      </c>
      <c r="T607" s="237">
        <f>S607*H607</f>
        <v>207.9126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8" t="s">
        <v>183</v>
      </c>
      <c r="AT607" s="238" t="s">
        <v>178</v>
      </c>
      <c r="AU607" s="238" t="s">
        <v>198</v>
      </c>
      <c r="AY607" s="18" t="s">
        <v>176</v>
      </c>
      <c r="BE607" s="239">
        <f>IF(N607="základní",J607,0)</f>
        <v>0</v>
      </c>
      <c r="BF607" s="239">
        <f>IF(N607="snížená",J607,0)</f>
        <v>0</v>
      </c>
      <c r="BG607" s="239">
        <f>IF(N607="zákl. přenesená",J607,0)</f>
        <v>0</v>
      </c>
      <c r="BH607" s="239">
        <f>IF(N607="sníž. přenesená",J607,0)</f>
        <v>0</v>
      </c>
      <c r="BI607" s="239">
        <f>IF(N607="nulová",J607,0)</f>
        <v>0</v>
      </c>
      <c r="BJ607" s="18" t="s">
        <v>86</v>
      </c>
      <c r="BK607" s="239">
        <f>ROUND(I607*H607,2)</f>
        <v>0</v>
      </c>
      <c r="BL607" s="18" t="s">
        <v>183</v>
      </c>
      <c r="BM607" s="238" t="s">
        <v>893</v>
      </c>
    </row>
    <row r="608" spans="1:47" s="2" customFormat="1" ht="12">
      <c r="A608" s="39"/>
      <c r="B608" s="40"/>
      <c r="C608" s="41"/>
      <c r="D608" s="240" t="s">
        <v>185</v>
      </c>
      <c r="E608" s="41"/>
      <c r="F608" s="241" t="s">
        <v>894</v>
      </c>
      <c r="G608" s="41"/>
      <c r="H608" s="41"/>
      <c r="I608" s="242"/>
      <c r="J608" s="41"/>
      <c r="K608" s="41"/>
      <c r="L608" s="45"/>
      <c r="M608" s="243"/>
      <c r="N608" s="244"/>
      <c r="O608" s="92"/>
      <c r="P608" s="92"/>
      <c r="Q608" s="92"/>
      <c r="R608" s="92"/>
      <c r="S608" s="92"/>
      <c r="T608" s="93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185</v>
      </c>
      <c r="AU608" s="18" t="s">
        <v>198</v>
      </c>
    </row>
    <row r="609" spans="1:51" s="13" customFormat="1" ht="12">
      <c r="A609" s="13"/>
      <c r="B609" s="245"/>
      <c r="C609" s="246"/>
      <c r="D609" s="240" t="s">
        <v>187</v>
      </c>
      <c r="E609" s="247" t="s">
        <v>1</v>
      </c>
      <c r="F609" s="248" t="s">
        <v>1591</v>
      </c>
      <c r="G609" s="246"/>
      <c r="H609" s="249">
        <v>358.47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5" t="s">
        <v>187</v>
      </c>
      <c r="AU609" s="255" t="s">
        <v>198</v>
      </c>
      <c r="AV609" s="13" t="s">
        <v>88</v>
      </c>
      <c r="AW609" s="13" t="s">
        <v>34</v>
      </c>
      <c r="AX609" s="13" t="s">
        <v>78</v>
      </c>
      <c r="AY609" s="255" t="s">
        <v>176</v>
      </c>
    </row>
    <row r="610" spans="1:51" s="14" customFormat="1" ht="12">
      <c r="A610" s="14"/>
      <c r="B610" s="256"/>
      <c r="C610" s="257"/>
      <c r="D610" s="240" t="s">
        <v>187</v>
      </c>
      <c r="E610" s="258" t="s">
        <v>1</v>
      </c>
      <c r="F610" s="259" t="s">
        <v>189</v>
      </c>
      <c r="G610" s="257"/>
      <c r="H610" s="260">
        <v>358.47</v>
      </c>
      <c r="I610" s="261"/>
      <c r="J610" s="257"/>
      <c r="K610" s="257"/>
      <c r="L610" s="262"/>
      <c r="M610" s="263"/>
      <c r="N610" s="264"/>
      <c r="O610" s="264"/>
      <c r="P610" s="264"/>
      <c r="Q610" s="264"/>
      <c r="R610" s="264"/>
      <c r="S610" s="264"/>
      <c r="T610" s="26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6" t="s">
        <v>187</v>
      </c>
      <c r="AU610" s="266" t="s">
        <v>198</v>
      </c>
      <c r="AV610" s="14" t="s">
        <v>183</v>
      </c>
      <c r="AW610" s="14" t="s">
        <v>34</v>
      </c>
      <c r="AX610" s="14" t="s">
        <v>86</v>
      </c>
      <c r="AY610" s="266" t="s">
        <v>176</v>
      </c>
    </row>
    <row r="611" spans="1:65" s="2" customFormat="1" ht="16.5" customHeight="1">
      <c r="A611" s="39"/>
      <c r="B611" s="40"/>
      <c r="C611" s="227" t="s">
        <v>784</v>
      </c>
      <c r="D611" s="227" t="s">
        <v>178</v>
      </c>
      <c r="E611" s="228" t="s">
        <v>897</v>
      </c>
      <c r="F611" s="229" t="s">
        <v>898</v>
      </c>
      <c r="G611" s="230" t="s">
        <v>296</v>
      </c>
      <c r="H611" s="231">
        <v>655.24</v>
      </c>
      <c r="I611" s="232"/>
      <c r="J611" s="233">
        <f>ROUND(I611*H611,2)</f>
        <v>0</v>
      </c>
      <c r="K611" s="229" t="s">
        <v>182</v>
      </c>
      <c r="L611" s="45"/>
      <c r="M611" s="234" t="s">
        <v>1</v>
      </c>
      <c r="N611" s="235" t="s">
        <v>43</v>
      </c>
      <c r="O611" s="92"/>
      <c r="P611" s="236">
        <f>O611*H611</f>
        <v>0</v>
      </c>
      <c r="Q611" s="236">
        <v>0</v>
      </c>
      <c r="R611" s="236">
        <f>Q611*H611</f>
        <v>0</v>
      </c>
      <c r="S611" s="236">
        <v>0.22</v>
      </c>
      <c r="T611" s="237">
        <f>S611*H611</f>
        <v>144.1528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8" t="s">
        <v>183</v>
      </c>
      <c r="AT611" s="238" t="s">
        <v>178</v>
      </c>
      <c r="AU611" s="238" t="s">
        <v>198</v>
      </c>
      <c r="AY611" s="18" t="s">
        <v>176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8" t="s">
        <v>86</v>
      </c>
      <c r="BK611" s="239">
        <f>ROUND(I611*H611,2)</f>
        <v>0</v>
      </c>
      <c r="BL611" s="18" t="s">
        <v>183</v>
      </c>
      <c r="BM611" s="238" t="s">
        <v>899</v>
      </c>
    </row>
    <row r="612" spans="1:47" s="2" customFormat="1" ht="12">
      <c r="A612" s="39"/>
      <c r="B612" s="40"/>
      <c r="C612" s="41"/>
      <c r="D612" s="240" t="s">
        <v>185</v>
      </c>
      <c r="E612" s="41"/>
      <c r="F612" s="241" t="s">
        <v>900</v>
      </c>
      <c r="G612" s="41"/>
      <c r="H612" s="41"/>
      <c r="I612" s="242"/>
      <c r="J612" s="41"/>
      <c r="K612" s="41"/>
      <c r="L612" s="45"/>
      <c r="M612" s="243"/>
      <c r="N612" s="244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185</v>
      </c>
      <c r="AU612" s="18" t="s">
        <v>198</v>
      </c>
    </row>
    <row r="613" spans="1:51" s="13" customFormat="1" ht="12">
      <c r="A613" s="13"/>
      <c r="B613" s="245"/>
      <c r="C613" s="246"/>
      <c r="D613" s="240" t="s">
        <v>187</v>
      </c>
      <c r="E613" s="247" t="s">
        <v>1</v>
      </c>
      <c r="F613" s="248" t="s">
        <v>1592</v>
      </c>
      <c r="G613" s="246"/>
      <c r="H613" s="249">
        <v>358.47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5" t="s">
        <v>187</v>
      </c>
      <c r="AU613" s="255" t="s">
        <v>198</v>
      </c>
      <c r="AV613" s="13" t="s">
        <v>88</v>
      </c>
      <c r="AW613" s="13" t="s">
        <v>34</v>
      </c>
      <c r="AX613" s="13" t="s">
        <v>78</v>
      </c>
      <c r="AY613" s="255" t="s">
        <v>176</v>
      </c>
    </row>
    <row r="614" spans="1:51" s="13" customFormat="1" ht="12">
      <c r="A614" s="13"/>
      <c r="B614" s="245"/>
      <c r="C614" s="246"/>
      <c r="D614" s="240" t="s">
        <v>187</v>
      </c>
      <c r="E614" s="247" t="s">
        <v>1</v>
      </c>
      <c r="F614" s="248" t="s">
        <v>1593</v>
      </c>
      <c r="G614" s="246"/>
      <c r="H614" s="249">
        <v>296.77</v>
      </c>
      <c r="I614" s="250"/>
      <c r="J614" s="246"/>
      <c r="K614" s="246"/>
      <c r="L614" s="251"/>
      <c r="M614" s="252"/>
      <c r="N614" s="253"/>
      <c r="O614" s="253"/>
      <c r="P614" s="253"/>
      <c r="Q614" s="253"/>
      <c r="R614" s="253"/>
      <c r="S614" s="253"/>
      <c r="T614" s="25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5" t="s">
        <v>187</v>
      </c>
      <c r="AU614" s="255" t="s">
        <v>198</v>
      </c>
      <c r="AV614" s="13" t="s">
        <v>88</v>
      </c>
      <c r="AW614" s="13" t="s">
        <v>34</v>
      </c>
      <c r="AX614" s="13" t="s">
        <v>78</v>
      </c>
      <c r="AY614" s="255" t="s">
        <v>176</v>
      </c>
    </row>
    <row r="615" spans="1:51" s="14" customFormat="1" ht="12">
      <c r="A615" s="14"/>
      <c r="B615" s="256"/>
      <c r="C615" s="257"/>
      <c r="D615" s="240" t="s">
        <v>187</v>
      </c>
      <c r="E615" s="258" t="s">
        <v>1</v>
      </c>
      <c r="F615" s="259" t="s">
        <v>189</v>
      </c>
      <c r="G615" s="257"/>
      <c r="H615" s="260">
        <v>655.24</v>
      </c>
      <c r="I615" s="261"/>
      <c r="J615" s="257"/>
      <c r="K615" s="257"/>
      <c r="L615" s="262"/>
      <c r="M615" s="263"/>
      <c r="N615" s="264"/>
      <c r="O615" s="264"/>
      <c r="P615" s="264"/>
      <c r="Q615" s="264"/>
      <c r="R615" s="264"/>
      <c r="S615" s="264"/>
      <c r="T615" s="265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6" t="s">
        <v>187</v>
      </c>
      <c r="AU615" s="266" t="s">
        <v>198</v>
      </c>
      <c r="AV615" s="14" t="s">
        <v>183</v>
      </c>
      <c r="AW615" s="14" t="s">
        <v>34</v>
      </c>
      <c r="AX615" s="14" t="s">
        <v>86</v>
      </c>
      <c r="AY615" s="266" t="s">
        <v>176</v>
      </c>
    </row>
    <row r="616" spans="1:65" s="2" customFormat="1" ht="16.5" customHeight="1">
      <c r="A616" s="39"/>
      <c r="B616" s="40"/>
      <c r="C616" s="227" t="s">
        <v>791</v>
      </c>
      <c r="D616" s="227" t="s">
        <v>178</v>
      </c>
      <c r="E616" s="228" t="s">
        <v>909</v>
      </c>
      <c r="F616" s="229" t="s">
        <v>910</v>
      </c>
      <c r="G616" s="230" t="s">
        <v>296</v>
      </c>
      <c r="H616" s="231">
        <v>51.145</v>
      </c>
      <c r="I616" s="232"/>
      <c r="J616" s="233">
        <f>ROUND(I616*H616,2)</f>
        <v>0</v>
      </c>
      <c r="K616" s="229" t="s">
        <v>182</v>
      </c>
      <c r="L616" s="45"/>
      <c r="M616" s="234" t="s">
        <v>1</v>
      </c>
      <c r="N616" s="235" t="s">
        <v>43</v>
      </c>
      <c r="O616" s="92"/>
      <c r="P616" s="236">
        <f>O616*H616</f>
        <v>0</v>
      </c>
      <c r="Q616" s="236">
        <v>0</v>
      </c>
      <c r="R616" s="236">
        <f>Q616*H616</f>
        <v>0</v>
      </c>
      <c r="S616" s="236">
        <v>0.22</v>
      </c>
      <c r="T616" s="237">
        <f>S616*H616</f>
        <v>11.251900000000001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8" t="s">
        <v>183</v>
      </c>
      <c r="AT616" s="238" t="s">
        <v>178</v>
      </c>
      <c r="AU616" s="238" t="s">
        <v>198</v>
      </c>
      <c r="AY616" s="18" t="s">
        <v>176</v>
      </c>
      <c r="BE616" s="239">
        <f>IF(N616="základní",J616,0)</f>
        <v>0</v>
      </c>
      <c r="BF616" s="239">
        <f>IF(N616="snížená",J616,0)</f>
        <v>0</v>
      </c>
      <c r="BG616" s="239">
        <f>IF(N616="zákl. přenesená",J616,0)</f>
        <v>0</v>
      </c>
      <c r="BH616" s="239">
        <f>IF(N616="sníž. přenesená",J616,0)</f>
        <v>0</v>
      </c>
      <c r="BI616" s="239">
        <f>IF(N616="nulová",J616,0)</f>
        <v>0</v>
      </c>
      <c r="BJ616" s="18" t="s">
        <v>86</v>
      </c>
      <c r="BK616" s="239">
        <f>ROUND(I616*H616,2)</f>
        <v>0</v>
      </c>
      <c r="BL616" s="18" t="s">
        <v>183</v>
      </c>
      <c r="BM616" s="238" t="s">
        <v>911</v>
      </c>
    </row>
    <row r="617" spans="1:47" s="2" customFormat="1" ht="12">
      <c r="A617" s="39"/>
      <c r="B617" s="40"/>
      <c r="C617" s="41"/>
      <c r="D617" s="240" t="s">
        <v>185</v>
      </c>
      <c r="E617" s="41"/>
      <c r="F617" s="241" t="s">
        <v>912</v>
      </c>
      <c r="G617" s="41"/>
      <c r="H617" s="41"/>
      <c r="I617" s="242"/>
      <c r="J617" s="41"/>
      <c r="K617" s="41"/>
      <c r="L617" s="45"/>
      <c r="M617" s="243"/>
      <c r="N617" s="244"/>
      <c r="O617" s="92"/>
      <c r="P617" s="92"/>
      <c r="Q617" s="92"/>
      <c r="R617" s="92"/>
      <c r="S617" s="92"/>
      <c r="T617" s="9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185</v>
      </c>
      <c r="AU617" s="18" t="s">
        <v>198</v>
      </c>
    </row>
    <row r="618" spans="1:51" s="13" customFormat="1" ht="12">
      <c r="A618" s="13"/>
      <c r="B618" s="245"/>
      <c r="C618" s="246"/>
      <c r="D618" s="240" t="s">
        <v>187</v>
      </c>
      <c r="E618" s="247" t="s">
        <v>1</v>
      </c>
      <c r="F618" s="248" t="s">
        <v>1594</v>
      </c>
      <c r="G618" s="246"/>
      <c r="H618" s="249">
        <v>51.145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5" t="s">
        <v>187</v>
      </c>
      <c r="AU618" s="255" t="s">
        <v>198</v>
      </c>
      <c r="AV618" s="13" t="s">
        <v>88</v>
      </c>
      <c r="AW618" s="13" t="s">
        <v>34</v>
      </c>
      <c r="AX618" s="13" t="s">
        <v>78</v>
      </c>
      <c r="AY618" s="255" t="s">
        <v>176</v>
      </c>
    </row>
    <row r="619" spans="1:51" s="14" customFormat="1" ht="12">
      <c r="A619" s="14"/>
      <c r="B619" s="256"/>
      <c r="C619" s="257"/>
      <c r="D619" s="240" t="s">
        <v>187</v>
      </c>
      <c r="E619" s="258" t="s">
        <v>1</v>
      </c>
      <c r="F619" s="259" t="s">
        <v>189</v>
      </c>
      <c r="G619" s="257"/>
      <c r="H619" s="260">
        <v>51.145</v>
      </c>
      <c r="I619" s="261"/>
      <c r="J619" s="257"/>
      <c r="K619" s="257"/>
      <c r="L619" s="262"/>
      <c r="M619" s="263"/>
      <c r="N619" s="264"/>
      <c r="O619" s="264"/>
      <c r="P619" s="264"/>
      <c r="Q619" s="264"/>
      <c r="R619" s="264"/>
      <c r="S619" s="264"/>
      <c r="T619" s="26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6" t="s">
        <v>187</v>
      </c>
      <c r="AU619" s="266" t="s">
        <v>198</v>
      </c>
      <c r="AV619" s="14" t="s">
        <v>183</v>
      </c>
      <c r="AW619" s="14" t="s">
        <v>34</v>
      </c>
      <c r="AX619" s="14" t="s">
        <v>86</v>
      </c>
      <c r="AY619" s="266" t="s">
        <v>176</v>
      </c>
    </row>
    <row r="620" spans="1:65" s="2" customFormat="1" ht="16.5" customHeight="1">
      <c r="A620" s="39"/>
      <c r="B620" s="40"/>
      <c r="C620" s="227" t="s">
        <v>796</v>
      </c>
      <c r="D620" s="227" t="s">
        <v>178</v>
      </c>
      <c r="E620" s="228" t="s">
        <v>1371</v>
      </c>
      <c r="F620" s="229" t="s">
        <v>1372</v>
      </c>
      <c r="G620" s="230" t="s">
        <v>296</v>
      </c>
      <c r="H620" s="231">
        <v>430.97</v>
      </c>
      <c r="I620" s="232"/>
      <c r="J620" s="233">
        <f>ROUND(I620*H620,2)</f>
        <v>0</v>
      </c>
      <c r="K620" s="229" t="s">
        <v>182</v>
      </c>
      <c r="L620" s="45"/>
      <c r="M620" s="234" t="s">
        <v>1</v>
      </c>
      <c r="N620" s="235" t="s">
        <v>43</v>
      </c>
      <c r="O620" s="92"/>
      <c r="P620" s="236">
        <f>O620*H620</f>
        <v>0</v>
      </c>
      <c r="Q620" s="236">
        <v>0</v>
      </c>
      <c r="R620" s="236">
        <f>Q620*H620</f>
        <v>0</v>
      </c>
      <c r="S620" s="236">
        <v>0.44</v>
      </c>
      <c r="T620" s="237">
        <f>S620*H620</f>
        <v>189.6268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8" t="s">
        <v>183</v>
      </c>
      <c r="AT620" s="238" t="s">
        <v>178</v>
      </c>
      <c r="AU620" s="238" t="s">
        <v>198</v>
      </c>
      <c r="AY620" s="18" t="s">
        <v>176</v>
      </c>
      <c r="BE620" s="239">
        <f>IF(N620="základní",J620,0)</f>
        <v>0</v>
      </c>
      <c r="BF620" s="239">
        <f>IF(N620="snížená",J620,0)</f>
        <v>0</v>
      </c>
      <c r="BG620" s="239">
        <f>IF(N620="zákl. přenesená",J620,0)</f>
        <v>0</v>
      </c>
      <c r="BH620" s="239">
        <f>IF(N620="sníž. přenesená",J620,0)</f>
        <v>0</v>
      </c>
      <c r="BI620" s="239">
        <f>IF(N620="nulová",J620,0)</f>
        <v>0</v>
      </c>
      <c r="BJ620" s="18" t="s">
        <v>86</v>
      </c>
      <c r="BK620" s="239">
        <f>ROUND(I620*H620,2)</f>
        <v>0</v>
      </c>
      <c r="BL620" s="18" t="s">
        <v>183</v>
      </c>
      <c r="BM620" s="238" t="s">
        <v>1373</v>
      </c>
    </row>
    <row r="621" spans="1:47" s="2" customFormat="1" ht="12">
      <c r="A621" s="39"/>
      <c r="B621" s="40"/>
      <c r="C621" s="41"/>
      <c r="D621" s="240" t="s">
        <v>185</v>
      </c>
      <c r="E621" s="41"/>
      <c r="F621" s="241" t="s">
        <v>1374</v>
      </c>
      <c r="G621" s="41"/>
      <c r="H621" s="41"/>
      <c r="I621" s="242"/>
      <c r="J621" s="41"/>
      <c r="K621" s="41"/>
      <c r="L621" s="45"/>
      <c r="M621" s="243"/>
      <c r="N621" s="244"/>
      <c r="O621" s="92"/>
      <c r="P621" s="92"/>
      <c r="Q621" s="92"/>
      <c r="R621" s="92"/>
      <c r="S621" s="92"/>
      <c r="T621" s="93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185</v>
      </c>
      <c r="AU621" s="18" t="s">
        <v>198</v>
      </c>
    </row>
    <row r="622" spans="1:51" s="13" customFormat="1" ht="12">
      <c r="A622" s="13"/>
      <c r="B622" s="245"/>
      <c r="C622" s="246"/>
      <c r="D622" s="240" t="s">
        <v>187</v>
      </c>
      <c r="E622" s="247" t="s">
        <v>1</v>
      </c>
      <c r="F622" s="248" t="s">
        <v>1595</v>
      </c>
      <c r="G622" s="246"/>
      <c r="H622" s="249">
        <v>430.97</v>
      </c>
      <c r="I622" s="250"/>
      <c r="J622" s="246"/>
      <c r="K622" s="246"/>
      <c r="L622" s="251"/>
      <c r="M622" s="252"/>
      <c r="N622" s="253"/>
      <c r="O622" s="253"/>
      <c r="P622" s="253"/>
      <c r="Q622" s="253"/>
      <c r="R622" s="253"/>
      <c r="S622" s="253"/>
      <c r="T622" s="25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5" t="s">
        <v>187</v>
      </c>
      <c r="AU622" s="255" t="s">
        <v>198</v>
      </c>
      <c r="AV622" s="13" t="s">
        <v>88</v>
      </c>
      <c r="AW622" s="13" t="s">
        <v>34</v>
      </c>
      <c r="AX622" s="13" t="s">
        <v>78</v>
      </c>
      <c r="AY622" s="255" t="s">
        <v>176</v>
      </c>
    </row>
    <row r="623" spans="1:51" s="14" customFormat="1" ht="12">
      <c r="A623" s="14"/>
      <c r="B623" s="256"/>
      <c r="C623" s="257"/>
      <c r="D623" s="240" t="s">
        <v>187</v>
      </c>
      <c r="E623" s="258" t="s">
        <v>1</v>
      </c>
      <c r="F623" s="259" t="s">
        <v>189</v>
      </c>
      <c r="G623" s="257"/>
      <c r="H623" s="260">
        <v>430.97</v>
      </c>
      <c r="I623" s="261"/>
      <c r="J623" s="257"/>
      <c r="K623" s="257"/>
      <c r="L623" s="262"/>
      <c r="M623" s="263"/>
      <c r="N623" s="264"/>
      <c r="O623" s="264"/>
      <c r="P623" s="264"/>
      <c r="Q623" s="264"/>
      <c r="R623" s="264"/>
      <c r="S623" s="264"/>
      <c r="T623" s="26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6" t="s">
        <v>187</v>
      </c>
      <c r="AU623" s="266" t="s">
        <v>198</v>
      </c>
      <c r="AV623" s="14" t="s">
        <v>183</v>
      </c>
      <c r="AW623" s="14" t="s">
        <v>34</v>
      </c>
      <c r="AX623" s="14" t="s">
        <v>86</v>
      </c>
      <c r="AY623" s="266" t="s">
        <v>176</v>
      </c>
    </row>
    <row r="624" spans="1:65" s="2" customFormat="1" ht="21.75" customHeight="1">
      <c r="A624" s="39"/>
      <c r="B624" s="40"/>
      <c r="C624" s="227" t="s">
        <v>805</v>
      </c>
      <c r="D624" s="227" t="s">
        <v>178</v>
      </c>
      <c r="E624" s="228" t="s">
        <v>1376</v>
      </c>
      <c r="F624" s="229" t="s">
        <v>1377</v>
      </c>
      <c r="G624" s="230" t="s">
        <v>296</v>
      </c>
      <c r="H624" s="231">
        <v>173.05</v>
      </c>
      <c r="I624" s="232"/>
      <c r="J624" s="233">
        <f>ROUND(I624*H624,2)</f>
        <v>0</v>
      </c>
      <c r="K624" s="229" t="s">
        <v>182</v>
      </c>
      <c r="L624" s="45"/>
      <c r="M624" s="234" t="s">
        <v>1</v>
      </c>
      <c r="N624" s="235" t="s">
        <v>43</v>
      </c>
      <c r="O624" s="92"/>
      <c r="P624" s="236">
        <f>O624*H624</f>
        <v>0</v>
      </c>
      <c r="Q624" s="236">
        <v>5E-05</v>
      </c>
      <c r="R624" s="236">
        <f>Q624*H624</f>
        <v>0.0086525</v>
      </c>
      <c r="S624" s="236">
        <v>0.115</v>
      </c>
      <c r="T624" s="237">
        <f>S624*H624</f>
        <v>19.900750000000002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8" t="s">
        <v>183</v>
      </c>
      <c r="AT624" s="238" t="s">
        <v>178</v>
      </c>
      <c r="AU624" s="238" t="s">
        <v>198</v>
      </c>
      <c r="AY624" s="18" t="s">
        <v>176</v>
      </c>
      <c r="BE624" s="239">
        <f>IF(N624="základní",J624,0)</f>
        <v>0</v>
      </c>
      <c r="BF624" s="239">
        <f>IF(N624="snížená",J624,0)</f>
        <v>0</v>
      </c>
      <c r="BG624" s="239">
        <f>IF(N624="zákl. přenesená",J624,0)</f>
        <v>0</v>
      </c>
      <c r="BH624" s="239">
        <f>IF(N624="sníž. přenesená",J624,0)</f>
        <v>0</v>
      </c>
      <c r="BI624" s="239">
        <f>IF(N624="nulová",J624,0)</f>
        <v>0</v>
      </c>
      <c r="BJ624" s="18" t="s">
        <v>86</v>
      </c>
      <c r="BK624" s="239">
        <f>ROUND(I624*H624,2)</f>
        <v>0</v>
      </c>
      <c r="BL624" s="18" t="s">
        <v>183</v>
      </c>
      <c r="BM624" s="238" t="s">
        <v>1378</v>
      </c>
    </row>
    <row r="625" spans="1:47" s="2" customFormat="1" ht="12">
      <c r="A625" s="39"/>
      <c r="B625" s="40"/>
      <c r="C625" s="41"/>
      <c r="D625" s="240" t="s">
        <v>185</v>
      </c>
      <c r="E625" s="41"/>
      <c r="F625" s="241" t="s">
        <v>1379</v>
      </c>
      <c r="G625" s="41"/>
      <c r="H625" s="41"/>
      <c r="I625" s="242"/>
      <c r="J625" s="41"/>
      <c r="K625" s="41"/>
      <c r="L625" s="45"/>
      <c r="M625" s="243"/>
      <c r="N625" s="244"/>
      <c r="O625" s="92"/>
      <c r="P625" s="92"/>
      <c r="Q625" s="92"/>
      <c r="R625" s="92"/>
      <c r="S625" s="92"/>
      <c r="T625" s="93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185</v>
      </c>
      <c r="AU625" s="18" t="s">
        <v>198</v>
      </c>
    </row>
    <row r="626" spans="1:51" s="13" customFormat="1" ht="12">
      <c r="A626" s="13"/>
      <c r="B626" s="245"/>
      <c r="C626" s="246"/>
      <c r="D626" s="240" t="s">
        <v>187</v>
      </c>
      <c r="E626" s="247" t="s">
        <v>1</v>
      </c>
      <c r="F626" s="248" t="s">
        <v>1596</v>
      </c>
      <c r="G626" s="246"/>
      <c r="H626" s="249">
        <v>173.05</v>
      </c>
      <c r="I626" s="250"/>
      <c r="J626" s="246"/>
      <c r="K626" s="246"/>
      <c r="L626" s="251"/>
      <c r="M626" s="252"/>
      <c r="N626" s="253"/>
      <c r="O626" s="253"/>
      <c r="P626" s="253"/>
      <c r="Q626" s="253"/>
      <c r="R626" s="253"/>
      <c r="S626" s="253"/>
      <c r="T626" s="25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5" t="s">
        <v>187</v>
      </c>
      <c r="AU626" s="255" t="s">
        <v>198</v>
      </c>
      <c r="AV626" s="13" t="s">
        <v>88</v>
      </c>
      <c r="AW626" s="13" t="s">
        <v>34</v>
      </c>
      <c r="AX626" s="13" t="s">
        <v>78</v>
      </c>
      <c r="AY626" s="255" t="s">
        <v>176</v>
      </c>
    </row>
    <row r="627" spans="1:51" s="14" customFormat="1" ht="12">
      <c r="A627" s="14"/>
      <c r="B627" s="256"/>
      <c r="C627" s="257"/>
      <c r="D627" s="240" t="s">
        <v>187</v>
      </c>
      <c r="E627" s="258" t="s">
        <v>1</v>
      </c>
      <c r="F627" s="259" t="s">
        <v>189</v>
      </c>
      <c r="G627" s="257"/>
      <c r="H627" s="260">
        <v>173.05</v>
      </c>
      <c r="I627" s="261"/>
      <c r="J627" s="257"/>
      <c r="K627" s="257"/>
      <c r="L627" s="262"/>
      <c r="M627" s="263"/>
      <c r="N627" s="264"/>
      <c r="O627" s="264"/>
      <c r="P627" s="264"/>
      <c r="Q627" s="264"/>
      <c r="R627" s="264"/>
      <c r="S627" s="264"/>
      <c r="T627" s="26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6" t="s">
        <v>187</v>
      </c>
      <c r="AU627" s="266" t="s">
        <v>198</v>
      </c>
      <c r="AV627" s="14" t="s">
        <v>183</v>
      </c>
      <c r="AW627" s="14" t="s">
        <v>34</v>
      </c>
      <c r="AX627" s="14" t="s">
        <v>86</v>
      </c>
      <c r="AY627" s="266" t="s">
        <v>176</v>
      </c>
    </row>
    <row r="628" spans="1:65" s="2" customFormat="1" ht="21.75" customHeight="1">
      <c r="A628" s="39"/>
      <c r="B628" s="40"/>
      <c r="C628" s="227" t="s">
        <v>811</v>
      </c>
      <c r="D628" s="227" t="s">
        <v>178</v>
      </c>
      <c r="E628" s="228" t="s">
        <v>1381</v>
      </c>
      <c r="F628" s="229" t="s">
        <v>1382</v>
      </c>
      <c r="G628" s="230" t="s">
        <v>296</v>
      </c>
      <c r="H628" s="231">
        <v>24.73</v>
      </c>
      <c r="I628" s="232"/>
      <c r="J628" s="233">
        <f>ROUND(I628*H628,2)</f>
        <v>0</v>
      </c>
      <c r="K628" s="229" t="s">
        <v>182</v>
      </c>
      <c r="L628" s="45"/>
      <c r="M628" s="234" t="s">
        <v>1</v>
      </c>
      <c r="N628" s="235" t="s">
        <v>43</v>
      </c>
      <c r="O628" s="92"/>
      <c r="P628" s="236">
        <f>O628*H628</f>
        <v>0</v>
      </c>
      <c r="Q628" s="236">
        <v>9E-05</v>
      </c>
      <c r="R628" s="236">
        <f>Q628*H628</f>
        <v>0.0022257</v>
      </c>
      <c r="S628" s="236">
        <v>0.23</v>
      </c>
      <c r="T628" s="237">
        <f>S628*H628</f>
        <v>5.6879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8" t="s">
        <v>183</v>
      </c>
      <c r="AT628" s="238" t="s">
        <v>178</v>
      </c>
      <c r="AU628" s="238" t="s">
        <v>198</v>
      </c>
      <c r="AY628" s="18" t="s">
        <v>176</v>
      </c>
      <c r="BE628" s="239">
        <f>IF(N628="základní",J628,0)</f>
        <v>0</v>
      </c>
      <c r="BF628" s="239">
        <f>IF(N628="snížená",J628,0)</f>
        <v>0</v>
      </c>
      <c r="BG628" s="239">
        <f>IF(N628="zákl. přenesená",J628,0)</f>
        <v>0</v>
      </c>
      <c r="BH628" s="239">
        <f>IF(N628="sníž. přenesená",J628,0)</f>
        <v>0</v>
      </c>
      <c r="BI628" s="239">
        <f>IF(N628="nulová",J628,0)</f>
        <v>0</v>
      </c>
      <c r="BJ628" s="18" t="s">
        <v>86</v>
      </c>
      <c r="BK628" s="239">
        <f>ROUND(I628*H628,2)</f>
        <v>0</v>
      </c>
      <c r="BL628" s="18" t="s">
        <v>183</v>
      </c>
      <c r="BM628" s="238" t="s">
        <v>1383</v>
      </c>
    </row>
    <row r="629" spans="1:47" s="2" customFormat="1" ht="12">
      <c r="A629" s="39"/>
      <c r="B629" s="40"/>
      <c r="C629" s="41"/>
      <c r="D629" s="240" t="s">
        <v>185</v>
      </c>
      <c r="E629" s="41"/>
      <c r="F629" s="241" t="s">
        <v>1384</v>
      </c>
      <c r="G629" s="41"/>
      <c r="H629" s="41"/>
      <c r="I629" s="242"/>
      <c r="J629" s="41"/>
      <c r="K629" s="41"/>
      <c r="L629" s="45"/>
      <c r="M629" s="243"/>
      <c r="N629" s="244"/>
      <c r="O629" s="92"/>
      <c r="P629" s="92"/>
      <c r="Q629" s="92"/>
      <c r="R629" s="92"/>
      <c r="S629" s="92"/>
      <c r="T629" s="93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185</v>
      </c>
      <c r="AU629" s="18" t="s">
        <v>198</v>
      </c>
    </row>
    <row r="630" spans="1:51" s="13" customFormat="1" ht="12">
      <c r="A630" s="13"/>
      <c r="B630" s="245"/>
      <c r="C630" s="246"/>
      <c r="D630" s="240" t="s">
        <v>187</v>
      </c>
      <c r="E630" s="247" t="s">
        <v>1</v>
      </c>
      <c r="F630" s="248" t="s">
        <v>1597</v>
      </c>
      <c r="G630" s="246"/>
      <c r="H630" s="249">
        <v>24.73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5" t="s">
        <v>187</v>
      </c>
      <c r="AU630" s="255" t="s">
        <v>198</v>
      </c>
      <c r="AV630" s="13" t="s">
        <v>88</v>
      </c>
      <c r="AW630" s="13" t="s">
        <v>34</v>
      </c>
      <c r="AX630" s="13" t="s">
        <v>78</v>
      </c>
      <c r="AY630" s="255" t="s">
        <v>176</v>
      </c>
    </row>
    <row r="631" spans="1:51" s="14" customFormat="1" ht="12">
      <c r="A631" s="14"/>
      <c r="B631" s="256"/>
      <c r="C631" s="257"/>
      <c r="D631" s="240" t="s">
        <v>187</v>
      </c>
      <c r="E631" s="258" t="s">
        <v>1</v>
      </c>
      <c r="F631" s="259" t="s">
        <v>189</v>
      </c>
      <c r="G631" s="257"/>
      <c r="H631" s="260">
        <v>24.73</v>
      </c>
      <c r="I631" s="261"/>
      <c r="J631" s="257"/>
      <c r="K631" s="257"/>
      <c r="L631" s="262"/>
      <c r="M631" s="263"/>
      <c r="N631" s="264"/>
      <c r="O631" s="264"/>
      <c r="P631" s="264"/>
      <c r="Q631" s="264"/>
      <c r="R631" s="264"/>
      <c r="S631" s="264"/>
      <c r="T631" s="26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6" t="s">
        <v>187</v>
      </c>
      <c r="AU631" s="266" t="s">
        <v>198</v>
      </c>
      <c r="AV631" s="14" t="s">
        <v>183</v>
      </c>
      <c r="AW631" s="14" t="s">
        <v>34</v>
      </c>
      <c r="AX631" s="14" t="s">
        <v>86</v>
      </c>
      <c r="AY631" s="266" t="s">
        <v>176</v>
      </c>
    </row>
    <row r="632" spans="1:65" s="2" customFormat="1" ht="16.5" customHeight="1">
      <c r="A632" s="39"/>
      <c r="B632" s="40"/>
      <c r="C632" s="227" t="s">
        <v>818</v>
      </c>
      <c r="D632" s="227" t="s">
        <v>178</v>
      </c>
      <c r="E632" s="228" t="s">
        <v>933</v>
      </c>
      <c r="F632" s="229" t="s">
        <v>934</v>
      </c>
      <c r="G632" s="230" t="s">
        <v>462</v>
      </c>
      <c r="H632" s="231">
        <v>319.18</v>
      </c>
      <c r="I632" s="232"/>
      <c r="J632" s="233">
        <f>ROUND(I632*H632,2)</f>
        <v>0</v>
      </c>
      <c r="K632" s="229" t="s">
        <v>182</v>
      </c>
      <c r="L632" s="45"/>
      <c r="M632" s="234" t="s">
        <v>1</v>
      </c>
      <c r="N632" s="235" t="s">
        <v>43</v>
      </c>
      <c r="O632" s="92"/>
      <c r="P632" s="236">
        <f>O632*H632</f>
        <v>0</v>
      </c>
      <c r="Q632" s="236">
        <v>0</v>
      </c>
      <c r="R632" s="236">
        <f>Q632*H632</f>
        <v>0</v>
      </c>
      <c r="S632" s="236">
        <v>0.205</v>
      </c>
      <c r="T632" s="237">
        <f>S632*H632</f>
        <v>65.4319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8" t="s">
        <v>183</v>
      </c>
      <c r="AT632" s="238" t="s">
        <v>178</v>
      </c>
      <c r="AU632" s="238" t="s">
        <v>198</v>
      </c>
      <c r="AY632" s="18" t="s">
        <v>176</v>
      </c>
      <c r="BE632" s="239">
        <f>IF(N632="základní",J632,0)</f>
        <v>0</v>
      </c>
      <c r="BF632" s="239">
        <f>IF(N632="snížená",J632,0)</f>
        <v>0</v>
      </c>
      <c r="BG632" s="239">
        <f>IF(N632="zákl. přenesená",J632,0)</f>
        <v>0</v>
      </c>
      <c r="BH632" s="239">
        <f>IF(N632="sníž. přenesená",J632,0)</f>
        <v>0</v>
      </c>
      <c r="BI632" s="239">
        <f>IF(N632="nulová",J632,0)</f>
        <v>0</v>
      </c>
      <c r="BJ632" s="18" t="s">
        <v>86</v>
      </c>
      <c r="BK632" s="239">
        <f>ROUND(I632*H632,2)</f>
        <v>0</v>
      </c>
      <c r="BL632" s="18" t="s">
        <v>183</v>
      </c>
      <c r="BM632" s="238" t="s">
        <v>935</v>
      </c>
    </row>
    <row r="633" spans="1:47" s="2" customFormat="1" ht="12">
      <c r="A633" s="39"/>
      <c r="B633" s="40"/>
      <c r="C633" s="41"/>
      <c r="D633" s="240" t="s">
        <v>185</v>
      </c>
      <c r="E633" s="41"/>
      <c r="F633" s="241" t="s">
        <v>936</v>
      </c>
      <c r="G633" s="41"/>
      <c r="H633" s="41"/>
      <c r="I633" s="242"/>
      <c r="J633" s="41"/>
      <c r="K633" s="41"/>
      <c r="L633" s="45"/>
      <c r="M633" s="243"/>
      <c r="N633" s="244"/>
      <c r="O633" s="92"/>
      <c r="P633" s="92"/>
      <c r="Q633" s="92"/>
      <c r="R633" s="92"/>
      <c r="S633" s="92"/>
      <c r="T633" s="93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185</v>
      </c>
      <c r="AU633" s="18" t="s">
        <v>198</v>
      </c>
    </row>
    <row r="634" spans="1:51" s="13" customFormat="1" ht="12">
      <c r="A634" s="13"/>
      <c r="B634" s="245"/>
      <c r="C634" s="246"/>
      <c r="D634" s="240" t="s">
        <v>187</v>
      </c>
      <c r="E634" s="247" t="s">
        <v>1</v>
      </c>
      <c r="F634" s="248" t="s">
        <v>1598</v>
      </c>
      <c r="G634" s="246"/>
      <c r="H634" s="249">
        <v>174.38</v>
      </c>
      <c r="I634" s="250"/>
      <c r="J634" s="246"/>
      <c r="K634" s="246"/>
      <c r="L634" s="251"/>
      <c r="M634" s="252"/>
      <c r="N634" s="253"/>
      <c r="O634" s="253"/>
      <c r="P634" s="253"/>
      <c r="Q634" s="253"/>
      <c r="R634" s="253"/>
      <c r="S634" s="253"/>
      <c r="T634" s="25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5" t="s">
        <v>187</v>
      </c>
      <c r="AU634" s="255" t="s">
        <v>198</v>
      </c>
      <c r="AV634" s="13" t="s">
        <v>88</v>
      </c>
      <c r="AW634" s="13" t="s">
        <v>34</v>
      </c>
      <c r="AX634" s="13" t="s">
        <v>78</v>
      </c>
      <c r="AY634" s="255" t="s">
        <v>176</v>
      </c>
    </row>
    <row r="635" spans="1:51" s="13" customFormat="1" ht="12">
      <c r="A635" s="13"/>
      <c r="B635" s="245"/>
      <c r="C635" s="246"/>
      <c r="D635" s="240" t="s">
        <v>187</v>
      </c>
      <c r="E635" s="247" t="s">
        <v>1</v>
      </c>
      <c r="F635" s="248" t="s">
        <v>1599</v>
      </c>
      <c r="G635" s="246"/>
      <c r="H635" s="249">
        <v>144.8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5" t="s">
        <v>187</v>
      </c>
      <c r="AU635" s="255" t="s">
        <v>198</v>
      </c>
      <c r="AV635" s="13" t="s">
        <v>88</v>
      </c>
      <c r="AW635" s="13" t="s">
        <v>34</v>
      </c>
      <c r="AX635" s="13" t="s">
        <v>78</v>
      </c>
      <c r="AY635" s="255" t="s">
        <v>176</v>
      </c>
    </row>
    <row r="636" spans="1:51" s="14" customFormat="1" ht="12">
      <c r="A636" s="14"/>
      <c r="B636" s="256"/>
      <c r="C636" s="257"/>
      <c r="D636" s="240" t="s">
        <v>187</v>
      </c>
      <c r="E636" s="258" t="s">
        <v>1</v>
      </c>
      <c r="F636" s="259" t="s">
        <v>189</v>
      </c>
      <c r="G636" s="257"/>
      <c r="H636" s="260">
        <v>319.18</v>
      </c>
      <c r="I636" s="261"/>
      <c r="J636" s="257"/>
      <c r="K636" s="257"/>
      <c r="L636" s="262"/>
      <c r="M636" s="263"/>
      <c r="N636" s="264"/>
      <c r="O636" s="264"/>
      <c r="P636" s="264"/>
      <c r="Q636" s="264"/>
      <c r="R636" s="264"/>
      <c r="S636" s="264"/>
      <c r="T636" s="26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6" t="s">
        <v>187</v>
      </c>
      <c r="AU636" s="266" t="s">
        <v>198</v>
      </c>
      <c r="AV636" s="14" t="s">
        <v>183</v>
      </c>
      <c r="AW636" s="14" t="s">
        <v>34</v>
      </c>
      <c r="AX636" s="14" t="s">
        <v>86</v>
      </c>
      <c r="AY636" s="266" t="s">
        <v>176</v>
      </c>
    </row>
    <row r="637" spans="1:65" s="2" customFormat="1" ht="16.5" customHeight="1">
      <c r="A637" s="39"/>
      <c r="B637" s="40"/>
      <c r="C637" s="227" t="s">
        <v>824</v>
      </c>
      <c r="D637" s="227" t="s">
        <v>178</v>
      </c>
      <c r="E637" s="228" t="s">
        <v>1390</v>
      </c>
      <c r="F637" s="229" t="s">
        <v>1391</v>
      </c>
      <c r="G637" s="230" t="s">
        <v>462</v>
      </c>
      <c r="H637" s="231">
        <v>182.52</v>
      </c>
      <c r="I637" s="232"/>
      <c r="J637" s="233">
        <f>ROUND(I637*H637,2)</f>
        <v>0</v>
      </c>
      <c r="K637" s="229" t="s">
        <v>182</v>
      </c>
      <c r="L637" s="45"/>
      <c r="M637" s="234" t="s">
        <v>1</v>
      </c>
      <c r="N637" s="235" t="s">
        <v>43</v>
      </c>
      <c r="O637" s="92"/>
      <c r="P637" s="236">
        <f>O637*H637</f>
        <v>0</v>
      </c>
      <c r="Q637" s="236">
        <v>0</v>
      </c>
      <c r="R637" s="236">
        <f>Q637*H637</f>
        <v>0</v>
      </c>
      <c r="S637" s="236">
        <v>0.04</v>
      </c>
      <c r="T637" s="237">
        <f>S637*H637</f>
        <v>7.300800000000001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8" t="s">
        <v>183</v>
      </c>
      <c r="AT637" s="238" t="s">
        <v>178</v>
      </c>
      <c r="AU637" s="238" t="s">
        <v>198</v>
      </c>
      <c r="AY637" s="18" t="s">
        <v>176</v>
      </c>
      <c r="BE637" s="239">
        <f>IF(N637="základní",J637,0)</f>
        <v>0</v>
      </c>
      <c r="BF637" s="239">
        <f>IF(N637="snížená",J637,0)</f>
        <v>0</v>
      </c>
      <c r="BG637" s="239">
        <f>IF(N637="zákl. přenesená",J637,0)</f>
        <v>0</v>
      </c>
      <c r="BH637" s="239">
        <f>IF(N637="sníž. přenesená",J637,0)</f>
        <v>0</v>
      </c>
      <c r="BI637" s="239">
        <f>IF(N637="nulová",J637,0)</f>
        <v>0</v>
      </c>
      <c r="BJ637" s="18" t="s">
        <v>86</v>
      </c>
      <c r="BK637" s="239">
        <f>ROUND(I637*H637,2)</f>
        <v>0</v>
      </c>
      <c r="BL637" s="18" t="s">
        <v>183</v>
      </c>
      <c r="BM637" s="238" t="s">
        <v>1392</v>
      </c>
    </row>
    <row r="638" spans="1:47" s="2" customFormat="1" ht="12">
      <c r="A638" s="39"/>
      <c r="B638" s="40"/>
      <c r="C638" s="41"/>
      <c r="D638" s="240" t="s">
        <v>185</v>
      </c>
      <c r="E638" s="41"/>
      <c r="F638" s="241" t="s">
        <v>1393</v>
      </c>
      <c r="G638" s="41"/>
      <c r="H638" s="41"/>
      <c r="I638" s="242"/>
      <c r="J638" s="41"/>
      <c r="K638" s="41"/>
      <c r="L638" s="45"/>
      <c r="M638" s="243"/>
      <c r="N638" s="244"/>
      <c r="O638" s="92"/>
      <c r="P638" s="92"/>
      <c r="Q638" s="92"/>
      <c r="R638" s="92"/>
      <c r="S638" s="92"/>
      <c r="T638" s="93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185</v>
      </c>
      <c r="AU638" s="18" t="s">
        <v>198</v>
      </c>
    </row>
    <row r="639" spans="1:51" s="13" customFormat="1" ht="12">
      <c r="A639" s="13"/>
      <c r="B639" s="245"/>
      <c r="C639" s="246"/>
      <c r="D639" s="240" t="s">
        <v>187</v>
      </c>
      <c r="E639" s="247" t="s">
        <v>1</v>
      </c>
      <c r="F639" s="248" t="s">
        <v>1600</v>
      </c>
      <c r="G639" s="246"/>
      <c r="H639" s="249">
        <v>182.52</v>
      </c>
      <c r="I639" s="250"/>
      <c r="J639" s="246"/>
      <c r="K639" s="246"/>
      <c r="L639" s="251"/>
      <c r="M639" s="252"/>
      <c r="N639" s="253"/>
      <c r="O639" s="253"/>
      <c r="P639" s="253"/>
      <c r="Q639" s="253"/>
      <c r="R639" s="253"/>
      <c r="S639" s="253"/>
      <c r="T639" s="25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5" t="s">
        <v>187</v>
      </c>
      <c r="AU639" s="255" t="s">
        <v>198</v>
      </c>
      <c r="AV639" s="13" t="s">
        <v>88</v>
      </c>
      <c r="AW639" s="13" t="s">
        <v>34</v>
      </c>
      <c r="AX639" s="13" t="s">
        <v>78</v>
      </c>
      <c r="AY639" s="255" t="s">
        <v>176</v>
      </c>
    </row>
    <row r="640" spans="1:51" s="14" customFormat="1" ht="12">
      <c r="A640" s="14"/>
      <c r="B640" s="256"/>
      <c r="C640" s="257"/>
      <c r="D640" s="240" t="s">
        <v>187</v>
      </c>
      <c r="E640" s="258" t="s">
        <v>1</v>
      </c>
      <c r="F640" s="259" t="s">
        <v>189</v>
      </c>
      <c r="G640" s="257"/>
      <c r="H640" s="260">
        <v>182.52</v>
      </c>
      <c r="I640" s="261"/>
      <c r="J640" s="257"/>
      <c r="K640" s="257"/>
      <c r="L640" s="262"/>
      <c r="M640" s="263"/>
      <c r="N640" s="264"/>
      <c r="O640" s="264"/>
      <c r="P640" s="264"/>
      <c r="Q640" s="264"/>
      <c r="R640" s="264"/>
      <c r="S640" s="264"/>
      <c r="T640" s="265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6" t="s">
        <v>187</v>
      </c>
      <c r="AU640" s="266" t="s">
        <v>198</v>
      </c>
      <c r="AV640" s="14" t="s">
        <v>183</v>
      </c>
      <c r="AW640" s="14" t="s">
        <v>34</v>
      </c>
      <c r="AX640" s="14" t="s">
        <v>86</v>
      </c>
      <c r="AY640" s="266" t="s">
        <v>176</v>
      </c>
    </row>
    <row r="641" spans="1:65" s="2" customFormat="1" ht="16.5" customHeight="1">
      <c r="A641" s="39"/>
      <c r="B641" s="40"/>
      <c r="C641" s="227" t="s">
        <v>829</v>
      </c>
      <c r="D641" s="227" t="s">
        <v>178</v>
      </c>
      <c r="E641" s="228" t="s">
        <v>1601</v>
      </c>
      <c r="F641" s="229" t="s">
        <v>1602</v>
      </c>
      <c r="G641" s="230" t="s">
        <v>181</v>
      </c>
      <c r="H641" s="231">
        <v>1.6</v>
      </c>
      <c r="I641" s="232"/>
      <c r="J641" s="233">
        <f>ROUND(I641*H641,2)</f>
        <v>0</v>
      </c>
      <c r="K641" s="229" t="s">
        <v>182</v>
      </c>
      <c r="L641" s="45"/>
      <c r="M641" s="234" t="s">
        <v>1</v>
      </c>
      <c r="N641" s="235" t="s">
        <v>43</v>
      </c>
      <c r="O641" s="92"/>
      <c r="P641" s="236">
        <f>O641*H641</f>
        <v>0</v>
      </c>
      <c r="Q641" s="236">
        <v>0</v>
      </c>
      <c r="R641" s="236">
        <f>Q641*H641</f>
        <v>0</v>
      </c>
      <c r="S641" s="236">
        <v>2.1</v>
      </c>
      <c r="T641" s="237">
        <f>S641*H641</f>
        <v>3.3600000000000003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8" t="s">
        <v>183</v>
      </c>
      <c r="AT641" s="238" t="s">
        <v>178</v>
      </c>
      <c r="AU641" s="238" t="s">
        <v>198</v>
      </c>
      <c r="AY641" s="18" t="s">
        <v>176</v>
      </c>
      <c r="BE641" s="239">
        <f>IF(N641="základní",J641,0)</f>
        <v>0</v>
      </c>
      <c r="BF641" s="239">
        <f>IF(N641="snížená",J641,0)</f>
        <v>0</v>
      </c>
      <c r="BG641" s="239">
        <f>IF(N641="zákl. přenesená",J641,0)</f>
        <v>0</v>
      </c>
      <c r="BH641" s="239">
        <f>IF(N641="sníž. přenesená",J641,0)</f>
        <v>0</v>
      </c>
      <c r="BI641" s="239">
        <f>IF(N641="nulová",J641,0)</f>
        <v>0</v>
      </c>
      <c r="BJ641" s="18" t="s">
        <v>86</v>
      </c>
      <c r="BK641" s="239">
        <f>ROUND(I641*H641,2)</f>
        <v>0</v>
      </c>
      <c r="BL641" s="18" t="s">
        <v>183</v>
      </c>
      <c r="BM641" s="238" t="s">
        <v>1603</v>
      </c>
    </row>
    <row r="642" spans="1:47" s="2" customFormat="1" ht="12">
      <c r="A642" s="39"/>
      <c r="B642" s="40"/>
      <c r="C642" s="41"/>
      <c r="D642" s="240" t="s">
        <v>185</v>
      </c>
      <c r="E642" s="41"/>
      <c r="F642" s="241" t="s">
        <v>1604</v>
      </c>
      <c r="G642" s="41"/>
      <c r="H642" s="41"/>
      <c r="I642" s="242"/>
      <c r="J642" s="41"/>
      <c r="K642" s="41"/>
      <c r="L642" s="45"/>
      <c r="M642" s="243"/>
      <c r="N642" s="244"/>
      <c r="O642" s="92"/>
      <c r="P642" s="92"/>
      <c r="Q642" s="92"/>
      <c r="R642" s="92"/>
      <c r="S642" s="92"/>
      <c r="T642" s="93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185</v>
      </c>
      <c r="AU642" s="18" t="s">
        <v>198</v>
      </c>
    </row>
    <row r="643" spans="1:51" s="13" customFormat="1" ht="12">
      <c r="A643" s="13"/>
      <c r="B643" s="245"/>
      <c r="C643" s="246"/>
      <c r="D643" s="240" t="s">
        <v>187</v>
      </c>
      <c r="E643" s="247" t="s">
        <v>1</v>
      </c>
      <c r="F643" s="248" t="s">
        <v>1605</v>
      </c>
      <c r="G643" s="246"/>
      <c r="H643" s="249">
        <v>1.6</v>
      </c>
      <c r="I643" s="250"/>
      <c r="J643" s="246"/>
      <c r="K643" s="246"/>
      <c r="L643" s="251"/>
      <c r="M643" s="252"/>
      <c r="N643" s="253"/>
      <c r="O643" s="253"/>
      <c r="P643" s="253"/>
      <c r="Q643" s="253"/>
      <c r="R643" s="253"/>
      <c r="S643" s="253"/>
      <c r="T643" s="25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5" t="s">
        <v>187</v>
      </c>
      <c r="AU643" s="255" t="s">
        <v>198</v>
      </c>
      <c r="AV643" s="13" t="s">
        <v>88</v>
      </c>
      <c r="AW643" s="13" t="s">
        <v>34</v>
      </c>
      <c r="AX643" s="13" t="s">
        <v>86</v>
      </c>
      <c r="AY643" s="255" t="s">
        <v>176</v>
      </c>
    </row>
    <row r="644" spans="1:65" s="2" customFormat="1" ht="16.5" customHeight="1">
      <c r="A644" s="39"/>
      <c r="B644" s="40"/>
      <c r="C644" s="227" t="s">
        <v>835</v>
      </c>
      <c r="D644" s="227" t="s">
        <v>178</v>
      </c>
      <c r="E644" s="228" t="s">
        <v>1606</v>
      </c>
      <c r="F644" s="229" t="s">
        <v>1607</v>
      </c>
      <c r="G644" s="230" t="s">
        <v>476</v>
      </c>
      <c r="H644" s="231">
        <v>1</v>
      </c>
      <c r="I644" s="232"/>
      <c r="J644" s="233">
        <f>ROUND(I644*H644,2)</f>
        <v>0</v>
      </c>
      <c r="K644" s="229" t="s">
        <v>182</v>
      </c>
      <c r="L644" s="45"/>
      <c r="M644" s="234" t="s">
        <v>1</v>
      </c>
      <c r="N644" s="235" t="s">
        <v>43</v>
      </c>
      <c r="O644" s="92"/>
      <c r="P644" s="236">
        <f>O644*H644</f>
        <v>0</v>
      </c>
      <c r="Q644" s="236">
        <v>0</v>
      </c>
      <c r="R644" s="236">
        <f>Q644*H644</f>
        <v>0</v>
      </c>
      <c r="S644" s="236">
        <v>0.482</v>
      </c>
      <c r="T644" s="237">
        <f>S644*H644</f>
        <v>0.482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8" t="s">
        <v>183</v>
      </c>
      <c r="AT644" s="238" t="s">
        <v>178</v>
      </c>
      <c r="AU644" s="238" t="s">
        <v>198</v>
      </c>
      <c r="AY644" s="18" t="s">
        <v>176</v>
      </c>
      <c r="BE644" s="239">
        <f>IF(N644="základní",J644,0)</f>
        <v>0</v>
      </c>
      <c r="BF644" s="239">
        <f>IF(N644="snížená",J644,0)</f>
        <v>0</v>
      </c>
      <c r="BG644" s="239">
        <f>IF(N644="zákl. přenesená",J644,0)</f>
        <v>0</v>
      </c>
      <c r="BH644" s="239">
        <f>IF(N644="sníž. přenesená",J644,0)</f>
        <v>0</v>
      </c>
      <c r="BI644" s="239">
        <f>IF(N644="nulová",J644,0)</f>
        <v>0</v>
      </c>
      <c r="BJ644" s="18" t="s">
        <v>86</v>
      </c>
      <c r="BK644" s="239">
        <f>ROUND(I644*H644,2)</f>
        <v>0</v>
      </c>
      <c r="BL644" s="18" t="s">
        <v>183</v>
      </c>
      <c r="BM644" s="238" t="s">
        <v>1608</v>
      </c>
    </row>
    <row r="645" spans="1:47" s="2" customFormat="1" ht="12">
      <c r="A645" s="39"/>
      <c r="B645" s="40"/>
      <c r="C645" s="41"/>
      <c r="D645" s="240" t="s">
        <v>185</v>
      </c>
      <c r="E645" s="41"/>
      <c r="F645" s="241" t="s">
        <v>1609</v>
      </c>
      <c r="G645" s="41"/>
      <c r="H645" s="41"/>
      <c r="I645" s="242"/>
      <c r="J645" s="41"/>
      <c r="K645" s="41"/>
      <c r="L645" s="45"/>
      <c r="M645" s="243"/>
      <c r="N645" s="244"/>
      <c r="O645" s="92"/>
      <c r="P645" s="92"/>
      <c r="Q645" s="92"/>
      <c r="R645" s="92"/>
      <c r="S645" s="92"/>
      <c r="T645" s="93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185</v>
      </c>
      <c r="AU645" s="18" t="s">
        <v>198</v>
      </c>
    </row>
    <row r="646" spans="1:51" s="13" customFormat="1" ht="12">
      <c r="A646" s="13"/>
      <c r="B646" s="245"/>
      <c r="C646" s="246"/>
      <c r="D646" s="240" t="s">
        <v>187</v>
      </c>
      <c r="E646" s="247" t="s">
        <v>1</v>
      </c>
      <c r="F646" s="248" t="s">
        <v>86</v>
      </c>
      <c r="G646" s="246"/>
      <c r="H646" s="249">
        <v>1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5" t="s">
        <v>187</v>
      </c>
      <c r="AU646" s="255" t="s">
        <v>198</v>
      </c>
      <c r="AV646" s="13" t="s">
        <v>88</v>
      </c>
      <c r="AW646" s="13" t="s">
        <v>34</v>
      </c>
      <c r="AX646" s="13" t="s">
        <v>86</v>
      </c>
      <c r="AY646" s="255" t="s">
        <v>176</v>
      </c>
    </row>
    <row r="647" spans="1:65" s="2" customFormat="1" ht="16.5" customHeight="1">
      <c r="A647" s="39"/>
      <c r="B647" s="40"/>
      <c r="C647" s="227" t="s">
        <v>841</v>
      </c>
      <c r="D647" s="227" t="s">
        <v>178</v>
      </c>
      <c r="E647" s="228" t="s">
        <v>940</v>
      </c>
      <c r="F647" s="229" t="s">
        <v>941</v>
      </c>
      <c r="G647" s="230" t="s">
        <v>476</v>
      </c>
      <c r="H647" s="231">
        <v>1</v>
      </c>
      <c r="I647" s="232"/>
      <c r="J647" s="233">
        <f>ROUND(I647*H647,2)</f>
        <v>0</v>
      </c>
      <c r="K647" s="229" t="s">
        <v>182</v>
      </c>
      <c r="L647" s="45"/>
      <c r="M647" s="234" t="s">
        <v>1</v>
      </c>
      <c r="N647" s="235" t="s">
        <v>43</v>
      </c>
      <c r="O647" s="92"/>
      <c r="P647" s="236">
        <f>O647*H647</f>
        <v>0</v>
      </c>
      <c r="Q647" s="236">
        <v>0</v>
      </c>
      <c r="R647" s="236">
        <f>Q647*H647</f>
        <v>0</v>
      </c>
      <c r="S647" s="236">
        <v>0.082</v>
      </c>
      <c r="T647" s="237">
        <f>S647*H647</f>
        <v>0.082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8" t="s">
        <v>183</v>
      </c>
      <c r="AT647" s="238" t="s">
        <v>178</v>
      </c>
      <c r="AU647" s="238" t="s">
        <v>198</v>
      </c>
      <c r="AY647" s="18" t="s">
        <v>176</v>
      </c>
      <c r="BE647" s="239">
        <f>IF(N647="základní",J647,0)</f>
        <v>0</v>
      </c>
      <c r="BF647" s="239">
        <f>IF(N647="snížená",J647,0)</f>
        <v>0</v>
      </c>
      <c r="BG647" s="239">
        <f>IF(N647="zákl. přenesená",J647,0)</f>
        <v>0</v>
      </c>
      <c r="BH647" s="239">
        <f>IF(N647="sníž. přenesená",J647,0)</f>
        <v>0</v>
      </c>
      <c r="BI647" s="239">
        <f>IF(N647="nulová",J647,0)</f>
        <v>0</v>
      </c>
      <c r="BJ647" s="18" t="s">
        <v>86</v>
      </c>
      <c r="BK647" s="239">
        <f>ROUND(I647*H647,2)</f>
        <v>0</v>
      </c>
      <c r="BL647" s="18" t="s">
        <v>183</v>
      </c>
      <c r="BM647" s="238" t="s">
        <v>942</v>
      </c>
    </row>
    <row r="648" spans="1:47" s="2" customFormat="1" ht="12">
      <c r="A648" s="39"/>
      <c r="B648" s="40"/>
      <c r="C648" s="41"/>
      <c r="D648" s="240" t="s">
        <v>185</v>
      </c>
      <c r="E648" s="41"/>
      <c r="F648" s="241" t="s">
        <v>943</v>
      </c>
      <c r="G648" s="41"/>
      <c r="H648" s="41"/>
      <c r="I648" s="242"/>
      <c r="J648" s="41"/>
      <c r="K648" s="41"/>
      <c r="L648" s="45"/>
      <c r="M648" s="243"/>
      <c r="N648" s="244"/>
      <c r="O648" s="92"/>
      <c r="P648" s="92"/>
      <c r="Q648" s="92"/>
      <c r="R648" s="92"/>
      <c r="S648" s="92"/>
      <c r="T648" s="93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185</v>
      </c>
      <c r="AU648" s="18" t="s">
        <v>198</v>
      </c>
    </row>
    <row r="649" spans="1:51" s="13" customFormat="1" ht="12">
      <c r="A649" s="13"/>
      <c r="B649" s="245"/>
      <c r="C649" s="246"/>
      <c r="D649" s="240" t="s">
        <v>187</v>
      </c>
      <c r="E649" s="247" t="s">
        <v>1</v>
      </c>
      <c r="F649" s="248" t="s">
        <v>86</v>
      </c>
      <c r="G649" s="246"/>
      <c r="H649" s="249">
        <v>1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5" t="s">
        <v>187</v>
      </c>
      <c r="AU649" s="255" t="s">
        <v>198</v>
      </c>
      <c r="AV649" s="13" t="s">
        <v>88</v>
      </c>
      <c r="AW649" s="13" t="s">
        <v>34</v>
      </c>
      <c r="AX649" s="13" t="s">
        <v>78</v>
      </c>
      <c r="AY649" s="255" t="s">
        <v>176</v>
      </c>
    </row>
    <row r="650" spans="1:51" s="14" customFormat="1" ht="12">
      <c r="A650" s="14"/>
      <c r="B650" s="256"/>
      <c r="C650" s="257"/>
      <c r="D650" s="240" t="s">
        <v>187</v>
      </c>
      <c r="E650" s="258" t="s">
        <v>1</v>
      </c>
      <c r="F650" s="259" t="s">
        <v>189</v>
      </c>
      <c r="G650" s="257"/>
      <c r="H650" s="260">
        <v>1</v>
      </c>
      <c r="I650" s="261"/>
      <c r="J650" s="257"/>
      <c r="K650" s="257"/>
      <c r="L650" s="262"/>
      <c r="M650" s="263"/>
      <c r="N650" s="264"/>
      <c r="O650" s="264"/>
      <c r="P650" s="264"/>
      <c r="Q650" s="264"/>
      <c r="R650" s="264"/>
      <c r="S650" s="264"/>
      <c r="T650" s="26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6" t="s">
        <v>187</v>
      </c>
      <c r="AU650" s="266" t="s">
        <v>198</v>
      </c>
      <c r="AV650" s="14" t="s">
        <v>183</v>
      </c>
      <c r="AW650" s="14" t="s">
        <v>34</v>
      </c>
      <c r="AX650" s="14" t="s">
        <v>86</v>
      </c>
      <c r="AY650" s="266" t="s">
        <v>176</v>
      </c>
    </row>
    <row r="651" spans="1:65" s="2" customFormat="1" ht="16.5" customHeight="1">
      <c r="A651" s="39"/>
      <c r="B651" s="40"/>
      <c r="C651" s="227" t="s">
        <v>847</v>
      </c>
      <c r="D651" s="227" t="s">
        <v>178</v>
      </c>
      <c r="E651" s="228" t="s">
        <v>946</v>
      </c>
      <c r="F651" s="229" t="s">
        <v>947</v>
      </c>
      <c r="G651" s="230" t="s">
        <v>476</v>
      </c>
      <c r="H651" s="231">
        <v>1</v>
      </c>
      <c r="I651" s="232"/>
      <c r="J651" s="233">
        <f>ROUND(I651*H651,2)</f>
        <v>0</v>
      </c>
      <c r="K651" s="229" t="s">
        <v>182</v>
      </c>
      <c r="L651" s="45"/>
      <c r="M651" s="234" t="s">
        <v>1</v>
      </c>
      <c r="N651" s="235" t="s">
        <v>43</v>
      </c>
      <c r="O651" s="92"/>
      <c r="P651" s="236">
        <f>O651*H651</f>
        <v>0</v>
      </c>
      <c r="Q651" s="236">
        <v>0</v>
      </c>
      <c r="R651" s="236">
        <f>Q651*H651</f>
        <v>0</v>
      </c>
      <c r="S651" s="236">
        <v>0.004</v>
      </c>
      <c r="T651" s="237">
        <f>S651*H651</f>
        <v>0.004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8" t="s">
        <v>183</v>
      </c>
      <c r="AT651" s="238" t="s">
        <v>178</v>
      </c>
      <c r="AU651" s="238" t="s">
        <v>198</v>
      </c>
      <c r="AY651" s="18" t="s">
        <v>176</v>
      </c>
      <c r="BE651" s="239">
        <f>IF(N651="základní",J651,0)</f>
        <v>0</v>
      </c>
      <c r="BF651" s="239">
        <f>IF(N651="snížená",J651,0)</f>
        <v>0</v>
      </c>
      <c r="BG651" s="239">
        <f>IF(N651="zákl. přenesená",J651,0)</f>
        <v>0</v>
      </c>
      <c r="BH651" s="239">
        <f>IF(N651="sníž. přenesená",J651,0)</f>
        <v>0</v>
      </c>
      <c r="BI651" s="239">
        <f>IF(N651="nulová",J651,0)</f>
        <v>0</v>
      </c>
      <c r="BJ651" s="18" t="s">
        <v>86</v>
      </c>
      <c r="BK651" s="239">
        <f>ROUND(I651*H651,2)</f>
        <v>0</v>
      </c>
      <c r="BL651" s="18" t="s">
        <v>183</v>
      </c>
      <c r="BM651" s="238" t="s">
        <v>948</v>
      </c>
    </row>
    <row r="652" spans="1:47" s="2" customFormat="1" ht="12">
      <c r="A652" s="39"/>
      <c r="B652" s="40"/>
      <c r="C652" s="41"/>
      <c r="D652" s="240" t="s">
        <v>185</v>
      </c>
      <c r="E652" s="41"/>
      <c r="F652" s="241" t="s">
        <v>949</v>
      </c>
      <c r="G652" s="41"/>
      <c r="H652" s="41"/>
      <c r="I652" s="242"/>
      <c r="J652" s="41"/>
      <c r="K652" s="41"/>
      <c r="L652" s="45"/>
      <c r="M652" s="243"/>
      <c r="N652" s="244"/>
      <c r="O652" s="92"/>
      <c r="P652" s="92"/>
      <c r="Q652" s="92"/>
      <c r="R652" s="92"/>
      <c r="S652" s="92"/>
      <c r="T652" s="93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185</v>
      </c>
      <c r="AU652" s="18" t="s">
        <v>198</v>
      </c>
    </row>
    <row r="653" spans="1:51" s="13" customFormat="1" ht="12">
      <c r="A653" s="13"/>
      <c r="B653" s="245"/>
      <c r="C653" s="246"/>
      <c r="D653" s="240" t="s">
        <v>187</v>
      </c>
      <c r="E653" s="247" t="s">
        <v>1</v>
      </c>
      <c r="F653" s="248" t="s">
        <v>637</v>
      </c>
      <c r="G653" s="246"/>
      <c r="H653" s="249">
        <v>1</v>
      </c>
      <c r="I653" s="250"/>
      <c r="J653" s="246"/>
      <c r="K653" s="246"/>
      <c r="L653" s="251"/>
      <c r="M653" s="252"/>
      <c r="N653" s="253"/>
      <c r="O653" s="253"/>
      <c r="P653" s="253"/>
      <c r="Q653" s="253"/>
      <c r="R653" s="253"/>
      <c r="S653" s="253"/>
      <c r="T653" s="25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5" t="s">
        <v>187</v>
      </c>
      <c r="AU653" s="255" t="s">
        <v>198</v>
      </c>
      <c r="AV653" s="13" t="s">
        <v>88</v>
      </c>
      <c r="AW653" s="13" t="s">
        <v>34</v>
      </c>
      <c r="AX653" s="13" t="s">
        <v>78</v>
      </c>
      <c r="AY653" s="255" t="s">
        <v>176</v>
      </c>
    </row>
    <row r="654" spans="1:51" s="14" customFormat="1" ht="12">
      <c r="A654" s="14"/>
      <c r="B654" s="256"/>
      <c r="C654" s="257"/>
      <c r="D654" s="240" t="s">
        <v>187</v>
      </c>
      <c r="E654" s="258" t="s">
        <v>1</v>
      </c>
      <c r="F654" s="259" t="s">
        <v>189</v>
      </c>
      <c r="G654" s="257"/>
      <c r="H654" s="260">
        <v>1</v>
      </c>
      <c r="I654" s="261"/>
      <c r="J654" s="257"/>
      <c r="K654" s="257"/>
      <c r="L654" s="262"/>
      <c r="M654" s="263"/>
      <c r="N654" s="264"/>
      <c r="O654" s="264"/>
      <c r="P654" s="264"/>
      <c r="Q654" s="264"/>
      <c r="R654" s="264"/>
      <c r="S654" s="264"/>
      <c r="T654" s="26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6" t="s">
        <v>187</v>
      </c>
      <c r="AU654" s="266" t="s">
        <v>198</v>
      </c>
      <c r="AV654" s="14" t="s">
        <v>183</v>
      </c>
      <c r="AW654" s="14" t="s">
        <v>34</v>
      </c>
      <c r="AX654" s="14" t="s">
        <v>86</v>
      </c>
      <c r="AY654" s="266" t="s">
        <v>176</v>
      </c>
    </row>
    <row r="655" spans="1:63" s="12" customFormat="1" ht="22.8" customHeight="1">
      <c r="A655" s="12"/>
      <c r="B655" s="211"/>
      <c r="C655" s="212"/>
      <c r="D655" s="213" t="s">
        <v>77</v>
      </c>
      <c r="E655" s="225" t="s">
        <v>957</v>
      </c>
      <c r="F655" s="225" t="s">
        <v>958</v>
      </c>
      <c r="G655" s="212"/>
      <c r="H655" s="212"/>
      <c r="I655" s="215"/>
      <c r="J655" s="226">
        <f>BK655</f>
        <v>0</v>
      </c>
      <c r="K655" s="212"/>
      <c r="L655" s="217"/>
      <c r="M655" s="218"/>
      <c r="N655" s="219"/>
      <c r="O655" s="219"/>
      <c r="P655" s="220">
        <f>SUM(P656:P688)</f>
        <v>0</v>
      </c>
      <c r="Q655" s="219"/>
      <c r="R655" s="220">
        <f>SUM(R656:R688)</f>
        <v>0</v>
      </c>
      <c r="S655" s="219"/>
      <c r="T655" s="221">
        <f>SUM(T656:T688)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22" t="s">
        <v>86</v>
      </c>
      <c r="AT655" s="223" t="s">
        <v>77</v>
      </c>
      <c r="AU655" s="223" t="s">
        <v>86</v>
      </c>
      <c r="AY655" s="222" t="s">
        <v>176</v>
      </c>
      <c r="BK655" s="224">
        <f>SUM(BK656:BK688)</f>
        <v>0</v>
      </c>
    </row>
    <row r="656" spans="1:65" s="2" customFormat="1" ht="16.5" customHeight="1">
      <c r="A656" s="39"/>
      <c r="B656" s="40"/>
      <c r="C656" s="227" t="s">
        <v>852</v>
      </c>
      <c r="D656" s="227" t="s">
        <v>178</v>
      </c>
      <c r="E656" s="228" t="s">
        <v>960</v>
      </c>
      <c r="F656" s="229" t="s">
        <v>961</v>
      </c>
      <c r="G656" s="230" t="s">
        <v>250</v>
      </c>
      <c r="H656" s="231">
        <v>423.129</v>
      </c>
      <c r="I656" s="232"/>
      <c r="J656" s="233">
        <f>ROUND(I656*H656,2)</f>
        <v>0</v>
      </c>
      <c r="K656" s="229" t="s">
        <v>182</v>
      </c>
      <c r="L656" s="45"/>
      <c r="M656" s="234" t="s">
        <v>1</v>
      </c>
      <c r="N656" s="235" t="s">
        <v>43</v>
      </c>
      <c r="O656" s="92"/>
      <c r="P656" s="236">
        <f>O656*H656</f>
        <v>0</v>
      </c>
      <c r="Q656" s="236">
        <v>0</v>
      </c>
      <c r="R656" s="236">
        <f>Q656*H656</f>
        <v>0</v>
      </c>
      <c r="S656" s="236">
        <v>0</v>
      </c>
      <c r="T656" s="237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8" t="s">
        <v>183</v>
      </c>
      <c r="AT656" s="238" t="s">
        <v>178</v>
      </c>
      <c r="AU656" s="238" t="s">
        <v>88</v>
      </c>
      <c r="AY656" s="18" t="s">
        <v>176</v>
      </c>
      <c r="BE656" s="239">
        <f>IF(N656="základní",J656,0)</f>
        <v>0</v>
      </c>
      <c r="BF656" s="239">
        <f>IF(N656="snížená",J656,0)</f>
        <v>0</v>
      </c>
      <c r="BG656" s="239">
        <f>IF(N656="zákl. přenesená",J656,0)</f>
        <v>0</v>
      </c>
      <c r="BH656" s="239">
        <f>IF(N656="sníž. přenesená",J656,0)</f>
        <v>0</v>
      </c>
      <c r="BI656" s="239">
        <f>IF(N656="nulová",J656,0)</f>
        <v>0</v>
      </c>
      <c r="BJ656" s="18" t="s">
        <v>86</v>
      </c>
      <c r="BK656" s="239">
        <f>ROUND(I656*H656,2)</f>
        <v>0</v>
      </c>
      <c r="BL656" s="18" t="s">
        <v>183</v>
      </c>
      <c r="BM656" s="238" t="s">
        <v>1610</v>
      </c>
    </row>
    <row r="657" spans="1:47" s="2" customFormat="1" ht="12">
      <c r="A657" s="39"/>
      <c r="B657" s="40"/>
      <c r="C657" s="41"/>
      <c r="D657" s="240" t="s">
        <v>185</v>
      </c>
      <c r="E657" s="41"/>
      <c r="F657" s="241" t="s">
        <v>963</v>
      </c>
      <c r="G657" s="41"/>
      <c r="H657" s="41"/>
      <c r="I657" s="242"/>
      <c r="J657" s="41"/>
      <c r="K657" s="41"/>
      <c r="L657" s="45"/>
      <c r="M657" s="243"/>
      <c r="N657" s="244"/>
      <c r="O657" s="92"/>
      <c r="P657" s="92"/>
      <c r="Q657" s="92"/>
      <c r="R657" s="92"/>
      <c r="S657" s="92"/>
      <c r="T657" s="93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185</v>
      </c>
      <c r="AU657" s="18" t="s">
        <v>88</v>
      </c>
    </row>
    <row r="658" spans="1:51" s="13" customFormat="1" ht="12">
      <c r="A658" s="13"/>
      <c r="B658" s="245"/>
      <c r="C658" s="246"/>
      <c r="D658" s="240" t="s">
        <v>187</v>
      </c>
      <c r="E658" s="247" t="s">
        <v>1</v>
      </c>
      <c r="F658" s="248" t="s">
        <v>1611</v>
      </c>
      <c r="G658" s="246"/>
      <c r="H658" s="249">
        <v>397.54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5" t="s">
        <v>187</v>
      </c>
      <c r="AU658" s="255" t="s">
        <v>88</v>
      </c>
      <c r="AV658" s="13" t="s">
        <v>88</v>
      </c>
      <c r="AW658" s="13" t="s">
        <v>34</v>
      </c>
      <c r="AX658" s="13" t="s">
        <v>78</v>
      </c>
      <c r="AY658" s="255" t="s">
        <v>176</v>
      </c>
    </row>
    <row r="659" spans="1:51" s="13" customFormat="1" ht="12">
      <c r="A659" s="13"/>
      <c r="B659" s="245"/>
      <c r="C659" s="246"/>
      <c r="D659" s="240" t="s">
        <v>187</v>
      </c>
      <c r="E659" s="247" t="s">
        <v>1</v>
      </c>
      <c r="F659" s="248" t="s">
        <v>1612</v>
      </c>
      <c r="G659" s="246"/>
      <c r="H659" s="249">
        <v>25.589</v>
      </c>
      <c r="I659" s="250"/>
      <c r="J659" s="246"/>
      <c r="K659" s="246"/>
      <c r="L659" s="251"/>
      <c r="M659" s="252"/>
      <c r="N659" s="253"/>
      <c r="O659" s="253"/>
      <c r="P659" s="253"/>
      <c r="Q659" s="253"/>
      <c r="R659" s="253"/>
      <c r="S659" s="253"/>
      <c r="T659" s="25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5" t="s">
        <v>187</v>
      </c>
      <c r="AU659" s="255" t="s">
        <v>88</v>
      </c>
      <c r="AV659" s="13" t="s">
        <v>88</v>
      </c>
      <c r="AW659" s="13" t="s">
        <v>34</v>
      </c>
      <c r="AX659" s="13" t="s">
        <v>78</v>
      </c>
      <c r="AY659" s="255" t="s">
        <v>176</v>
      </c>
    </row>
    <row r="660" spans="1:51" s="14" customFormat="1" ht="12">
      <c r="A660" s="14"/>
      <c r="B660" s="256"/>
      <c r="C660" s="257"/>
      <c r="D660" s="240" t="s">
        <v>187</v>
      </c>
      <c r="E660" s="258" t="s">
        <v>1</v>
      </c>
      <c r="F660" s="259" t="s">
        <v>189</v>
      </c>
      <c r="G660" s="257"/>
      <c r="H660" s="260">
        <v>423.129</v>
      </c>
      <c r="I660" s="261"/>
      <c r="J660" s="257"/>
      <c r="K660" s="257"/>
      <c r="L660" s="262"/>
      <c r="M660" s="263"/>
      <c r="N660" s="264"/>
      <c r="O660" s="264"/>
      <c r="P660" s="264"/>
      <c r="Q660" s="264"/>
      <c r="R660" s="264"/>
      <c r="S660" s="264"/>
      <c r="T660" s="26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6" t="s">
        <v>187</v>
      </c>
      <c r="AU660" s="266" t="s">
        <v>88</v>
      </c>
      <c r="AV660" s="14" t="s">
        <v>183</v>
      </c>
      <c r="AW660" s="14" t="s">
        <v>34</v>
      </c>
      <c r="AX660" s="14" t="s">
        <v>86</v>
      </c>
      <c r="AY660" s="266" t="s">
        <v>176</v>
      </c>
    </row>
    <row r="661" spans="1:65" s="2" customFormat="1" ht="16.5" customHeight="1">
      <c r="A661" s="39"/>
      <c r="B661" s="40"/>
      <c r="C661" s="227" t="s">
        <v>856</v>
      </c>
      <c r="D661" s="227" t="s">
        <v>178</v>
      </c>
      <c r="E661" s="228" t="s">
        <v>967</v>
      </c>
      <c r="F661" s="229" t="s">
        <v>968</v>
      </c>
      <c r="G661" s="230" t="s">
        <v>250</v>
      </c>
      <c r="H661" s="231">
        <v>3808.161</v>
      </c>
      <c r="I661" s="232"/>
      <c r="J661" s="233">
        <f>ROUND(I661*H661,2)</f>
        <v>0</v>
      </c>
      <c r="K661" s="229" t="s">
        <v>182</v>
      </c>
      <c r="L661" s="45"/>
      <c r="M661" s="234" t="s">
        <v>1</v>
      </c>
      <c r="N661" s="235" t="s">
        <v>43</v>
      </c>
      <c r="O661" s="92"/>
      <c r="P661" s="236">
        <f>O661*H661</f>
        <v>0</v>
      </c>
      <c r="Q661" s="236">
        <v>0</v>
      </c>
      <c r="R661" s="236">
        <f>Q661*H661</f>
        <v>0</v>
      </c>
      <c r="S661" s="236">
        <v>0</v>
      </c>
      <c r="T661" s="237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8" t="s">
        <v>183</v>
      </c>
      <c r="AT661" s="238" t="s">
        <v>178</v>
      </c>
      <c r="AU661" s="238" t="s">
        <v>88</v>
      </c>
      <c r="AY661" s="18" t="s">
        <v>176</v>
      </c>
      <c r="BE661" s="239">
        <f>IF(N661="základní",J661,0)</f>
        <v>0</v>
      </c>
      <c r="BF661" s="239">
        <f>IF(N661="snížená",J661,0)</f>
        <v>0</v>
      </c>
      <c r="BG661" s="239">
        <f>IF(N661="zákl. přenesená",J661,0)</f>
        <v>0</v>
      </c>
      <c r="BH661" s="239">
        <f>IF(N661="sníž. přenesená",J661,0)</f>
        <v>0</v>
      </c>
      <c r="BI661" s="239">
        <f>IF(N661="nulová",J661,0)</f>
        <v>0</v>
      </c>
      <c r="BJ661" s="18" t="s">
        <v>86</v>
      </c>
      <c r="BK661" s="239">
        <f>ROUND(I661*H661,2)</f>
        <v>0</v>
      </c>
      <c r="BL661" s="18" t="s">
        <v>183</v>
      </c>
      <c r="BM661" s="238" t="s">
        <v>1613</v>
      </c>
    </row>
    <row r="662" spans="1:47" s="2" customFormat="1" ht="12">
      <c r="A662" s="39"/>
      <c r="B662" s="40"/>
      <c r="C662" s="41"/>
      <c r="D662" s="240" t="s">
        <v>185</v>
      </c>
      <c r="E662" s="41"/>
      <c r="F662" s="241" t="s">
        <v>970</v>
      </c>
      <c r="G662" s="41"/>
      <c r="H662" s="41"/>
      <c r="I662" s="242"/>
      <c r="J662" s="41"/>
      <c r="K662" s="41"/>
      <c r="L662" s="45"/>
      <c r="M662" s="243"/>
      <c r="N662" s="244"/>
      <c r="O662" s="92"/>
      <c r="P662" s="92"/>
      <c r="Q662" s="92"/>
      <c r="R662" s="92"/>
      <c r="S662" s="92"/>
      <c r="T662" s="93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185</v>
      </c>
      <c r="AU662" s="18" t="s">
        <v>88</v>
      </c>
    </row>
    <row r="663" spans="1:47" s="2" customFormat="1" ht="12">
      <c r="A663" s="39"/>
      <c r="B663" s="40"/>
      <c r="C663" s="41"/>
      <c r="D663" s="240" t="s">
        <v>232</v>
      </c>
      <c r="E663" s="41"/>
      <c r="F663" s="277" t="s">
        <v>233</v>
      </c>
      <c r="G663" s="41"/>
      <c r="H663" s="41"/>
      <c r="I663" s="242"/>
      <c r="J663" s="41"/>
      <c r="K663" s="41"/>
      <c r="L663" s="45"/>
      <c r="M663" s="243"/>
      <c r="N663" s="244"/>
      <c r="O663" s="92"/>
      <c r="P663" s="92"/>
      <c r="Q663" s="92"/>
      <c r="R663" s="92"/>
      <c r="S663" s="92"/>
      <c r="T663" s="93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232</v>
      </c>
      <c r="AU663" s="18" t="s">
        <v>88</v>
      </c>
    </row>
    <row r="664" spans="1:51" s="13" customFormat="1" ht="12">
      <c r="A664" s="13"/>
      <c r="B664" s="245"/>
      <c r="C664" s="246"/>
      <c r="D664" s="240" t="s">
        <v>187</v>
      </c>
      <c r="E664" s="247" t="s">
        <v>1</v>
      </c>
      <c r="F664" s="248" t="s">
        <v>1614</v>
      </c>
      <c r="G664" s="246"/>
      <c r="H664" s="249">
        <v>3577.86</v>
      </c>
      <c r="I664" s="250"/>
      <c r="J664" s="246"/>
      <c r="K664" s="246"/>
      <c r="L664" s="251"/>
      <c r="M664" s="252"/>
      <c r="N664" s="253"/>
      <c r="O664" s="253"/>
      <c r="P664" s="253"/>
      <c r="Q664" s="253"/>
      <c r="R664" s="253"/>
      <c r="S664" s="253"/>
      <c r="T664" s="254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5" t="s">
        <v>187</v>
      </c>
      <c r="AU664" s="255" t="s">
        <v>88</v>
      </c>
      <c r="AV664" s="13" t="s">
        <v>88</v>
      </c>
      <c r="AW664" s="13" t="s">
        <v>34</v>
      </c>
      <c r="AX664" s="13" t="s">
        <v>78</v>
      </c>
      <c r="AY664" s="255" t="s">
        <v>176</v>
      </c>
    </row>
    <row r="665" spans="1:51" s="13" customFormat="1" ht="12">
      <c r="A665" s="13"/>
      <c r="B665" s="245"/>
      <c r="C665" s="246"/>
      <c r="D665" s="240" t="s">
        <v>187</v>
      </c>
      <c r="E665" s="247" t="s">
        <v>1</v>
      </c>
      <c r="F665" s="248" t="s">
        <v>1615</v>
      </c>
      <c r="G665" s="246"/>
      <c r="H665" s="249">
        <v>230.301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5" t="s">
        <v>187</v>
      </c>
      <c r="AU665" s="255" t="s">
        <v>88</v>
      </c>
      <c r="AV665" s="13" t="s">
        <v>88</v>
      </c>
      <c r="AW665" s="13" t="s">
        <v>34</v>
      </c>
      <c r="AX665" s="13" t="s">
        <v>78</v>
      </c>
      <c r="AY665" s="255" t="s">
        <v>176</v>
      </c>
    </row>
    <row r="666" spans="1:51" s="14" customFormat="1" ht="12">
      <c r="A666" s="14"/>
      <c r="B666" s="256"/>
      <c r="C666" s="257"/>
      <c r="D666" s="240" t="s">
        <v>187</v>
      </c>
      <c r="E666" s="258" t="s">
        <v>1</v>
      </c>
      <c r="F666" s="259" t="s">
        <v>189</v>
      </c>
      <c r="G666" s="257"/>
      <c r="H666" s="260">
        <v>3808.161</v>
      </c>
      <c r="I666" s="261"/>
      <c r="J666" s="257"/>
      <c r="K666" s="257"/>
      <c r="L666" s="262"/>
      <c r="M666" s="263"/>
      <c r="N666" s="264"/>
      <c r="O666" s="264"/>
      <c r="P666" s="264"/>
      <c r="Q666" s="264"/>
      <c r="R666" s="264"/>
      <c r="S666" s="264"/>
      <c r="T666" s="26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6" t="s">
        <v>187</v>
      </c>
      <c r="AU666" s="266" t="s">
        <v>88</v>
      </c>
      <c r="AV666" s="14" t="s">
        <v>183</v>
      </c>
      <c r="AW666" s="14" t="s">
        <v>34</v>
      </c>
      <c r="AX666" s="14" t="s">
        <v>86</v>
      </c>
      <c r="AY666" s="266" t="s">
        <v>176</v>
      </c>
    </row>
    <row r="667" spans="1:65" s="2" customFormat="1" ht="16.5" customHeight="1">
      <c r="A667" s="39"/>
      <c r="B667" s="40"/>
      <c r="C667" s="227" t="s">
        <v>860</v>
      </c>
      <c r="D667" s="227" t="s">
        <v>178</v>
      </c>
      <c r="E667" s="228" t="s">
        <v>974</v>
      </c>
      <c r="F667" s="229" t="s">
        <v>975</v>
      </c>
      <c r="G667" s="230" t="s">
        <v>250</v>
      </c>
      <c r="H667" s="231">
        <v>268.323</v>
      </c>
      <c r="I667" s="232"/>
      <c r="J667" s="233">
        <f>ROUND(I667*H667,2)</f>
        <v>0</v>
      </c>
      <c r="K667" s="229" t="s">
        <v>182</v>
      </c>
      <c r="L667" s="45"/>
      <c r="M667" s="234" t="s">
        <v>1</v>
      </c>
      <c r="N667" s="235" t="s">
        <v>43</v>
      </c>
      <c r="O667" s="92"/>
      <c r="P667" s="236">
        <f>O667*H667</f>
        <v>0</v>
      </c>
      <c r="Q667" s="236">
        <v>0</v>
      </c>
      <c r="R667" s="236">
        <f>Q667*H667</f>
        <v>0</v>
      </c>
      <c r="S667" s="236">
        <v>0</v>
      </c>
      <c r="T667" s="237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8" t="s">
        <v>183</v>
      </c>
      <c r="AT667" s="238" t="s">
        <v>178</v>
      </c>
      <c r="AU667" s="238" t="s">
        <v>88</v>
      </c>
      <c r="AY667" s="18" t="s">
        <v>176</v>
      </c>
      <c r="BE667" s="239">
        <f>IF(N667="základní",J667,0)</f>
        <v>0</v>
      </c>
      <c r="BF667" s="239">
        <f>IF(N667="snížená",J667,0)</f>
        <v>0</v>
      </c>
      <c r="BG667" s="239">
        <f>IF(N667="zákl. přenesená",J667,0)</f>
        <v>0</v>
      </c>
      <c r="BH667" s="239">
        <f>IF(N667="sníž. přenesená",J667,0)</f>
        <v>0</v>
      </c>
      <c r="BI667" s="239">
        <f>IF(N667="nulová",J667,0)</f>
        <v>0</v>
      </c>
      <c r="BJ667" s="18" t="s">
        <v>86</v>
      </c>
      <c r="BK667" s="239">
        <f>ROUND(I667*H667,2)</f>
        <v>0</v>
      </c>
      <c r="BL667" s="18" t="s">
        <v>183</v>
      </c>
      <c r="BM667" s="238" t="s">
        <v>1616</v>
      </c>
    </row>
    <row r="668" spans="1:47" s="2" customFormat="1" ht="12">
      <c r="A668" s="39"/>
      <c r="B668" s="40"/>
      <c r="C668" s="41"/>
      <c r="D668" s="240" t="s">
        <v>185</v>
      </c>
      <c r="E668" s="41"/>
      <c r="F668" s="241" t="s">
        <v>977</v>
      </c>
      <c r="G668" s="41"/>
      <c r="H668" s="41"/>
      <c r="I668" s="242"/>
      <c r="J668" s="41"/>
      <c r="K668" s="41"/>
      <c r="L668" s="45"/>
      <c r="M668" s="243"/>
      <c r="N668" s="244"/>
      <c r="O668" s="92"/>
      <c r="P668" s="92"/>
      <c r="Q668" s="92"/>
      <c r="R668" s="92"/>
      <c r="S668" s="92"/>
      <c r="T668" s="93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185</v>
      </c>
      <c r="AU668" s="18" t="s">
        <v>88</v>
      </c>
    </row>
    <row r="669" spans="1:51" s="13" customFormat="1" ht="12">
      <c r="A669" s="13"/>
      <c r="B669" s="245"/>
      <c r="C669" s="246"/>
      <c r="D669" s="240" t="s">
        <v>187</v>
      </c>
      <c r="E669" s="247" t="s">
        <v>1</v>
      </c>
      <c r="F669" s="248" t="s">
        <v>1617</v>
      </c>
      <c r="G669" s="246"/>
      <c r="H669" s="249">
        <v>112.918</v>
      </c>
      <c r="I669" s="250"/>
      <c r="J669" s="246"/>
      <c r="K669" s="246"/>
      <c r="L669" s="251"/>
      <c r="M669" s="252"/>
      <c r="N669" s="253"/>
      <c r="O669" s="253"/>
      <c r="P669" s="253"/>
      <c r="Q669" s="253"/>
      <c r="R669" s="253"/>
      <c r="S669" s="253"/>
      <c r="T669" s="25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5" t="s">
        <v>187</v>
      </c>
      <c r="AU669" s="255" t="s">
        <v>88</v>
      </c>
      <c r="AV669" s="13" t="s">
        <v>88</v>
      </c>
      <c r="AW669" s="13" t="s">
        <v>34</v>
      </c>
      <c r="AX669" s="13" t="s">
        <v>78</v>
      </c>
      <c r="AY669" s="255" t="s">
        <v>176</v>
      </c>
    </row>
    <row r="670" spans="1:51" s="13" customFormat="1" ht="12">
      <c r="A670" s="13"/>
      <c r="B670" s="245"/>
      <c r="C670" s="246"/>
      <c r="D670" s="240" t="s">
        <v>187</v>
      </c>
      <c r="E670" s="247" t="s">
        <v>1</v>
      </c>
      <c r="F670" s="248" t="s">
        <v>1618</v>
      </c>
      <c r="G670" s="246"/>
      <c r="H670" s="249">
        <v>155.405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5" t="s">
        <v>187</v>
      </c>
      <c r="AU670" s="255" t="s">
        <v>88</v>
      </c>
      <c r="AV670" s="13" t="s">
        <v>88</v>
      </c>
      <c r="AW670" s="13" t="s">
        <v>34</v>
      </c>
      <c r="AX670" s="13" t="s">
        <v>78</v>
      </c>
      <c r="AY670" s="255" t="s">
        <v>176</v>
      </c>
    </row>
    <row r="671" spans="1:51" s="14" customFormat="1" ht="12">
      <c r="A671" s="14"/>
      <c r="B671" s="256"/>
      <c r="C671" s="257"/>
      <c r="D671" s="240" t="s">
        <v>187</v>
      </c>
      <c r="E671" s="258" t="s">
        <v>1</v>
      </c>
      <c r="F671" s="259" t="s">
        <v>189</v>
      </c>
      <c r="G671" s="257"/>
      <c r="H671" s="260">
        <v>268.323</v>
      </c>
      <c r="I671" s="261"/>
      <c r="J671" s="257"/>
      <c r="K671" s="257"/>
      <c r="L671" s="262"/>
      <c r="M671" s="263"/>
      <c r="N671" s="264"/>
      <c r="O671" s="264"/>
      <c r="P671" s="264"/>
      <c r="Q671" s="264"/>
      <c r="R671" s="264"/>
      <c r="S671" s="264"/>
      <c r="T671" s="265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6" t="s">
        <v>187</v>
      </c>
      <c r="AU671" s="266" t="s">
        <v>88</v>
      </c>
      <c r="AV671" s="14" t="s">
        <v>183</v>
      </c>
      <c r="AW671" s="14" t="s">
        <v>34</v>
      </c>
      <c r="AX671" s="14" t="s">
        <v>86</v>
      </c>
      <c r="AY671" s="266" t="s">
        <v>176</v>
      </c>
    </row>
    <row r="672" spans="1:65" s="2" customFormat="1" ht="16.5" customHeight="1">
      <c r="A672" s="39"/>
      <c r="B672" s="40"/>
      <c r="C672" s="227" t="s">
        <v>871</v>
      </c>
      <c r="D672" s="227" t="s">
        <v>178</v>
      </c>
      <c r="E672" s="228" t="s">
        <v>981</v>
      </c>
      <c r="F672" s="229" t="s">
        <v>982</v>
      </c>
      <c r="G672" s="230" t="s">
        <v>250</v>
      </c>
      <c r="H672" s="231">
        <v>2414.907</v>
      </c>
      <c r="I672" s="232"/>
      <c r="J672" s="233">
        <f>ROUND(I672*H672,2)</f>
        <v>0</v>
      </c>
      <c r="K672" s="229" t="s">
        <v>182</v>
      </c>
      <c r="L672" s="45"/>
      <c r="M672" s="234" t="s">
        <v>1</v>
      </c>
      <c r="N672" s="235" t="s">
        <v>43</v>
      </c>
      <c r="O672" s="92"/>
      <c r="P672" s="236">
        <f>O672*H672</f>
        <v>0</v>
      </c>
      <c r="Q672" s="236">
        <v>0</v>
      </c>
      <c r="R672" s="236">
        <f>Q672*H672</f>
        <v>0</v>
      </c>
      <c r="S672" s="236">
        <v>0</v>
      </c>
      <c r="T672" s="237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38" t="s">
        <v>183</v>
      </c>
      <c r="AT672" s="238" t="s">
        <v>178</v>
      </c>
      <c r="AU672" s="238" t="s">
        <v>88</v>
      </c>
      <c r="AY672" s="18" t="s">
        <v>176</v>
      </c>
      <c r="BE672" s="239">
        <f>IF(N672="základní",J672,0)</f>
        <v>0</v>
      </c>
      <c r="BF672" s="239">
        <f>IF(N672="snížená",J672,0)</f>
        <v>0</v>
      </c>
      <c r="BG672" s="239">
        <f>IF(N672="zákl. přenesená",J672,0)</f>
        <v>0</v>
      </c>
      <c r="BH672" s="239">
        <f>IF(N672="sníž. přenesená",J672,0)</f>
        <v>0</v>
      </c>
      <c r="BI672" s="239">
        <f>IF(N672="nulová",J672,0)</f>
        <v>0</v>
      </c>
      <c r="BJ672" s="18" t="s">
        <v>86</v>
      </c>
      <c r="BK672" s="239">
        <f>ROUND(I672*H672,2)</f>
        <v>0</v>
      </c>
      <c r="BL672" s="18" t="s">
        <v>183</v>
      </c>
      <c r="BM672" s="238" t="s">
        <v>1619</v>
      </c>
    </row>
    <row r="673" spans="1:47" s="2" customFormat="1" ht="12">
      <c r="A673" s="39"/>
      <c r="B673" s="40"/>
      <c r="C673" s="41"/>
      <c r="D673" s="240" t="s">
        <v>185</v>
      </c>
      <c r="E673" s="41"/>
      <c r="F673" s="241" t="s">
        <v>970</v>
      </c>
      <c r="G673" s="41"/>
      <c r="H673" s="41"/>
      <c r="I673" s="242"/>
      <c r="J673" s="41"/>
      <c r="K673" s="41"/>
      <c r="L673" s="45"/>
      <c r="M673" s="243"/>
      <c r="N673" s="244"/>
      <c r="O673" s="92"/>
      <c r="P673" s="92"/>
      <c r="Q673" s="92"/>
      <c r="R673" s="92"/>
      <c r="S673" s="92"/>
      <c r="T673" s="93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185</v>
      </c>
      <c r="AU673" s="18" t="s">
        <v>88</v>
      </c>
    </row>
    <row r="674" spans="1:47" s="2" customFormat="1" ht="12">
      <c r="A674" s="39"/>
      <c r="B674" s="40"/>
      <c r="C674" s="41"/>
      <c r="D674" s="240" t="s">
        <v>232</v>
      </c>
      <c r="E674" s="41"/>
      <c r="F674" s="277" t="s">
        <v>233</v>
      </c>
      <c r="G674" s="41"/>
      <c r="H674" s="41"/>
      <c r="I674" s="242"/>
      <c r="J674" s="41"/>
      <c r="K674" s="41"/>
      <c r="L674" s="45"/>
      <c r="M674" s="243"/>
      <c r="N674" s="244"/>
      <c r="O674" s="92"/>
      <c r="P674" s="92"/>
      <c r="Q674" s="92"/>
      <c r="R674" s="92"/>
      <c r="S674" s="92"/>
      <c r="T674" s="93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232</v>
      </c>
      <c r="AU674" s="18" t="s">
        <v>88</v>
      </c>
    </row>
    <row r="675" spans="1:51" s="13" customFormat="1" ht="12">
      <c r="A675" s="13"/>
      <c r="B675" s="245"/>
      <c r="C675" s="246"/>
      <c r="D675" s="240" t="s">
        <v>187</v>
      </c>
      <c r="E675" s="247" t="s">
        <v>1</v>
      </c>
      <c r="F675" s="248" t="s">
        <v>1620</v>
      </c>
      <c r="G675" s="246"/>
      <c r="H675" s="249">
        <v>1016.262</v>
      </c>
      <c r="I675" s="250"/>
      <c r="J675" s="246"/>
      <c r="K675" s="246"/>
      <c r="L675" s="251"/>
      <c r="M675" s="252"/>
      <c r="N675" s="253"/>
      <c r="O675" s="253"/>
      <c r="P675" s="253"/>
      <c r="Q675" s="253"/>
      <c r="R675" s="253"/>
      <c r="S675" s="253"/>
      <c r="T675" s="25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5" t="s">
        <v>187</v>
      </c>
      <c r="AU675" s="255" t="s">
        <v>88</v>
      </c>
      <c r="AV675" s="13" t="s">
        <v>88</v>
      </c>
      <c r="AW675" s="13" t="s">
        <v>34</v>
      </c>
      <c r="AX675" s="13" t="s">
        <v>78</v>
      </c>
      <c r="AY675" s="255" t="s">
        <v>176</v>
      </c>
    </row>
    <row r="676" spans="1:51" s="13" customFormat="1" ht="12">
      <c r="A676" s="13"/>
      <c r="B676" s="245"/>
      <c r="C676" s="246"/>
      <c r="D676" s="240" t="s">
        <v>187</v>
      </c>
      <c r="E676" s="247" t="s">
        <v>1</v>
      </c>
      <c r="F676" s="248" t="s">
        <v>1621</v>
      </c>
      <c r="G676" s="246"/>
      <c r="H676" s="249">
        <v>1398.645</v>
      </c>
      <c r="I676" s="250"/>
      <c r="J676" s="246"/>
      <c r="K676" s="246"/>
      <c r="L676" s="251"/>
      <c r="M676" s="252"/>
      <c r="N676" s="253"/>
      <c r="O676" s="253"/>
      <c r="P676" s="253"/>
      <c r="Q676" s="253"/>
      <c r="R676" s="253"/>
      <c r="S676" s="253"/>
      <c r="T676" s="25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5" t="s">
        <v>187</v>
      </c>
      <c r="AU676" s="255" t="s">
        <v>88</v>
      </c>
      <c r="AV676" s="13" t="s">
        <v>88</v>
      </c>
      <c r="AW676" s="13" t="s">
        <v>34</v>
      </c>
      <c r="AX676" s="13" t="s">
        <v>78</v>
      </c>
      <c r="AY676" s="255" t="s">
        <v>176</v>
      </c>
    </row>
    <row r="677" spans="1:51" s="14" customFormat="1" ht="12">
      <c r="A677" s="14"/>
      <c r="B677" s="256"/>
      <c r="C677" s="257"/>
      <c r="D677" s="240" t="s">
        <v>187</v>
      </c>
      <c r="E677" s="258" t="s">
        <v>1</v>
      </c>
      <c r="F677" s="259" t="s">
        <v>189</v>
      </c>
      <c r="G677" s="257"/>
      <c r="H677" s="260">
        <v>2414.907</v>
      </c>
      <c r="I677" s="261"/>
      <c r="J677" s="257"/>
      <c r="K677" s="257"/>
      <c r="L677" s="262"/>
      <c r="M677" s="263"/>
      <c r="N677" s="264"/>
      <c r="O677" s="264"/>
      <c r="P677" s="264"/>
      <c r="Q677" s="264"/>
      <c r="R677" s="264"/>
      <c r="S677" s="264"/>
      <c r="T677" s="26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6" t="s">
        <v>187</v>
      </c>
      <c r="AU677" s="266" t="s">
        <v>88</v>
      </c>
      <c r="AV677" s="14" t="s">
        <v>183</v>
      </c>
      <c r="AW677" s="14" t="s">
        <v>34</v>
      </c>
      <c r="AX677" s="14" t="s">
        <v>86</v>
      </c>
      <c r="AY677" s="266" t="s">
        <v>176</v>
      </c>
    </row>
    <row r="678" spans="1:65" s="2" customFormat="1" ht="24.15" customHeight="1">
      <c r="A678" s="39"/>
      <c r="B678" s="40"/>
      <c r="C678" s="227" t="s">
        <v>877</v>
      </c>
      <c r="D678" s="227" t="s">
        <v>178</v>
      </c>
      <c r="E678" s="228" t="s">
        <v>987</v>
      </c>
      <c r="F678" s="229" t="s">
        <v>988</v>
      </c>
      <c r="G678" s="230" t="s">
        <v>250</v>
      </c>
      <c r="H678" s="231">
        <v>112.918</v>
      </c>
      <c r="I678" s="232"/>
      <c r="J678" s="233">
        <f>ROUND(I678*H678,2)</f>
        <v>0</v>
      </c>
      <c r="K678" s="229" t="s">
        <v>182</v>
      </c>
      <c r="L678" s="45"/>
      <c r="M678" s="234" t="s">
        <v>1</v>
      </c>
      <c r="N678" s="235" t="s">
        <v>43</v>
      </c>
      <c r="O678" s="92"/>
      <c r="P678" s="236">
        <f>O678*H678</f>
        <v>0</v>
      </c>
      <c r="Q678" s="236">
        <v>0</v>
      </c>
      <c r="R678" s="236">
        <f>Q678*H678</f>
        <v>0</v>
      </c>
      <c r="S678" s="236">
        <v>0</v>
      </c>
      <c r="T678" s="237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38" t="s">
        <v>183</v>
      </c>
      <c r="AT678" s="238" t="s">
        <v>178</v>
      </c>
      <c r="AU678" s="238" t="s">
        <v>88</v>
      </c>
      <c r="AY678" s="18" t="s">
        <v>176</v>
      </c>
      <c r="BE678" s="239">
        <f>IF(N678="základní",J678,0)</f>
        <v>0</v>
      </c>
      <c r="BF678" s="239">
        <f>IF(N678="snížená",J678,0)</f>
        <v>0</v>
      </c>
      <c r="BG678" s="239">
        <f>IF(N678="zákl. přenesená",J678,0)</f>
        <v>0</v>
      </c>
      <c r="BH678" s="239">
        <f>IF(N678="sníž. přenesená",J678,0)</f>
        <v>0</v>
      </c>
      <c r="BI678" s="239">
        <f>IF(N678="nulová",J678,0)</f>
        <v>0</v>
      </c>
      <c r="BJ678" s="18" t="s">
        <v>86</v>
      </c>
      <c r="BK678" s="239">
        <f>ROUND(I678*H678,2)</f>
        <v>0</v>
      </c>
      <c r="BL678" s="18" t="s">
        <v>183</v>
      </c>
      <c r="BM678" s="238" t="s">
        <v>1622</v>
      </c>
    </row>
    <row r="679" spans="1:47" s="2" customFormat="1" ht="12">
      <c r="A679" s="39"/>
      <c r="B679" s="40"/>
      <c r="C679" s="41"/>
      <c r="D679" s="240" t="s">
        <v>185</v>
      </c>
      <c r="E679" s="41"/>
      <c r="F679" s="241" t="s">
        <v>990</v>
      </c>
      <c r="G679" s="41"/>
      <c r="H679" s="41"/>
      <c r="I679" s="242"/>
      <c r="J679" s="41"/>
      <c r="K679" s="41"/>
      <c r="L679" s="45"/>
      <c r="M679" s="243"/>
      <c r="N679" s="244"/>
      <c r="O679" s="92"/>
      <c r="P679" s="92"/>
      <c r="Q679" s="92"/>
      <c r="R679" s="92"/>
      <c r="S679" s="92"/>
      <c r="T679" s="93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8" t="s">
        <v>185</v>
      </c>
      <c r="AU679" s="18" t="s">
        <v>88</v>
      </c>
    </row>
    <row r="680" spans="1:51" s="13" customFormat="1" ht="12">
      <c r="A680" s="13"/>
      <c r="B680" s="245"/>
      <c r="C680" s="246"/>
      <c r="D680" s="240" t="s">
        <v>187</v>
      </c>
      <c r="E680" s="247" t="s">
        <v>1</v>
      </c>
      <c r="F680" s="248" t="s">
        <v>1623</v>
      </c>
      <c r="G680" s="246"/>
      <c r="H680" s="249">
        <v>112.918</v>
      </c>
      <c r="I680" s="250"/>
      <c r="J680" s="246"/>
      <c r="K680" s="246"/>
      <c r="L680" s="251"/>
      <c r="M680" s="252"/>
      <c r="N680" s="253"/>
      <c r="O680" s="253"/>
      <c r="P680" s="253"/>
      <c r="Q680" s="253"/>
      <c r="R680" s="253"/>
      <c r="S680" s="253"/>
      <c r="T680" s="25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5" t="s">
        <v>187</v>
      </c>
      <c r="AU680" s="255" t="s">
        <v>88</v>
      </c>
      <c r="AV680" s="13" t="s">
        <v>88</v>
      </c>
      <c r="AW680" s="13" t="s">
        <v>34</v>
      </c>
      <c r="AX680" s="13" t="s">
        <v>78</v>
      </c>
      <c r="AY680" s="255" t="s">
        <v>176</v>
      </c>
    </row>
    <row r="681" spans="1:51" s="14" customFormat="1" ht="12">
      <c r="A681" s="14"/>
      <c r="B681" s="256"/>
      <c r="C681" s="257"/>
      <c r="D681" s="240" t="s">
        <v>187</v>
      </c>
      <c r="E681" s="258" t="s">
        <v>1</v>
      </c>
      <c r="F681" s="259" t="s">
        <v>189</v>
      </c>
      <c r="G681" s="257"/>
      <c r="H681" s="260">
        <v>112.918</v>
      </c>
      <c r="I681" s="261"/>
      <c r="J681" s="257"/>
      <c r="K681" s="257"/>
      <c r="L681" s="262"/>
      <c r="M681" s="263"/>
      <c r="N681" s="264"/>
      <c r="O681" s="264"/>
      <c r="P681" s="264"/>
      <c r="Q681" s="264"/>
      <c r="R681" s="264"/>
      <c r="S681" s="264"/>
      <c r="T681" s="26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6" t="s">
        <v>187</v>
      </c>
      <c r="AU681" s="266" t="s">
        <v>88</v>
      </c>
      <c r="AV681" s="14" t="s">
        <v>183</v>
      </c>
      <c r="AW681" s="14" t="s">
        <v>34</v>
      </c>
      <c r="AX681" s="14" t="s">
        <v>86</v>
      </c>
      <c r="AY681" s="266" t="s">
        <v>176</v>
      </c>
    </row>
    <row r="682" spans="1:65" s="2" customFormat="1" ht="24.15" customHeight="1">
      <c r="A682" s="39"/>
      <c r="B682" s="40"/>
      <c r="C682" s="227" t="s">
        <v>884</v>
      </c>
      <c r="D682" s="227" t="s">
        <v>178</v>
      </c>
      <c r="E682" s="228" t="s">
        <v>993</v>
      </c>
      <c r="F682" s="229" t="s">
        <v>994</v>
      </c>
      <c r="G682" s="230" t="s">
        <v>250</v>
      </c>
      <c r="H682" s="231">
        <v>397.54</v>
      </c>
      <c r="I682" s="232"/>
      <c r="J682" s="233">
        <f>ROUND(I682*H682,2)</f>
        <v>0</v>
      </c>
      <c r="K682" s="229" t="s">
        <v>182</v>
      </c>
      <c r="L682" s="45"/>
      <c r="M682" s="234" t="s">
        <v>1</v>
      </c>
      <c r="N682" s="235" t="s">
        <v>43</v>
      </c>
      <c r="O682" s="92"/>
      <c r="P682" s="236">
        <f>O682*H682</f>
        <v>0</v>
      </c>
      <c r="Q682" s="236">
        <v>0</v>
      </c>
      <c r="R682" s="236">
        <f>Q682*H682</f>
        <v>0</v>
      </c>
      <c r="S682" s="236">
        <v>0</v>
      </c>
      <c r="T682" s="237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8" t="s">
        <v>183</v>
      </c>
      <c r="AT682" s="238" t="s">
        <v>178</v>
      </c>
      <c r="AU682" s="238" t="s">
        <v>88</v>
      </c>
      <c r="AY682" s="18" t="s">
        <v>176</v>
      </c>
      <c r="BE682" s="239">
        <f>IF(N682="základní",J682,0)</f>
        <v>0</v>
      </c>
      <c r="BF682" s="239">
        <f>IF(N682="snížená",J682,0)</f>
        <v>0</v>
      </c>
      <c r="BG682" s="239">
        <f>IF(N682="zákl. přenesená",J682,0)</f>
        <v>0</v>
      </c>
      <c r="BH682" s="239">
        <f>IF(N682="sníž. přenesená",J682,0)</f>
        <v>0</v>
      </c>
      <c r="BI682" s="239">
        <f>IF(N682="nulová",J682,0)</f>
        <v>0</v>
      </c>
      <c r="BJ682" s="18" t="s">
        <v>86</v>
      </c>
      <c r="BK682" s="239">
        <f>ROUND(I682*H682,2)</f>
        <v>0</v>
      </c>
      <c r="BL682" s="18" t="s">
        <v>183</v>
      </c>
      <c r="BM682" s="238" t="s">
        <v>1624</v>
      </c>
    </row>
    <row r="683" spans="1:47" s="2" customFormat="1" ht="12">
      <c r="A683" s="39"/>
      <c r="B683" s="40"/>
      <c r="C683" s="41"/>
      <c r="D683" s="240" t="s">
        <v>185</v>
      </c>
      <c r="E683" s="41"/>
      <c r="F683" s="241" t="s">
        <v>258</v>
      </c>
      <c r="G683" s="41"/>
      <c r="H683" s="41"/>
      <c r="I683" s="242"/>
      <c r="J683" s="41"/>
      <c r="K683" s="41"/>
      <c r="L683" s="45"/>
      <c r="M683" s="243"/>
      <c r="N683" s="244"/>
      <c r="O683" s="92"/>
      <c r="P683" s="92"/>
      <c r="Q683" s="92"/>
      <c r="R683" s="92"/>
      <c r="S683" s="92"/>
      <c r="T683" s="93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185</v>
      </c>
      <c r="AU683" s="18" t="s">
        <v>88</v>
      </c>
    </row>
    <row r="684" spans="1:51" s="13" customFormat="1" ht="12">
      <c r="A684" s="13"/>
      <c r="B684" s="245"/>
      <c r="C684" s="246"/>
      <c r="D684" s="240" t="s">
        <v>187</v>
      </c>
      <c r="E684" s="247" t="s">
        <v>1</v>
      </c>
      <c r="F684" s="248" t="s">
        <v>1625</v>
      </c>
      <c r="G684" s="246"/>
      <c r="H684" s="249">
        <v>397.54</v>
      </c>
      <c r="I684" s="250"/>
      <c r="J684" s="246"/>
      <c r="K684" s="246"/>
      <c r="L684" s="251"/>
      <c r="M684" s="252"/>
      <c r="N684" s="253"/>
      <c r="O684" s="253"/>
      <c r="P684" s="253"/>
      <c r="Q684" s="253"/>
      <c r="R684" s="253"/>
      <c r="S684" s="253"/>
      <c r="T684" s="25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5" t="s">
        <v>187</v>
      </c>
      <c r="AU684" s="255" t="s">
        <v>88</v>
      </c>
      <c r="AV684" s="13" t="s">
        <v>88</v>
      </c>
      <c r="AW684" s="13" t="s">
        <v>34</v>
      </c>
      <c r="AX684" s="13" t="s">
        <v>86</v>
      </c>
      <c r="AY684" s="255" t="s">
        <v>176</v>
      </c>
    </row>
    <row r="685" spans="1:65" s="2" customFormat="1" ht="24.15" customHeight="1">
      <c r="A685" s="39"/>
      <c r="B685" s="40"/>
      <c r="C685" s="227" t="s">
        <v>890</v>
      </c>
      <c r="D685" s="227" t="s">
        <v>178</v>
      </c>
      <c r="E685" s="228" t="s">
        <v>998</v>
      </c>
      <c r="F685" s="229" t="s">
        <v>999</v>
      </c>
      <c r="G685" s="230" t="s">
        <v>250</v>
      </c>
      <c r="H685" s="231">
        <v>155.405</v>
      </c>
      <c r="I685" s="232"/>
      <c r="J685" s="233">
        <f>ROUND(I685*H685,2)</f>
        <v>0</v>
      </c>
      <c r="K685" s="229" t="s">
        <v>182</v>
      </c>
      <c r="L685" s="45"/>
      <c r="M685" s="234" t="s">
        <v>1</v>
      </c>
      <c r="N685" s="235" t="s">
        <v>43</v>
      </c>
      <c r="O685" s="92"/>
      <c r="P685" s="236">
        <f>O685*H685</f>
        <v>0</v>
      </c>
      <c r="Q685" s="236">
        <v>0</v>
      </c>
      <c r="R685" s="236">
        <f>Q685*H685</f>
        <v>0</v>
      </c>
      <c r="S685" s="236">
        <v>0</v>
      </c>
      <c r="T685" s="237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38" t="s">
        <v>183</v>
      </c>
      <c r="AT685" s="238" t="s">
        <v>178</v>
      </c>
      <c r="AU685" s="238" t="s">
        <v>88</v>
      </c>
      <c r="AY685" s="18" t="s">
        <v>176</v>
      </c>
      <c r="BE685" s="239">
        <f>IF(N685="základní",J685,0)</f>
        <v>0</v>
      </c>
      <c r="BF685" s="239">
        <f>IF(N685="snížená",J685,0)</f>
        <v>0</v>
      </c>
      <c r="BG685" s="239">
        <f>IF(N685="zákl. přenesená",J685,0)</f>
        <v>0</v>
      </c>
      <c r="BH685" s="239">
        <f>IF(N685="sníž. přenesená",J685,0)</f>
        <v>0</v>
      </c>
      <c r="BI685" s="239">
        <f>IF(N685="nulová",J685,0)</f>
        <v>0</v>
      </c>
      <c r="BJ685" s="18" t="s">
        <v>86</v>
      </c>
      <c r="BK685" s="239">
        <f>ROUND(I685*H685,2)</f>
        <v>0</v>
      </c>
      <c r="BL685" s="18" t="s">
        <v>183</v>
      </c>
      <c r="BM685" s="238" t="s">
        <v>1626</v>
      </c>
    </row>
    <row r="686" spans="1:47" s="2" customFormat="1" ht="12">
      <c r="A686" s="39"/>
      <c r="B686" s="40"/>
      <c r="C686" s="41"/>
      <c r="D686" s="240" t="s">
        <v>185</v>
      </c>
      <c r="E686" s="41"/>
      <c r="F686" s="241" t="s">
        <v>1001</v>
      </c>
      <c r="G686" s="41"/>
      <c r="H686" s="41"/>
      <c r="I686" s="242"/>
      <c r="J686" s="41"/>
      <c r="K686" s="41"/>
      <c r="L686" s="45"/>
      <c r="M686" s="243"/>
      <c r="N686" s="244"/>
      <c r="O686" s="92"/>
      <c r="P686" s="92"/>
      <c r="Q686" s="92"/>
      <c r="R686" s="92"/>
      <c r="S686" s="92"/>
      <c r="T686" s="93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185</v>
      </c>
      <c r="AU686" s="18" t="s">
        <v>88</v>
      </c>
    </row>
    <row r="687" spans="1:51" s="13" customFormat="1" ht="12">
      <c r="A687" s="13"/>
      <c r="B687" s="245"/>
      <c r="C687" s="246"/>
      <c r="D687" s="240" t="s">
        <v>187</v>
      </c>
      <c r="E687" s="247" t="s">
        <v>1</v>
      </c>
      <c r="F687" s="248" t="s">
        <v>1627</v>
      </c>
      <c r="G687" s="246"/>
      <c r="H687" s="249">
        <v>155.405</v>
      </c>
      <c r="I687" s="250"/>
      <c r="J687" s="246"/>
      <c r="K687" s="246"/>
      <c r="L687" s="251"/>
      <c r="M687" s="252"/>
      <c r="N687" s="253"/>
      <c r="O687" s="253"/>
      <c r="P687" s="253"/>
      <c r="Q687" s="253"/>
      <c r="R687" s="253"/>
      <c r="S687" s="253"/>
      <c r="T687" s="25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5" t="s">
        <v>187</v>
      </c>
      <c r="AU687" s="255" t="s">
        <v>88</v>
      </c>
      <c r="AV687" s="13" t="s">
        <v>88</v>
      </c>
      <c r="AW687" s="13" t="s">
        <v>34</v>
      </c>
      <c r="AX687" s="13" t="s">
        <v>78</v>
      </c>
      <c r="AY687" s="255" t="s">
        <v>176</v>
      </c>
    </row>
    <row r="688" spans="1:51" s="14" customFormat="1" ht="12">
      <c r="A688" s="14"/>
      <c r="B688" s="256"/>
      <c r="C688" s="257"/>
      <c r="D688" s="240" t="s">
        <v>187</v>
      </c>
      <c r="E688" s="258" t="s">
        <v>1</v>
      </c>
      <c r="F688" s="259" t="s">
        <v>189</v>
      </c>
      <c r="G688" s="257"/>
      <c r="H688" s="260">
        <v>155.405</v>
      </c>
      <c r="I688" s="261"/>
      <c r="J688" s="257"/>
      <c r="K688" s="257"/>
      <c r="L688" s="262"/>
      <c r="M688" s="263"/>
      <c r="N688" s="264"/>
      <c r="O688" s="264"/>
      <c r="P688" s="264"/>
      <c r="Q688" s="264"/>
      <c r="R688" s="264"/>
      <c r="S688" s="264"/>
      <c r="T688" s="26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6" t="s">
        <v>187</v>
      </c>
      <c r="AU688" s="266" t="s">
        <v>88</v>
      </c>
      <c r="AV688" s="14" t="s">
        <v>183</v>
      </c>
      <c r="AW688" s="14" t="s">
        <v>34</v>
      </c>
      <c r="AX688" s="14" t="s">
        <v>86</v>
      </c>
      <c r="AY688" s="266" t="s">
        <v>176</v>
      </c>
    </row>
    <row r="689" spans="1:63" s="12" customFormat="1" ht="22.8" customHeight="1">
      <c r="A689" s="12"/>
      <c r="B689" s="211"/>
      <c r="C689" s="212"/>
      <c r="D689" s="213" t="s">
        <v>77</v>
      </c>
      <c r="E689" s="225" t="s">
        <v>1003</v>
      </c>
      <c r="F689" s="225" t="s">
        <v>1004</v>
      </c>
      <c r="G689" s="212"/>
      <c r="H689" s="212"/>
      <c r="I689" s="215"/>
      <c r="J689" s="226">
        <f>BK689</f>
        <v>0</v>
      </c>
      <c r="K689" s="212"/>
      <c r="L689" s="217"/>
      <c r="M689" s="218"/>
      <c r="N689" s="219"/>
      <c r="O689" s="219"/>
      <c r="P689" s="220">
        <f>SUM(P690:P691)</f>
        <v>0</v>
      </c>
      <c r="Q689" s="219"/>
      <c r="R689" s="220">
        <f>SUM(R690:R691)</f>
        <v>0</v>
      </c>
      <c r="S689" s="219"/>
      <c r="T689" s="221">
        <f>SUM(T690:T691)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222" t="s">
        <v>86</v>
      </c>
      <c r="AT689" s="223" t="s">
        <v>77</v>
      </c>
      <c r="AU689" s="223" t="s">
        <v>86</v>
      </c>
      <c r="AY689" s="222" t="s">
        <v>176</v>
      </c>
      <c r="BK689" s="224">
        <f>SUM(BK690:BK691)</f>
        <v>0</v>
      </c>
    </row>
    <row r="690" spans="1:65" s="2" customFormat="1" ht="16.5" customHeight="1">
      <c r="A690" s="39"/>
      <c r="B690" s="40"/>
      <c r="C690" s="227" t="s">
        <v>896</v>
      </c>
      <c r="D690" s="227" t="s">
        <v>178</v>
      </c>
      <c r="E690" s="228" t="s">
        <v>1445</v>
      </c>
      <c r="F690" s="229" t="s">
        <v>1446</v>
      </c>
      <c r="G690" s="230" t="s">
        <v>250</v>
      </c>
      <c r="H690" s="231">
        <v>556.142</v>
      </c>
      <c r="I690" s="232"/>
      <c r="J690" s="233">
        <f>ROUND(I690*H690,2)</f>
        <v>0</v>
      </c>
      <c r="K690" s="229" t="s">
        <v>182</v>
      </c>
      <c r="L690" s="45"/>
      <c r="M690" s="234" t="s">
        <v>1</v>
      </c>
      <c r="N690" s="235" t="s">
        <v>43</v>
      </c>
      <c r="O690" s="92"/>
      <c r="P690" s="236">
        <f>O690*H690</f>
        <v>0</v>
      </c>
      <c r="Q690" s="236">
        <v>0</v>
      </c>
      <c r="R690" s="236">
        <f>Q690*H690</f>
        <v>0</v>
      </c>
      <c r="S690" s="236">
        <v>0</v>
      </c>
      <c r="T690" s="237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8" t="s">
        <v>183</v>
      </c>
      <c r="AT690" s="238" t="s">
        <v>178</v>
      </c>
      <c r="AU690" s="238" t="s">
        <v>88</v>
      </c>
      <c r="AY690" s="18" t="s">
        <v>176</v>
      </c>
      <c r="BE690" s="239">
        <f>IF(N690="základní",J690,0)</f>
        <v>0</v>
      </c>
      <c r="BF690" s="239">
        <f>IF(N690="snížená",J690,0)</f>
        <v>0</v>
      </c>
      <c r="BG690" s="239">
        <f>IF(N690="zákl. přenesená",J690,0)</f>
        <v>0</v>
      </c>
      <c r="BH690" s="239">
        <f>IF(N690="sníž. přenesená",J690,0)</f>
        <v>0</v>
      </c>
      <c r="BI690" s="239">
        <f>IF(N690="nulová",J690,0)</f>
        <v>0</v>
      </c>
      <c r="BJ690" s="18" t="s">
        <v>86</v>
      </c>
      <c r="BK690" s="239">
        <f>ROUND(I690*H690,2)</f>
        <v>0</v>
      </c>
      <c r="BL690" s="18" t="s">
        <v>183</v>
      </c>
      <c r="BM690" s="238" t="s">
        <v>1628</v>
      </c>
    </row>
    <row r="691" spans="1:47" s="2" customFormat="1" ht="12">
      <c r="A691" s="39"/>
      <c r="B691" s="40"/>
      <c r="C691" s="41"/>
      <c r="D691" s="240" t="s">
        <v>185</v>
      </c>
      <c r="E691" s="41"/>
      <c r="F691" s="241" t="s">
        <v>1448</v>
      </c>
      <c r="G691" s="41"/>
      <c r="H691" s="41"/>
      <c r="I691" s="242"/>
      <c r="J691" s="41"/>
      <c r="K691" s="41"/>
      <c r="L691" s="45"/>
      <c r="M691" s="299"/>
      <c r="N691" s="300"/>
      <c r="O691" s="301"/>
      <c r="P691" s="301"/>
      <c r="Q691" s="301"/>
      <c r="R691" s="301"/>
      <c r="S691" s="301"/>
      <c r="T691" s="302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185</v>
      </c>
      <c r="AU691" s="18" t="s">
        <v>88</v>
      </c>
    </row>
    <row r="692" spans="1:31" s="2" customFormat="1" ht="6.95" customHeight="1">
      <c r="A692" s="39"/>
      <c r="B692" s="67"/>
      <c r="C692" s="68"/>
      <c r="D692" s="68"/>
      <c r="E692" s="68"/>
      <c r="F692" s="68"/>
      <c r="G692" s="68"/>
      <c r="H692" s="68"/>
      <c r="I692" s="68"/>
      <c r="J692" s="68"/>
      <c r="K692" s="68"/>
      <c r="L692" s="45"/>
      <c r="M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</row>
  </sheetData>
  <sheetProtection password="CC35" sheet="1" objects="1" scenarios="1" formatColumns="0" formatRows="0" autoFilter="0"/>
  <autoFilter ref="C125:K69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144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1629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19</v>
      </c>
      <c r="G11" s="39"/>
      <c r="H11" s="39"/>
      <c r="I11" s="151" t="s">
        <v>20</v>
      </c>
      <c r="J11" s="142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24. 10. 2023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26</v>
      </c>
      <c r="E14" s="39"/>
      <c r="F14" s="39"/>
      <c r="G14" s="39"/>
      <c r="H14" s="39"/>
      <c r="I14" s="151" t="s">
        <v>27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29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27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33</v>
      </c>
      <c r="F21" s="39"/>
      <c r="G21" s="39"/>
      <c r="H21" s="39"/>
      <c r="I21" s="151" t="s">
        <v>29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35</v>
      </c>
      <c r="E23" s="39"/>
      <c r="F23" s="39"/>
      <c r="G23" s="39"/>
      <c r="H23" s="39"/>
      <c r="I23" s="151" t="s">
        <v>27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29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38</v>
      </c>
      <c r="E30" s="39"/>
      <c r="F30" s="39"/>
      <c r="G30" s="39"/>
      <c r="H30" s="39"/>
      <c r="I30" s="39"/>
      <c r="J30" s="161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40</v>
      </c>
      <c r="G32" s="39"/>
      <c r="H32" s="39"/>
      <c r="I32" s="162" t="s">
        <v>39</v>
      </c>
      <c r="J32" s="162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42</v>
      </c>
      <c r="E33" s="151" t="s">
        <v>43</v>
      </c>
      <c r="F33" s="164">
        <f>ROUND((SUM(BE126:BE657)),2)</f>
        <v>0</v>
      </c>
      <c r="G33" s="39"/>
      <c r="H33" s="39"/>
      <c r="I33" s="165">
        <v>0.21</v>
      </c>
      <c r="J33" s="164">
        <f>ROUND(((SUM(BE126:BE657))*I33),2)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44</v>
      </c>
      <c r="F34" s="164">
        <f>ROUND((SUM(BF126:BF657)),2)</f>
        <v>0</v>
      </c>
      <c r="G34" s="39"/>
      <c r="H34" s="39"/>
      <c r="I34" s="165">
        <v>0.15</v>
      </c>
      <c r="J34" s="164">
        <f>ROUND(((SUM(BF126:BF657))*I34),2)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45</v>
      </c>
      <c r="F35" s="164">
        <f>ROUND((SUM(BG126:BG657)),2)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46</v>
      </c>
      <c r="F36" s="164">
        <f>ROUND((SUM(BH126:BH657)),2)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ROUND((SUM(BI126:BI657)),2)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48</v>
      </c>
      <c r="E39" s="168"/>
      <c r="F39" s="168"/>
      <c r="G39" s="169" t="s">
        <v>49</v>
      </c>
      <c r="H39" s="170" t="s">
        <v>50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104 - III. ETAPA - Předmostí (investor Kralupy n. Vl.)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Kralupy nad Vltavou</v>
      </c>
      <c r="G89" s="41"/>
      <c r="H89" s="41"/>
      <c r="I89" s="33" t="s">
        <v>24</v>
      </c>
      <c r="J89" s="80" t="str">
        <f>IF(J12="","",J12)</f>
        <v>24. 10. 2023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Ing. Petr Novotný, Ph.D.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147</v>
      </c>
      <c r="D94" s="186"/>
      <c r="E94" s="186"/>
      <c r="F94" s="186"/>
      <c r="G94" s="186"/>
      <c r="H94" s="186"/>
      <c r="I94" s="186"/>
      <c r="J94" s="187" t="s">
        <v>148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149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150</v>
      </c>
    </row>
    <row r="97" spans="1:31" s="9" customFormat="1" ht="24.95" customHeight="1">
      <c r="A97" s="9"/>
      <c r="B97" s="189"/>
      <c r="C97" s="190"/>
      <c r="D97" s="191" t="s">
        <v>151</v>
      </c>
      <c r="E97" s="192"/>
      <c r="F97" s="192"/>
      <c r="G97" s="192"/>
      <c r="H97" s="192"/>
      <c r="I97" s="192"/>
      <c r="J97" s="193">
        <f>J127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152</v>
      </c>
      <c r="E98" s="197"/>
      <c r="F98" s="197"/>
      <c r="G98" s="197"/>
      <c r="H98" s="197"/>
      <c r="I98" s="197"/>
      <c r="J98" s="198">
        <f>J128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153</v>
      </c>
      <c r="E99" s="197"/>
      <c r="F99" s="197"/>
      <c r="G99" s="197"/>
      <c r="H99" s="197"/>
      <c r="I99" s="197"/>
      <c r="J99" s="198">
        <f>J252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154</v>
      </c>
      <c r="E100" s="197"/>
      <c r="F100" s="197"/>
      <c r="G100" s="197"/>
      <c r="H100" s="197"/>
      <c r="I100" s="197"/>
      <c r="J100" s="198">
        <f>J267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155</v>
      </c>
      <c r="E101" s="197"/>
      <c r="F101" s="197"/>
      <c r="G101" s="197"/>
      <c r="H101" s="197"/>
      <c r="I101" s="197"/>
      <c r="J101" s="198">
        <f>J276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156</v>
      </c>
      <c r="E102" s="197"/>
      <c r="F102" s="197"/>
      <c r="G102" s="197"/>
      <c r="H102" s="197"/>
      <c r="I102" s="197"/>
      <c r="J102" s="198">
        <f>J399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157</v>
      </c>
      <c r="E103" s="197"/>
      <c r="F103" s="197"/>
      <c r="G103" s="197"/>
      <c r="H103" s="197"/>
      <c r="I103" s="197"/>
      <c r="J103" s="198">
        <f>J496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4"/>
      <c r="D104" s="196" t="s">
        <v>158</v>
      </c>
      <c r="E104" s="197"/>
      <c r="F104" s="197"/>
      <c r="G104" s="197"/>
      <c r="H104" s="197"/>
      <c r="I104" s="197"/>
      <c r="J104" s="198">
        <f>J580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159</v>
      </c>
      <c r="E105" s="197"/>
      <c r="F105" s="197"/>
      <c r="G105" s="197"/>
      <c r="H105" s="197"/>
      <c r="I105" s="197"/>
      <c r="J105" s="198">
        <f>J615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160</v>
      </c>
      <c r="E106" s="197"/>
      <c r="F106" s="197"/>
      <c r="G106" s="197"/>
      <c r="H106" s="197"/>
      <c r="I106" s="197"/>
      <c r="J106" s="198">
        <f>J655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161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>Okružní křižovatka sil. II/101 ulic Mostní s Třídou Legií a ulicí Třebízského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144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SO 104 - III. ETAPA - Předmostí (investor Kralupy n. Vl.)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22</v>
      </c>
      <c r="D120" s="41"/>
      <c r="E120" s="41"/>
      <c r="F120" s="28" t="str">
        <f>F12</f>
        <v>Kralupy nad Vltavou</v>
      </c>
      <c r="G120" s="41"/>
      <c r="H120" s="41"/>
      <c r="I120" s="33" t="s">
        <v>24</v>
      </c>
      <c r="J120" s="80" t="str">
        <f>IF(J12="","",J12)</f>
        <v>24. 10. 2023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26</v>
      </c>
      <c r="D122" s="41"/>
      <c r="E122" s="41"/>
      <c r="F122" s="28" t="str">
        <f>E15</f>
        <v xml:space="preserve"> </v>
      </c>
      <c r="G122" s="41"/>
      <c r="H122" s="41"/>
      <c r="I122" s="33" t="s">
        <v>32</v>
      </c>
      <c r="J122" s="37" t="str">
        <f>E21</f>
        <v>Ing. Petr Novotný, Ph.D.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30</v>
      </c>
      <c r="D123" s="41"/>
      <c r="E123" s="41"/>
      <c r="F123" s="28" t="str">
        <f>IF(E18="","",E18)</f>
        <v>Vyplň údaj</v>
      </c>
      <c r="G123" s="41"/>
      <c r="H123" s="41"/>
      <c r="I123" s="33" t="s">
        <v>35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162</v>
      </c>
      <c r="D125" s="203" t="s">
        <v>63</v>
      </c>
      <c r="E125" s="203" t="s">
        <v>59</v>
      </c>
      <c r="F125" s="203" t="s">
        <v>60</v>
      </c>
      <c r="G125" s="203" t="s">
        <v>163</v>
      </c>
      <c r="H125" s="203" t="s">
        <v>164</v>
      </c>
      <c r="I125" s="203" t="s">
        <v>165</v>
      </c>
      <c r="J125" s="203" t="s">
        <v>148</v>
      </c>
      <c r="K125" s="204" t="s">
        <v>166</v>
      </c>
      <c r="L125" s="205"/>
      <c r="M125" s="101" t="s">
        <v>1</v>
      </c>
      <c r="N125" s="102" t="s">
        <v>42</v>
      </c>
      <c r="O125" s="102" t="s">
        <v>167</v>
      </c>
      <c r="P125" s="102" t="s">
        <v>168</v>
      </c>
      <c r="Q125" s="102" t="s">
        <v>169</v>
      </c>
      <c r="R125" s="102" t="s">
        <v>170</v>
      </c>
      <c r="S125" s="102" t="s">
        <v>171</v>
      </c>
      <c r="T125" s="103" t="s">
        <v>172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173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</f>
        <v>0</v>
      </c>
      <c r="Q126" s="105"/>
      <c r="R126" s="208">
        <f>R127</f>
        <v>685.3359769000001</v>
      </c>
      <c r="S126" s="105"/>
      <c r="T126" s="209">
        <f>T127</f>
        <v>788.16754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150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77</v>
      </c>
      <c r="E127" s="214" t="s">
        <v>174</v>
      </c>
      <c r="F127" s="214" t="s">
        <v>175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P128+P252+P267+P276+P399+P496+P615+P655</f>
        <v>0</v>
      </c>
      <c r="Q127" s="219"/>
      <c r="R127" s="220">
        <f>R128+R252+R267+R276+R399+R496+R615+R655</f>
        <v>685.3359769000001</v>
      </c>
      <c r="S127" s="219"/>
      <c r="T127" s="221">
        <f>T128+T252+T267+T276+T399+T496+T615+T655</f>
        <v>788.16754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86</v>
      </c>
      <c r="AT127" s="223" t="s">
        <v>77</v>
      </c>
      <c r="AU127" s="223" t="s">
        <v>78</v>
      </c>
      <c r="AY127" s="222" t="s">
        <v>176</v>
      </c>
      <c r="BK127" s="224">
        <f>BK128+BK252+BK267+BK276+BK399+BK496+BK615+BK655</f>
        <v>0</v>
      </c>
    </row>
    <row r="128" spans="1:63" s="12" customFormat="1" ht="22.8" customHeight="1">
      <c r="A128" s="12"/>
      <c r="B128" s="211"/>
      <c r="C128" s="212"/>
      <c r="D128" s="213" t="s">
        <v>77</v>
      </c>
      <c r="E128" s="225" t="s">
        <v>86</v>
      </c>
      <c r="F128" s="225" t="s">
        <v>177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SUM(P129:P251)</f>
        <v>0</v>
      </c>
      <c r="Q128" s="219"/>
      <c r="R128" s="220">
        <f>SUM(R129:R251)</f>
        <v>244.649443</v>
      </c>
      <c r="S128" s="219"/>
      <c r="T128" s="221">
        <f>SUM(T129:T251)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86</v>
      </c>
      <c r="AT128" s="223" t="s">
        <v>77</v>
      </c>
      <c r="AU128" s="223" t="s">
        <v>86</v>
      </c>
      <c r="AY128" s="222" t="s">
        <v>176</v>
      </c>
      <c r="BK128" s="224">
        <f>SUM(BK129:BK251)</f>
        <v>0</v>
      </c>
    </row>
    <row r="129" spans="1:65" s="2" customFormat="1" ht="21.75" customHeight="1">
      <c r="A129" s="39"/>
      <c r="B129" s="40"/>
      <c r="C129" s="227" t="s">
        <v>86</v>
      </c>
      <c r="D129" s="227" t="s">
        <v>178</v>
      </c>
      <c r="E129" s="228" t="s">
        <v>179</v>
      </c>
      <c r="F129" s="229" t="s">
        <v>180</v>
      </c>
      <c r="G129" s="230" t="s">
        <v>181</v>
      </c>
      <c r="H129" s="231">
        <v>44.5</v>
      </c>
      <c r="I129" s="232"/>
      <c r="J129" s="233">
        <f>ROUND(I129*H129,2)</f>
        <v>0</v>
      </c>
      <c r="K129" s="229" t="s">
        <v>182</v>
      </c>
      <c r="L129" s="45"/>
      <c r="M129" s="234" t="s">
        <v>1</v>
      </c>
      <c r="N129" s="235" t="s">
        <v>43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183</v>
      </c>
      <c r="AT129" s="238" t="s">
        <v>178</v>
      </c>
      <c r="AU129" s="238" t="s">
        <v>88</v>
      </c>
      <c r="AY129" s="18" t="s">
        <v>176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86</v>
      </c>
      <c r="BK129" s="239">
        <f>ROUND(I129*H129,2)</f>
        <v>0</v>
      </c>
      <c r="BL129" s="18" t="s">
        <v>183</v>
      </c>
      <c r="BM129" s="238" t="s">
        <v>184</v>
      </c>
    </row>
    <row r="130" spans="1:47" s="2" customFormat="1" ht="12">
      <c r="A130" s="39"/>
      <c r="B130" s="40"/>
      <c r="C130" s="41"/>
      <c r="D130" s="240" t="s">
        <v>185</v>
      </c>
      <c r="E130" s="41"/>
      <c r="F130" s="241" t="s">
        <v>186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185</v>
      </c>
      <c r="AU130" s="18" t="s">
        <v>88</v>
      </c>
    </row>
    <row r="131" spans="1:51" s="15" customFormat="1" ht="12">
      <c r="A131" s="15"/>
      <c r="B131" s="267"/>
      <c r="C131" s="268"/>
      <c r="D131" s="240" t="s">
        <v>187</v>
      </c>
      <c r="E131" s="269" t="s">
        <v>1</v>
      </c>
      <c r="F131" s="270" t="s">
        <v>1011</v>
      </c>
      <c r="G131" s="268"/>
      <c r="H131" s="269" t="s">
        <v>1</v>
      </c>
      <c r="I131" s="271"/>
      <c r="J131" s="268"/>
      <c r="K131" s="268"/>
      <c r="L131" s="272"/>
      <c r="M131" s="273"/>
      <c r="N131" s="274"/>
      <c r="O131" s="274"/>
      <c r="P131" s="274"/>
      <c r="Q131" s="274"/>
      <c r="R131" s="274"/>
      <c r="S131" s="274"/>
      <c r="T131" s="27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6" t="s">
        <v>187</v>
      </c>
      <c r="AU131" s="276" t="s">
        <v>88</v>
      </c>
      <c r="AV131" s="15" t="s">
        <v>86</v>
      </c>
      <c r="AW131" s="15" t="s">
        <v>34</v>
      </c>
      <c r="AX131" s="15" t="s">
        <v>78</v>
      </c>
      <c r="AY131" s="276" t="s">
        <v>176</v>
      </c>
    </row>
    <row r="132" spans="1:51" s="13" customFormat="1" ht="12">
      <c r="A132" s="13"/>
      <c r="B132" s="245"/>
      <c r="C132" s="246"/>
      <c r="D132" s="240" t="s">
        <v>187</v>
      </c>
      <c r="E132" s="247" t="s">
        <v>1</v>
      </c>
      <c r="F132" s="248" t="s">
        <v>1630</v>
      </c>
      <c r="G132" s="246"/>
      <c r="H132" s="249">
        <v>44.5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187</v>
      </c>
      <c r="AU132" s="255" t="s">
        <v>88</v>
      </c>
      <c r="AV132" s="13" t="s">
        <v>88</v>
      </c>
      <c r="AW132" s="13" t="s">
        <v>34</v>
      </c>
      <c r="AX132" s="13" t="s">
        <v>78</v>
      </c>
      <c r="AY132" s="255" t="s">
        <v>176</v>
      </c>
    </row>
    <row r="133" spans="1:51" s="14" customFormat="1" ht="12">
      <c r="A133" s="14"/>
      <c r="B133" s="256"/>
      <c r="C133" s="257"/>
      <c r="D133" s="240" t="s">
        <v>187</v>
      </c>
      <c r="E133" s="258" t="s">
        <v>1</v>
      </c>
      <c r="F133" s="259" t="s">
        <v>189</v>
      </c>
      <c r="G133" s="257"/>
      <c r="H133" s="260">
        <v>44.5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187</v>
      </c>
      <c r="AU133" s="266" t="s">
        <v>88</v>
      </c>
      <c r="AV133" s="14" t="s">
        <v>183</v>
      </c>
      <c r="AW133" s="14" t="s">
        <v>34</v>
      </c>
      <c r="AX133" s="14" t="s">
        <v>86</v>
      </c>
      <c r="AY133" s="266" t="s">
        <v>176</v>
      </c>
    </row>
    <row r="134" spans="1:65" s="2" customFormat="1" ht="21.75" customHeight="1">
      <c r="A134" s="39"/>
      <c r="B134" s="40"/>
      <c r="C134" s="227" t="s">
        <v>88</v>
      </c>
      <c r="D134" s="227" t="s">
        <v>178</v>
      </c>
      <c r="E134" s="228" t="s">
        <v>190</v>
      </c>
      <c r="F134" s="229" t="s">
        <v>191</v>
      </c>
      <c r="G134" s="230" t="s">
        <v>181</v>
      </c>
      <c r="H134" s="231">
        <v>240.304</v>
      </c>
      <c r="I134" s="232"/>
      <c r="J134" s="233">
        <f>ROUND(I134*H134,2)</f>
        <v>0</v>
      </c>
      <c r="K134" s="229" t="s">
        <v>182</v>
      </c>
      <c r="L134" s="45"/>
      <c r="M134" s="234" t="s">
        <v>1</v>
      </c>
      <c r="N134" s="235" t="s">
        <v>43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183</v>
      </c>
      <c r="AT134" s="238" t="s">
        <v>178</v>
      </c>
      <c r="AU134" s="238" t="s">
        <v>88</v>
      </c>
      <c r="AY134" s="18" t="s">
        <v>176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86</v>
      </c>
      <c r="BK134" s="239">
        <f>ROUND(I134*H134,2)</f>
        <v>0</v>
      </c>
      <c r="BL134" s="18" t="s">
        <v>183</v>
      </c>
      <c r="BM134" s="238" t="s">
        <v>192</v>
      </c>
    </row>
    <row r="135" spans="1:47" s="2" customFormat="1" ht="12">
      <c r="A135" s="39"/>
      <c r="B135" s="40"/>
      <c r="C135" s="41"/>
      <c r="D135" s="240" t="s">
        <v>185</v>
      </c>
      <c r="E135" s="41"/>
      <c r="F135" s="241" t="s">
        <v>193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185</v>
      </c>
      <c r="AU135" s="18" t="s">
        <v>88</v>
      </c>
    </row>
    <row r="136" spans="1:51" s="15" customFormat="1" ht="12">
      <c r="A136" s="15"/>
      <c r="B136" s="267"/>
      <c r="C136" s="268"/>
      <c r="D136" s="240" t="s">
        <v>187</v>
      </c>
      <c r="E136" s="269" t="s">
        <v>1</v>
      </c>
      <c r="F136" s="270" t="s">
        <v>194</v>
      </c>
      <c r="G136" s="268"/>
      <c r="H136" s="269" t="s">
        <v>1</v>
      </c>
      <c r="I136" s="271"/>
      <c r="J136" s="268"/>
      <c r="K136" s="268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187</v>
      </c>
      <c r="AU136" s="276" t="s">
        <v>88</v>
      </c>
      <c r="AV136" s="15" t="s">
        <v>86</v>
      </c>
      <c r="AW136" s="15" t="s">
        <v>34</v>
      </c>
      <c r="AX136" s="15" t="s">
        <v>78</v>
      </c>
      <c r="AY136" s="276" t="s">
        <v>176</v>
      </c>
    </row>
    <row r="137" spans="1:51" s="13" customFormat="1" ht="12">
      <c r="A137" s="13"/>
      <c r="B137" s="245"/>
      <c r="C137" s="246"/>
      <c r="D137" s="240" t="s">
        <v>187</v>
      </c>
      <c r="E137" s="247" t="s">
        <v>1</v>
      </c>
      <c r="F137" s="248" t="s">
        <v>1631</v>
      </c>
      <c r="G137" s="246"/>
      <c r="H137" s="249">
        <v>233.47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187</v>
      </c>
      <c r="AU137" s="255" t="s">
        <v>88</v>
      </c>
      <c r="AV137" s="13" t="s">
        <v>88</v>
      </c>
      <c r="AW137" s="13" t="s">
        <v>34</v>
      </c>
      <c r="AX137" s="13" t="s">
        <v>78</v>
      </c>
      <c r="AY137" s="255" t="s">
        <v>176</v>
      </c>
    </row>
    <row r="138" spans="1:51" s="15" customFormat="1" ht="12">
      <c r="A138" s="15"/>
      <c r="B138" s="267"/>
      <c r="C138" s="268"/>
      <c r="D138" s="240" t="s">
        <v>187</v>
      </c>
      <c r="E138" s="269" t="s">
        <v>1</v>
      </c>
      <c r="F138" s="270" t="s">
        <v>196</v>
      </c>
      <c r="G138" s="268"/>
      <c r="H138" s="269" t="s">
        <v>1</v>
      </c>
      <c r="I138" s="271"/>
      <c r="J138" s="268"/>
      <c r="K138" s="268"/>
      <c r="L138" s="272"/>
      <c r="M138" s="273"/>
      <c r="N138" s="274"/>
      <c r="O138" s="274"/>
      <c r="P138" s="274"/>
      <c r="Q138" s="274"/>
      <c r="R138" s="274"/>
      <c r="S138" s="274"/>
      <c r="T138" s="27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6" t="s">
        <v>187</v>
      </c>
      <c r="AU138" s="276" t="s">
        <v>88</v>
      </c>
      <c r="AV138" s="15" t="s">
        <v>86</v>
      </c>
      <c r="AW138" s="15" t="s">
        <v>34</v>
      </c>
      <c r="AX138" s="15" t="s">
        <v>78</v>
      </c>
      <c r="AY138" s="276" t="s">
        <v>176</v>
      </c>
    </row>
    <row r="139" spans="1:51" s="13" customFormat="1" ht="12">
      <c r="A139" s="13"/>
      <c r="B139" s="245"/>
      <c r="C139" s="246"/>
      <c r="D139" s="240" t="s">
        <v>187</v>
      </c>
      <c r="E139" s="247" t="s">
        <v>1</v>
      </c>
      <c r="F139" s="248" t="s">
        <v>1632</v>
      </c>
      <c r="G139" s="246"/>
      <c r="H139" s="249">
        <v>6.834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187</v>
      </c>
      <c r="AU139" s="255" t="s">
        <v>88</v>
      </c>
      <c r="AV139" s="13" t="s">
        <v>88</v>
      </c>
      <c r="AW139" s="13" t="s">
        <v>34</v>
      </c>
      <c r="AX139" s="13" t="s">
        <v>78</v>
      </c>
      <c r="AY139" s="255" t="s">
        <v>176</v>
      </c>
    </row>
    <row r="140" spans="1:51" s="14" customFormat="1" ht="12">
      <c r="A140" s="14"/>
      <c r="B140" s="256"/>
      <c r="C140" s="257"/>
      <c r="D140" s="240" t="s">
        <v>187</v>
      </c>
      <c r="E140" s="258" t="s">
        <v>1</v>
      </c>
      <c r="F140" s="259" t="s">
        <v>189</v>
      </c>
      <c r="G140" s="257"/>
      <c r="H140" s="260">
        <v>240.304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187</v>
      </c>
      <c r="AU140" s="266" t="s">
        <v>88</v>
      </c>
      <c r="AV140" s="14" t="s">
        <v>183</v>
      </c>
      <c r="AW140" s="14" t="s">
        <v>34</v>
      </c>
      <c r="AX140" s="14" t="s">
        <v>86</v>
      </c>
      <c r="AY140" s="266" t="s">
        <v>176</v>
      </c>
    </row>
    <row r="141" spans="1:65" s="2" customFormat="1" ht="21.75" customHeight="1">
      <c r="A141" s="39"/>
      <c r="B141" s="40"/>
      <c r="C141" s="227" t="s">
        <v>198</v>
      </c>
      <c r="D141" s="227" t="s">
        <v>178</v>
      </c>
      <c r="E141" s="228" t="s">
        <v>204</v>
      </c>
      <c r="F141" s="229" t="s">
        <v>205</v>
      </c>
      <c r="G141" s="230" t="s">
        <v>181</v>
      </c>
      <c r="H141" s="231">
        <v>25.722</v>
      </c>
      <c r="I141" s="232"/>
      <c r="J141" s="233">
        <f>ROUND(I141*H141,2)</f>
        <v>0</v>
      </c>
      <c r="K141" s="229" t="s">
        <v>182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183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183</v>
      </c>
      <c r="BM141" s="238" t="s">
        <v>206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207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51" s="13" customFormat="1" ht="12">
      <c r="A143" s="13"/>
      <c r="B143" s="245"/>
      <c r="C143" s="246"/>
      <c r="D143" s="240" t="s">
        <v>187</v>
      </c>
      <c r="E143" s="247" t="s">
        <v>1</v>
      </c>
      <c r="F143" s="248" t="s">
        <v>1633</v>
      </c>
      <c r="G143" s="246"/>
      <c r="H143" s="249">
        <v>23.155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187</v>
      </c>
      <c r="AU143" s="255" t="s">
        <v>88</v>
      </c>
      <c r="AV143" s="13" t="s">
        <v>88</v>
      </c>
      <c r="AW143" s="13" t="s">
        <v>34</v>
      </c>
      <c r="AX143" s="13" t="s">
        <v>78</v>
      </c>
      <c r="AY143" s="255" t="s">
        <v>176</v>
      </c>
    </row>
    <row r="144" spans="1:51" s="13" customFormat="1" ht="12">
      <c r="A144" s="13"/>
      <c r="B144" s="245"/>
      <c r="C144" s="246"/>
      <c r="D144" s="240" t="s">
        <v>187</v>
      </c>
      <c r="E144" s="247" t="s">
        <v>1</v>
      </c>
      <c r="F144" s="248" t="s">
        <v>1634</v>
      </c>
      <c r="G144" s="246"/>
      <c r="H144" s="249">
        <v>2.567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187</v>
      </c>
      <c r="AU144" s="255" t="s">
        <v>88</v>
      </c>
      <c r="AV144" s="13" t="s">
        <v>88</v>
      </c>
      <c r="AW144" s="13" t="s">
        <v>34</v>
      </c>
      <c r="AX144" s="13" t="s">
        <v>78</v>
      </c>
      <c r="AY144" s="255" t="s">
        <v>176</v>
      </c>
    </row>
    <row r="145" spans="1:51" s="14" customFormat="1" ht="12">
      <c r="A145" s="14"/>
      <c r="B145" s="256"/>
      <c r="C145" s="257"/>
      <c r="D145" s="240" t="s">
        <v>187</v>
      </c>
      <c r="E145" s="258" t="s">
        <v>1</v>
      </c>
      <c r="F145" s="259" t="s">
        <v>189</v>
      </c>
      <c r="G145" s="257"/>
      <c r="H145" s="260">
        <v>25.722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6" t="s">
        <v>187</v>
      </c>
      <c r="AU145" s="266" t="s">
        <v>88</v>
      </c>
      <c r="AV145" s="14" t="s">
        <v>183</v>
      </c>
      <c r="AW145" s="14" t="s">
        <v>34</v>
      </c>
      <c r="AX145" s="14" t="s">
        <v>86</v>
      </c>
      <c r="AY145" s="266" t="s">
        <v>176</v>
      </c>
    </row>
    <row r="146" spans="1:65" s="2" customFormat="1" ht="21.75" customHeight="1">
      <c r="A146" s="39"/>
      <c r="B146" s="40"/>
      <c r="C146" s="227" t="s">
        <v>183</v>
      </c>
      <c r="D146" s="227" t="s">
        <v>178</v>
      </c>
      <c r="E146" s="228" t="s">
        <v>210</v>
      </c>
      <c r="F146" s="229" t="s">
        <v>211</v>
      </c>
      <c r="G146" s="230" t="s">
        <v>181</v>
      </c>
      <c r="H146" s="231">
        <v>18.9</v>
      </c>
      <c r="I146" s="232"/>
      <c r="J146" s="233">
        <f>ROUND(I146*H146,2)</f>
        <v>0</v>
      </c>
      <c r="K146" s="229" t="s">
        <v>182</v>
      </c>
      <c r="L146" s="45"/>
      <c r="M146" s="234" t="s">
        <v>1</v>
      </c>
      <c r="N146" s="235" t="s">
        <v>43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183</v>
      </c>
      <c r="AT146" s="238" t="s">
        <v>178</v>
      </c>
      <c r="AU146" s="238" t="s">
        <v>88</v>
      </c>
      <c r="AY146" s="18" t="s">
        <v>176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86</v>
      </c>
      <c r="BK146" s="239">
        <f>ROUND(I146*H146,2)</f>
        <v>0</v>
      </c>
      <c r="BL146" s="18" t="s">
        <v>183</v>
      </c>
      <c r="BM146" s="238" t="s">
        <v>212</v>
      </c>
    </row>
    <row r="147" spans="1:47" s="2" customFormat="1" ht="12">
      <c r="A147" s="39"/>
      <c r="B147" s="40"/>
      <c r="C147" s="41"/>
      <c r="D147" s="240" t="s">
        <v>185</v>
      </c>
      <c r="E147" s="41"/>
      <c r="F147" s="241" t="s">
        <v>213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185</v>
      </c>
      <c r="AU147" s="18" t="s">
        <v>88</v>
      </c>
    </row>
    <row r="148" spans="1:51" s="13" customFormat="1" ht="12">
      <c r="A148" s="13"/>
      <c r="B148" s="245"/>
      <c r="C148" s="246"/>
      <c r="D148" s="240" t="s">
        <v>187</v>
      </c>
      <c r="E148" s="247" t="s">
        <v>1</v>
      </c>
      <c r="F148" s="248" t="s">
        <v>1635</v>
      </c>
      <c r="G148" s="246"/>
      <c r="H148" s="249">
        <v>18.9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187</v>
      </c>
      <c r="AU148" s="255" t="s">
        <v>88</v>
      </c>
      <c r="AV148" s="13" t="s">
        <v>88</v>
      </c>
      <c r="AW148" s="13" t="s">
        <v>34</v>
      </c>
      <c r="AX148" s="13" t="s">
        <v>78</v>
      </c>
      <c r="AY148" s="255" t="s">
        <v>176</v>
      </c>
    </row>
    <row r="149" spans="1:51" s="14" customFormat="1" ht="12">
      <c r="A149" s="14"/>
      <c r="B149" s="256"/>
      <c r="C149" s="257"/>
      <c r="D149" s="240" t="s">
        <v>187</v>
      </c>
      <c r="E149" s="258" t="s">
        <v>1</v>
      </c>
      <c r="F149" s="259" t="s">
        <v>189</v>
      </c>
      <c r="G149" s="257"/>
      <c r="H149" s="260">
        <v>18.9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187</v>
      </c>
      <c r="AU149" s="266" t="s">
        <v>88</v>
      </c>
      <c r="AV149" s="14" t="s">
        <v>183</v>
      </c>
      <c r="AW149" s="14" t="s">
        <v>34</v>
      </c>
      <c r="AX149" s="14" t="s">
        <v>86</v>
      </c>
      <c r="AY149" s="266" t="s">
        <v>176</v>
      </c>
    </row>
    <row r="150" spans="1:65" s="2" customFormat="1" ht="16.5" customHeight="1">
      <c r="A150" s="39"/>
      <c r="B150" s="40"/>
      <c r="C150" s="227" t="s">
        <v>209</v>
      </c>
      <c r="D150" s="227" t="s">
        <v>178</v>
      </c>
      <c r="E150" s="228" t="s">
        <v>216</v>
      </c>
      <c r="F150" s="229" t="s">
        <v>217</v>
      </c>
      <c r="G150" s="230" t="s">
        <v>181</v>
      </c>
      <c r="H150" s="231">
        <v>1.8</v>
      </c>
      <c r="I150" s="232"/>
      <c r="J150" s="233">
        <f>ROUND(I150*H150,2)</f>
        <v>0</v>
      </c>
      <c r="K150" s="229" t="s">
        <v>182</v>
      </c>
      <c r="L150" s="45"/>
      <c r="M150" s="234" t="s">
        <v>1</v>
      </c>
      <c r="N150" s="235" t="s">
        <v>43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183</v>
      </c>
      <c r="AT150" s="238" t="s">
        <v>178</v>
      </c>
      <c r="AU150" s="238" t="s">
        <v>88</v>
      </c>
      <c r="AY150" s="18" t="s">
        <v>176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86</v>
      </c>
      <c r="BK150" s="239">
        <f>ROUND(I150*H150,2)</f>
        <v>0</v>
      </c>
      <c r="BL150" s="18" t="s">
        <v>183</v>
      </c>
      <c r="BM150" s="238" t="s">
        <v>218</v>
      </c>
    </row>
    <row r="151" spans="1:47" s="2" customFormat="1" ht="12">
      <c r="A151" s="39"/>
      <c r="B151" s="40"/>
      <c r="C151" s="41"/>
      <c r="D151" s="240" t="s">
        <v>185</v>
      </c>
      <c r="E151" s="41"/>
      <c r="F151" s="241" t="s">
        <v>219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185</v>
      </c>
      <c r="AU151" s="18" t="s">
        <v>88</v>
      </c>
    </row>
    <row r="152" spans="1:51" s="13" customFormat="1" ht="12">
      <c r="A152" s="13"/>
      <c r="B152" s="245"/>
      <c r="C152" s="246"/>
      <c r="D152" s="240" t="s">
        <v>187</v>
      </c>
      <c r="E152" s="247" t="s">
        <v>1</v>
      </c>
      <c r="F152" s="248" t="s">
        <v>1636</v>
      </c>
      <c r="G152" s="246"/>
      <c r="H152" s="249">
        <v>1.8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187</v>
      </c>
      <c r="AU152" s="255" t="s">
        <v>88</v>
      </c>
      <c r="AV152" s="13" t="s">
        <v>88</v>
      </c>
      <c r="AW152" s="13" t="s">
        <v>34</v>
      </c>
      <c r="AX152" s="13" t="s">
        <v>78</v>
      </c>
      <c r="AY152" s="255" t="s">
        <v>176</v>
      </c>
    </row>
    <row r="153" spans="1:51" s="14" customFormat="1" ht="12">
      <c r="A153" s="14"/>
      <c r="B153" s="256"/>
      <c r="C153" s="257"/>
      <c r="D153" s="240" t="s">
        <v>187</v>
      </c>
      <c r="E153" s="258" t="s">
        <v>1</v>
      </c>
      <c r="F153" s="259" t="s">
        <v>189</v>
      </c>
      <c r="G153" s="257"/>
      <c r="H153" s="260">
        <v>1.8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187</v>
      </c>
      <c r="AU153" s="266" t="s">
        <v>88</v>
      </c>
      <c r="AV153" s="14" t="s">
        <v>183</v>
      </c>
      <c r="AW153" s="14" t="s">
        <v>34</v>
      </c>
      <c r="AX153" s="14" t="s">
        <v>86</v>
      </c>
      <c r="AY153" s="266" t="s">
        <v>176</v>
      </c>
    </row>
    <row r="154" spans="1:65" s="2" customFormat="1" ht="21.75" customHeight="1">
      <c r="A154" s="39"/>
      <c r="B154" s="40"/>
      <c r="C154" s="227" t="s">
        <v>215</v>
      </c>
      <c r="D154" s="227" t="s">
        <v>178</v>
      </c>
      <c r="E154" s="228" t="s">
        <v>222</v>
      </c>
      <c r="F154" s="229" t="s">
        <v>223</v>
      </c>
      <c r="G154" s="230" t="s">
        <v>181</v>
      </c>
      <c r="H154" s="231">
        <v>1.188</v>
      </c>
      <c r="I154" s="232"/>
      <c r="J154" s="233">
        <f>ROUND(I154*H154,2)</f>
        <v>0</v>
      </c>
      <c r="K154" s="229" t="s">
        <v>182</v>
      </c>
      <c r="L154" s="45"/>
      <c r="M154" s="234" t="s">
        <v>1</v>
      </c>
      <c r="N154" s="235" t="s">
        <v>43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183</v>
      </c>
      <c r="AT154" s="238" t="s">
        <v>178</v>
      </c>
      <c r="AU154" s="238" t="s">
        <v>88</v>
      </c>
      <c r="AY154" s="18" t="s">
        <v>176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86</v>
      </c>
      <c r="BK154" s="239">
        <f>ROUND(I154*H154,2)</f>
        <v>0</v>
      </c>
      <c r="BL154" s="18" t="s">
        <v>183</v>
      </c>
      <c r="BM154" s="238" t="s">
        <v>224</v>
      </c>
    </row>
    <row r="155" spans="1:47" s="2" customFormat="1" ht="12">
      <c r="A155" s="39"/>
      <c r="B155" s="40"/>
      <c r="C155" s="41"/>
      <c r="D155" s="240" t="s">
        <v>185</v>
      </c>
      <c r="E155" s="41"/>
      <c r="F155" s="241" t="s">
        <v>225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185</v>
      </c>
      <c r="AU155" s="18" t="s">
        <v>88</v>
      </c>
    </row>
    <row r="156" spans="1:51" s="13" customFormat="1" ht="12">
      <c r="A156" s="13"/>
      <c r="B156" s="245"/>
      <c r="C156" s="246"/>
      <c r="D156" s="240" t="s">
        <v>187</v>
      </c>
      <c r="E156" s="247" t="s">
        <v>1</v>
      </c>
      <c r="F156" s="248" t="s">
        <v>1637</v>
      </c>
      <c r="G156" s="246"/>
      <c r="H156" s="249">
        <v>1.188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187</v>
      </c>
      <c r="AU156" s="255" t="s">
        <v>88</v>
      </c>
      <c r="AV156" s="13" t="s">
        <v>88</v>
      </c>
      <c r="AW156" s="13" t="s">
        <v>34</v>
      </c>
      <c r="AX156" s="13" t="s">
        <v>78</v>
      </c>
      <c r="AY156" s="255" t="s">
        <v>176</v>
      </c>
    </row>
    <row r="157" spans="1:51" s="14" customFormat="1" ht="12">
      <c r="A157" s="14"/>
      <c r="B157" s="256"/>
      <c r="C157" s="257"/>
      <c r="D157" s="240" t="s">
        <v>187</v>
      </c>
      <c r="E157" s="258" t="s">
        <v>1</v>
      </c>
      <c r="F157" s="259" t="s">
        <v>189</v>
      </c>
      <c r="G157" s="257"/>
      <c r="H157" s="260">
        <v>1.188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187</v>
      </c>
      <c r="AU157" s="266" t="s">
        <v>88</v>
      </c>
      <c r="AV157" s="14" t="s">
        <v>183</v>
      </c>
      <c r="AW157" s="14" t="s">
        <v>34</v>
      </c>
      <c r="AX157" s="14" t="s">
        <v>86</v>
      </c>
      <c r="AY157" s="266" t="s">
        <v>176</v>
      </c>
    </row>
    <row r="158" spans="1:65" s="2" customFormat="1" ht="21.75" customHeight="1">
      <c r="A158" s="39"/>
      <c r="B158" s="40"/>
      <c r="C158" s="227" t="s">
        <v>221</v>
      </c>
      <c r="D158" s="227" t="s">
        <v>178</v>
      </c>
      <c r="E158" s="228" t="s">
        <v>228</v>
      </c>
      <c r="F158" s="229" t="s">
        <v>229</v>
      </c>
      <c r="G158" s="230" t="s">
        <v>181</v>
      </c>
      <c r="H158" s="231">
        <v>322.688</v>
      </c>
      <c r="I158" s="232"/>
      <c r="J158" s="233">
        <f>ROUND(I158*H158,2)</f>
        <v>0</v>
      </c>
      <c r="K158" s="229" t="s">
        <v>182</v>
      </c>
      <c r="L158" s="45"/>
      <c r="M158" s="234" t="s">
        <v>1</v>
      </c>
      <c r="N158" s="235" t="s">
        <v>43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183</v>
      </c>
      <c r="AT158" s="238" t="s">
        <v>178</v>
      </c>
      <c r="AU158" s="238" t="s">
        <v>88</v>
      </c>
      <c r="AY158" s="18" t="s">
        <v>176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86</v>
      </c>
      <c r="BK158" s="239">
        <f>ROUND(I158*H158,2)</f>
        <v>0</v>
      </c>
      <c r="BL158" s="18" t="s">
        <v>183</v>
      </c>
      <c r="BM158" s="238" t="s">
        <v>230</v>
      </c>
    </row>
    <row r="159" spans="1:47" s="2" customFormat="1" ht="12">
      <c r="A159" s="39"/>
      <c r="B159" s="40"/>
      <c r="C159" s="41"/>
      <c r="D159" s="240" t="s">
        <v>185</v>
      </c>
      <c r="E159" s="41"/>
      <c r="F159" s="241" t="s">
        <v>231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88</v>
      </c>
    </row>
    <row r="160" spans="1:47" s="2" customFormat="1" ht="12">
      <c r="A160" s="39"/>
      <c r="B160" s="40"/>
      <c r="C160" s="41"/>
      <c r="D160" s="240" t="s">
        <v>232</v>
      </c>
      <c r="E160" s="41"/>
      <c r="F160" s="277" t="s">
        <v>233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232</v>
      </c>
      <c r="AU160" s="18" t="s">
        <v>88</v>
      </c>
    </row>
    <row r="161" spans="1:51" s="13" customFormat="1" ht="12">
      <c r="A161" s="13"/>
      <c r="B161" s="245"/>
      <c r="C161" s="246"/>
      <c r="D161" s="240" t="s">
        <v>187</v>
      </c>
      <c r="E161" s="247" t="s">
        <v>1</v>
      </c>
      <c r="F161" s="248" t="s">
        <v>1638</v>
      </c>
      <c r="G161" s="246"/>
      <c r="H161" s="249">
        <v>315.854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187</v>
      </c>
      <c r="AU161" s="255" t="s">
        <v>88</v>
      </c>
      <c r="AV161" s="13" t="s">
        <v>88</v>
      </c>
      <c r="AW161" s="13" t="s">
        <v>34</v>
      </c>
      <c r="AX161" s="13" t="s">
        <v>78</v>
      </c>
      <c r="AY161" s="255" t="s">
        <v>176</v>
      </c>
    </row>
    <row r="162" spans="1:51" s="13" customFormat="1" ht="12">
      <c r="A162" s="13"/>
      <c r="B162" s="245"/>
      <c r="C162" s="246"/>
      <c r="D162" s="240" t="s">
        <v>187</v>
      </c>
      <c r="E162" s="247" t="s">
        <v>1</v>
      </c>
      <c r="F162" s="248" t="s">
        <v>1632</v>
      </c>
      <c r="G162" s="246"/>
      <c r="H162" s="249">
        <v>6.834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187</v>
      </c>
      <c r="AU162" s="255" t="s">
        <v>88</v>
      </c>
      <c r="AV162" s="13" t="s">
        <v>88</v>
      </c>
      <c r="AW162" s="13" t="s">
        <v>34</v>
      </c>
      <c r="AX162" s="13" t="s">
        <v>78</v>
      </c>
      <c r="AY162" s="255" t="s">
        <v>176</v>
      </c>
    </row>
    <row r="163" spans="1:51" s="14" customFormat="1" ht="12">
      <c r="A163" s="14"/>
      <c r="B163" s="256"/>
      <c r="C163" s="257"/>
      <c r="D163" s="240" t="s">
        <v>187</v>
      </c>
      <c r="E163" s="258" t="s">
        <v>1</v>
      </c>
      <c r="F163" s="259" t="s">
        <v>189</v>
      </c>
      <c r="G163" s="257"/>
      <c r="H163" s="260">
        <v>322.688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6" t="s">
        <v>187</v>
      </c>
      <c r="AU163" s="266" t="s">
        <v>88</v>
      </c>
      <c r="AV163" s="14" t="s">
        <v>183</v>
      </c>
      <c r="AW163" s="14" t="s">
        <v>34</v>
      </c>
      <c r="AX163" s="14" t="s">
        <v>86</v>
      </c>
      <c r="AY163" s="266" t="s">
        <v>176</v>
      </c>
    </row>
    <row r="164" spans="1:65" s="2" customFormat="1" ht="16.5" customHeight="1">
      <c r="A164" s="39"/>
      <c r="B164" s="40"/>
      <c r="C164" s="227" t="s">
        <v>227</v>
      </c>
      <c r="D164" s="227" t="s">
        <v>178</v>
      </c>
      <c r="E164" s="228" t="s">
        <v>236</v>
      </c>
      <c r="F164" s="229" t="s">
        <v>237</v>
      </c>
      <c r="G164" s="230" t="s">
        <v>181</v>
      </c>
      <c r="H164" s="231">
        <v>1.188</v>
      </c>
      <c r="I164" s="232"/>
      <c r="J164" s="233">
        <f>ROUND(I164*H164,2)</f>
        <v>0</v>
      </c>
      <c r="K164" s="229" t="s">
        <v>182</v>
      </c>
      <c r="L164" s="45"/>
      <c r="M164" s="234" t="s">
        <v>1</v>
      </c>
      <c r="N164" s="235" t="s">
        <v>43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183</v>
      </c>
      <c r="AT164" s="238" t="s">
        <v>178</v>
      </c>
      <c r="AU164" s="238" t="s">
        <v>88</v>
      </c>
      <c r="AY164" s="18" t="s">
        <v>176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86</v>
      </c>
      <c r="BK164" s="239">
        <f>ROUND(I164*H164,2)</f>
        <v>0</v>
      </c>
      <c r="BL164" s="18" t="s">
        <v>183</v>
      </c>
      <c r="BM164" s="238" t="s">
        <v>238</v>
      </c>
    </row>
    <row r="165" spans="1:47" s="2" customFormat="1" ht="12">
      <c r="A165" s="39"/>
      <c r="B165" s="40"/>
      <c r="C165" s="41"/>
      <c r="D165" s="240" t="s">
        <v>185</v>
      </c>
      <c r="E165" s="41"/>
      <c r="F165" s="241" t="s">
        <v>239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185</v>
      </c>
      <c r="AU165" s="18" t="s">
        <v>88</v>
      </c>
    </row>
    <row r="166" spans="1:51" s="13" customFormat="1" ht="12">
      <c r="A166" s="13"/>
      <c r="B166" s="245"/>
      <c r="C166" s="246"/>
      <c r="D166" s="240" t="s">
        <v>187</v>
      </c>
      <c r="E166" s="247" t="s">
        <v>1</v>
      </c>
      <c r="F166" s="248" t="s">
        <v>1639</v>
      </c>
      <c r="G166" s="246"/>
      <c r="H166" s="249">
        <v>1.188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187</v>
      </c>
      <c r="AU166" s="255" t="s">
        <v>88</v>
      </c>
      <c r="AV166" s="13" t="s">
        <v>88</v>
      </c>
      <c r="AW166" s="13" t="s">
        <v>34</v>
      </c>
      <c r="AX166" s="13" t="s">
        <v>78</v>
      </c>
      <c r="AY166" s="255" t="s">
        <v>176</v>
      </c>
    </row>
    <row r="167" spans="1:51" s="14" customFormat="1" ht="12">
      <c r="A167" s="14"/>
      <c r="B167" s="256"/>
      <c r="C167" s="257"/>
      <c r="D167" s="240" t="s">
        <v>187</v>
      </c>
      <c r="E167" s="258" t="s">
        <v>1</v>
      </c>
      <c r="F167" s="259" t="s">
        <v>189</v>
      </c>
      <c r="G167" s="257"/>
      <c r="H167" s="260">
        <v>1.188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187</v>
      </c>
      <c r="AU167" s="266" t="s">
        <v>88</v>
      </c>
      <c r="AV167" s="14" t="s">
        <v>183</v>
      </c>
      <c r="AW167" s="14" t="s">
        <v>34</v>
      </c>
      <c r="AX167" s="14" t="s">
        <v>86</v>
      </c>
      <c r="AY167" s="266" t="s">
        <v>176</v>
      </c>
    </row>
    <row r="168" spans="1:65" s="2" customFormat="1" ht="16.5" customHeight="1">
      <c r="A168" s="39"/>
      <c r="B168" s="40"/>
      <c r="C168" s="227" t="s">
        <v>235</v>
      </c>
      <c r="D168" s="227" t="s">
        <v>178</v>
      </c>
      <c r="E168" s="228" t="s">
        <v>242</v>
      </c>
      <c r="F168" s="229" t="s">
        <v>243</v>
      </c>
      <c r="G168" s="230" t="s">
        <v>181</v>
      </c>
      <c r="H168" s="231">
        <v>6.834</v>
      </c>
      <c r="I168" s="232"/>
      <c r="J168" s="233">
        <f>ROUND(I168*H168,2)</f>
        <v>0</v>
      </c>
      <c r="K168" s="229" t="s">
        <v>182</v>
      </c>
      <c r="L168" s="45"/>
      <c r="M168" s="234" t="s">
        <v>1</v>
      </c>
      <c r="N168" s="235" t="s">
        <v>43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183</v>
      </c>
      <c r="AT168" s="238" t="s">
        <v>178</v>
      </c>
      <c r="AU168" s="238" t="s">
        <v>88</v>
      </c>
      <c r="AY168" s="18" t="s">
        <v>176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86</v>
      </c>
      <c r="BK168" s="239">
        <f>ROUND(I168*H168,2)</f>
        <v>0</v>
      </c>
      <c r="BL168" s="18" t="s">
        <v>183</v>
      </c>
      <c r="BM168" s="238" t="s">
        <v>1640</v>
      </c>
    </row>
    <row r="169" spans="1:47" s="2" customFormat="1" ht="12">
      <c r="A169" s="39"/>
      <c r="B169" s="40"/>
      <c r="C169" s="41"/>
      <c r="D169" s="240" t="s">
        <v>185</v>
      </c>
      <c r="E169" s="41"/>
      <c r="F169" s="241" t="s">
        <v>245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185</v>
      </c>
      <c r="AU169" s="18" t="s">
        <v>88</v>
      </c>
    </row>
    <row r="170" spans="1:51" s="15" customFormat="1" ht="12">
      <c r="A170" s="15"/>
      <c r="B170" s="267"/>
      <c r="C170" s="268"/>
      <c r="D170" s="240" t="s">
        <v>187</v>
      </c>
      <c r="E170" s="269" t="s">
        <v>1</v>
      </c>
      <c r="F170" s="270" t="s">
        <v>196</v>
      </c>
      <c r="G170" s="268"/>
      <c r="H170" s="269" t="s">
        <v>1</v>
      </c>
      <c r="I170" s="271"/>
      <c r="J170" s="268"/>
      <c r="K170" s="268"/>
      <c r="L170" s="272"/>
      <c r="M170" s="273"/>
      <c r="N170" s="274"/>
      <c r="O170" s="274"/>
      <c r="P170" s="274"/>
      <c r="Q170" s="274"/>
      <c r="R170" s="274"/>
      <c r="S170" s="274"/>
      <c r="T170" s="27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6" t="s">
        <v>187</v>
      </c>
      <c r="AU170" s="276" t="s">
        <v>88</v>
      </c>
      <c r="AV170" s="15" t="s">
        <v>86</v>
      </c>
      <c r="AW170" s="15" t="s">
        <v>34</v>
      </c>
      <c r="AX170" s="15" t="s">
        <v>78</v>
      </c>
      <c r="AY170" s="276" t="s">
        <v>176</v>
      </c>
    </row>
    <row r="171" spans="1:51" s="13" customFormat="1" ht="12">
      <c r="A171" s="13"/>
      <c r="B171" s="245"/>
      <c r="C171" s="246"/>
      <c r="D171" s="240" t="s">
        <v>187</v>
      </c>
      <c r="E171" s="247" t="s">
        <v>1</v>
      </c>
      <c r="F171" s="248" t="s">
        <v>1632</v>
      </c>
      <c r="G171" s="246"/>
      <c r="H171" s="249">
        <v>6.834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187</v>
      </c>
      <c r="AU171" s="255" t="s">
        <v>88</v>
      </c>
      <c r="AV171" s="13" t="s">
        <v>88</v>
      </c>
      <c r="AW171" s="13" t="s">
        <v>34</v>
      </c>
      <c r="AX171" s="13" t="s">
        <v>78</v>
      </c>
      <c r="AY171" s="255" t="s">
        <v>176</v>
      </c>
    </row>
    <row r="172" spans="1:51" s="14" customFormat="1" ht="12">
      <c r="A172" s="14"/>
      <c r="B172" s="256"/>
      <c r="C172" s="257"/>
      <c r="D172" s="240" t="s">
        <v>187</v>
      </c>
      <c r="E172" s="258" t="s">
        <v>1</v>
      </c>
      <c r="F172" s="259" t="s">
        <v>189</v>
      </c>
      <c r="G172" s="257"/>
      <c r="H172" s="260">
        <v>6.834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6" t="s">
        <v>187</v>
      </c>
      <c r="AU172" s="266" t="s">
        <v>88</v>
      </c>
      <c r="AV172" s="14" t="s">
        <v>183</v>
      </c>
      <c r="AW172" s="14" t="s">
        <v>34</v>
      </c>
      <c r="AX172" s="14" t="s">
        <v>86</v>
      </c>
      <c r="AY172" s="266" t="s">
        <v>176</v>
      </c>
    </row>
    <row r="173" spans="1:65" s="2" customFormat="1" ht="16.5" customHeight="1">
      <c r="A173" s="39"/>
      <c r="B173" s="40"/>
      <c r="C173" s="278" t="s">
        <v>241</v>
      </c>
      <c r="D173" s="278" t="s">
        <v>247</v>
      </c>
      <c r="E173" s="279" t="s">
        <v>248</v>
      </c>
      <c r="F173" s="280" t="s">
        <v>249</v>
      </c>
      <c r="G173" s="281" t="s">
        <v>250</v>
      </c>
      <c r="H173" s="282">
        <v>13.668</v>
      </c>
      <c r="I173" s="283"/>
      <c r="J173" s="284">
        <f>ROUND(I173*H173,2)</f>
        <v>0</v>
      </c>
      <c r="K173" s="280" t="s">
        <v>1</v>
      </c>
      <c r="L173" s="285"/>
      <c r="M173" s="286" t="s">
        <v>1</v>
      </c>
      <c r="N173" s="287" t="s">
        <v>43</v>
      </c>
      <c r="O173" s="92"/>
      <c r="P173" s="236">
        <f>O173*H173</f>
        <v>0</v>
      </c>
      <c r="Q173" s="236">
        <v>1</v>
      </c>
      <c r="R173" s="236">
        <f>Q173*H173</f>
        <v>13.668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227</v>
      </c>
      <c r="AT173" s="238" t="s">
        <v>247</v>
      </c>
      <c r="AU173" s="238" t="s">
        <v>88</v>
      </c>
      <c r="AY173" s="18" t="s">
        <v>176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86</v>
      </c>
      <c r="BK173" s="239">
        <f>ROUND(I173*H173,2)</f>
        <v>0</v>
      </c>
      <c r="BL173" s="18" t="s">
        <v>183</v>
      </c>
      <c r="BM173" s="238" t="s">
        <v>1641</v>
      </c>
    </row>
    <row r="174" spans="1:47" s="2" customFormat="1" ht="12">
      <c r="A174" s="39"/>
      <c r="B174" s="40"/>
      <c r="C174" s="41"/>
      <c r="D174" s="240" t="s">
        <v>185</v>
      </c>
      <c r="E174" s="41"/>
      <c r="F174" s="241" t="s">
        <v>249</v>
      </c>
      <c r="G174" s="41"/>
      <c r="H174" s="41"/>
      <c r="I174" s="242"/>
      <c r="J174" s="41"/>
      <c r="K174" s="41"/>
      <c r="L174" s="45"/>
      <c r="M174" s="243"/>
      <c r="N174" s="244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185</v>
      </c>
      <c r="AU174" s="18" t="s">
        <v>88</v>
      </c>
    </row>
    <row r="175" spans="1:47" s="2" customFormat="1" ht="12">
      <c r="A175" s="39"/>
      <c r="B175" s="40"/>
      <c r="C175" s="41"/>
      <c r="D175" s="240" t="s">
        <v>232</v>
      </c>
      <c r="E175" s="41"/>
      <c r="F175" s="277" t="s">
        <v>252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232</v>
      </c>
      <c r="AU175" s="18" t="s">
        <v>88</v>
      </c>
    </row>
    <row r="176" spans="1:51" s="15" customFormat="1" ht="12">
      <c r="A176" s="15"/>
      <c r="B176" s="267"/>
      <c r="C176" s="268"/>
      <c r="D176" s="240" t="s">
        <v>187</v>
      </c>
      <c r="E176" s="269" t="s">
        <v>1</v>
      </c>
      <c r="F176" s="270" t="s">
        <v>196</v>
      </c>
      <c r="G176" s="268"/>
      <c r="H176" s="269" t="s">
        <v>1</v>
      </c>
      <c r="I176" s="271"/>
      <c r="J176" s="268"/>
      <c r="K176" s="268"/>
      <c r="L176" s="272"/>
      <c r="M176" s="273"/>
      <c r="N176" s="274"/>
      <c r="O176" s="274"/>
      <c r="P176" s="274"/>
      <c r="Q176" s="274"/>
      <c r="R176" s="274"/>
      <c r="S176" s="274"/>
      <c r="T176" s="27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6" t="s">
        <v>187</v>
      </c>
      <c r="AU176" s="276" t="s">
        <v>88</v>
      </c>
      <c r="AV176" s="15" t="s">
        <v>86</v>
      </c>
      <c r="AW176" s="15" t="s">
        <v>34</v>
      </c>
      <c r="AX176" s="15" t="s">
        <v>78</v>
      </c>
      <c r="AY176" s="276" t="s">
        <v>176</v>
      </c>
    </row>
    <row r="177" spans="1:51" s="13" customFormat="1" ht="12">
      <c r="A177" s="13"/>
      <c r="B177" s="245"/>
      <c r="C177" s="246"/>
      <c r="D177" s="240" t="s">
        <v>187</v>
      </c>
      <c r="E177" s="247" t="s">
        <v>1</v>
      </c>
      <c r="F177" s="248" t="s">
        <v>1632</v>
      </c>
      <c r="G177" s="246"/>
      <c r="H177" s="249">
        <v>6.834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187</v>
      </c>
      <c r="AU177" s="255" t="s">
        <v>88</v>
      </c>
      <c r="AV177" s="13" t="s">
        <v>88</v>
      </c>
      <c r="AW177" s="13" t="s">
        <v>34</v>
      </c>
      <c r="AX177" s="13" t="s">
        <v>78</v>
      </c>
      <c r="AY177" s="255" t="s">
        <v>176</v>
      </c>
    </row>
    <row r="178" spans="1:51" s="14" customFormat="1" ht="12">
      <c r="A178" s="14"/>
      <c r="B178" s="256"/>
      <c r="C178" s="257"/>
      <c r="D178" s="240" t="s">
        <v>187</v>
      </c>
      <c r="E178" s="258" t="s">
        <v>1</v>
      </c>
      <c r="F178" s="259" t="s">
        <v>189</v>
      </c>
      <c r="G178" s="257"/>
      <c r="H178" s="260">
        <v>6.834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187</v>
      </c>
      <c r="AU178" s="266" t="s">
        <v>88</v>
      </c>
      <c r="AV178" s="14" t="s">
        <v>183</v>
      </c>
      <c r="AW178" s="14" t="s">
        <v>34</v>
      </c>
      <c r="AX178" s="14" t="s">
        <v>86</v>
      </c>
      <c r="AY178" s="266" t="s">
        <v>176</v>
      </c>
    </row>
    <row r="179" spans="1:51" s="13" customFormat="1" ht="12">
      <c r="A179" s="13"/>
      <c r="B179" s="245"/>
      <c r="C179" s="246"/>
      <c r="D179" s="240" t="s">
        <v>187</v>
      </c>
      <c r="E179" s="246"/>
      <c r="F179" s="248" t="s">
        <v>1642</v>
      </c>
      <c r="G179" s="246"/>
      <c r="H179" s="249">
        <v>13.668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187</v>
      </c>
      <c r="AU179" s="255" t="s">
        <v>88</v>
      </c>
      <c r="AV179" s="13" t="s">
        <v>88</v>
      </c>
      <c r="AW179" s="13" t="s">
        <v>4</v>
      </c>
      <c r="AX179" s="13" t="s">
        <v>86</v>
      </c>
      <c r="AY179" s="255" t="s">
        <v>176</v>
      </c>
    </row>
    <row r="180" spans="1:65" s="2" customFormat="1" ht="16.5" customHeight="1">
      <c r="A180" s="39"/>
      <c r="B180" s="40"/>
      <c r="C180" s="227" t="s">
        <v>246</v>
      </c>
      <c r="D180" s="227" t="s">
        <v>178</v>
      </c>
      <c r="E180" s="228" t="s">
        <v>255</v>
      </c>
      <c r="F180" s="229" t="s">
        <v>256</v>
      </c>
      <c r="G180" s="230" t="s">
        <v>250</v>
      </c>
      <c r="H180" s="231">
        <v>580.838</v>
      </c>
      <c r="I180" s="232"/>
      <c r="J180" s="233">
        <f>ROUND(I180*H180,2)</f>
        <v>0</v>
      </c>
      <c r="K180" s="229" t="s">
        <v>182</v>
      </c>
      <c r="L180" s="45"/>
      <c r="M180" s="234" t="s">
        <v>1</v>
      </c>
      <c r="N180" s="235" t="s">
        <v>43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183</v>
      </c>
      <c r="AT180" s="238" t="s">
        <v>178</v>
      </c>
      <c r="AU180" s="238" t="s">
        <v>88</v>
      </c>
      <c r="AY180" s="18" t="s">
        <v>176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86</v>
      </c>
      <c r="BK180" s="239">
        <f>ROUND(I180*H180,2)</f>
        <v>0</v>
      </c>
      <c r="BL180" s="18" t="s">
        <v>183</v>
      </c>
      <c r="BM180" s="238" t="s">
        <v>257</v>
      </c>
    </row>
    <row r="181" spans="1:47" s="2" customFormat="1" ht="12">
      <c r="A181" s="39"/>
      <c r="B181" s="40"/>
      <c r="C181" s="41"/>
      <c r="D181" s="240" t="s">
        <v>185</v>
      </c>
      <c r="E181" s="41"/>
      <c r="F181" s="241" t="s">
        <v>258</v>
      </c>
      <c r="G181" s="41"/>
      <c r="H181" s="41"/>
      <c r="I181" s="242"/>
      <c r="J181" s="41"/>
      <c r="K181" s="41"/>
      <c r="L181" s="45"/>
      <c r="M181" s="243"/>
      <c r="N181" s="24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185</v>
      </c>
      <c r="AU181" s="18" t="s">
        <v>88</v>
      </c>
    </row>
    <row r="182" spans="1:51" s="13" customFormat="1" ht="12">
      <c r="A182" s="13"/>
      <c r="B182" s="245"/>
      <c r="C182" s="246"/>
      <c r="D182" s="240" t="s">
        <v>187</v>
      </c>
      <c r="E182" s="247" t="s">
        <v>1</v>
      </c>
      <c r="F182" s="248" t="s">
        <v>1643</v>
      </c>
      <c r="G182" s="246"/>
      <c r="H182" s="249">
        <v>315.854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187</v>
      </c>
      <c r="AU182" s="255" t="s">
        <v>88</v>
      </c>
      <c r="AV182" s="13" t="s">
        <v>88</v>
      </c>
      <c r="AW182" s="13" t="s">
        <v>34</v>
      </c>
      <c r="AX182" s="13" t="s">
        <v>78</v>
      </c>
      <c r="AY182" s="255" t="s">
        <v>176</v>
      </c>
    </row>
    <row r="183" spans="1:51" s="13" customFormat="1" ht="12">
      <c r="A183" s="13"/>
      <c r="B183" s="245"/>
      <c r="C183" s="246"/>
      <c r="D183" s="240" t="s">
        <v>187</v>
      </c>
      <c r="E183" s="247" t="s">
        <v>1</v>
      </c>
      <c r="F183" s="248" t="s">
        <v>1632</v>
      </c>
      <c r="G183" s="246"/>
      <c r="H183" s="249">
        <v>6.834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187</v>
      </c>
      <c r="AU183" s="255" t="s">
        <v>88</v>
      </c>
      <c r="AV183" s="13" t="s">
        <v>88</v>
      </c>
      <c r="AW183" s="13" t="s">
        <v>34</v>
      </c>
      <c r="AX183" s="13" t="s">
        <v>78</v>
      </c>
      <c r="AY183" s="255" t="s">
        <v>176</v>
      </c>
    </row>
    <row r="184" spans="1:51" s="14" customFormat="1" ht="12">
      <c r="A184" s="14"/>
      <c r="B184" s="256"/>
      <c r="C184" s="257"/>
      <c r="D184" s="240" t="s">
        <v>187</v>
      </c>
      <c r="E184" s="258" t="s">
        <v>1</v>
      </c>
      <c r="F184" s="259" t="s">
        <v>189</v>
      </c>
      <c r="G184" s="257"/>
      <c r="H184" s="260">
        <v>322.688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187</v>
      </c>
      <c r="AU184" s="266" t="s">
        <v>88</v>
      </c>
      <c r="AV184" s="14" t="s">
        <v>183</v>
      </c>
      <c r="AW184" s="14" t="s">
        <v>34</v>
      </c>
      <c r="AX184" s="14" t="s">
        <v>86</v>
      </c>
      <c r="AY184" s="266" t="s">
        <v>176</v>
      </c>
    </row>
    <row r="185" spans="1:51" s="13" customFormat="1" ht="12">
      <c r="A185" s="13"/>
      <c r="B185" s="245"/>
      <c r="C185" s="246"/>
      <c r="D185" s="240" t="s">
        <v>187</v>
      </c>
      <c r="E185" s="246"/>
      <c r="F185" s="248" t="s">
        <v>1644</v>
      </c>
      <c r="G185" s="246"/>
      <c r="H185" s="249">
        <v>580.838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187</v>
      </c>
      <c r="AU185" s="255" t="s">
        <v>88</v>
      </c>
      <c r="AV185" s="13" t="s">
        <v>88</v>
      </c>
      <c r="AW185" s="13" t="s">
        <v>4</v>
      </c>
      <c r="AX185" s="13" t="s">
        <v>86</v>
      </c>
      <c r="AY185" s="255" t="s">
        <v>176</v>
      </c>
    </row>
    <row r="186" spans="1:65" s="2" customFormat="1" ht="16.5" customHeight="1">
      <c r="A186" s="39"/>
      <c r="B186" s="40"/>
      <c r="C186" s="227" t="s">
        <v>254</v>
      </c>
      <c r="D186" s="227" t="s">
        <v>178</v>
      </c>
      <c r="E186" s="228" t="s">
        <v>262</v>
      </c>
      <c r="F186" s="229" t="s">
        <v>263</v>
      </c>
      <c r="G186" s="230" t="s">
        <v>181</v>
      </c>
      <c r="H186" s="231">
        <v>9.91</v>
      </c>
      <c r="I186" s="232"/>
      <c r="J186" s="233">
        <f>ROUND(I186*H186,2)</f>
        <v>0</v>
      </c>
      <c r="K186" s="229" t="s">
        <v>182</v>
      </c>
      <c r="L186" s="45"/>
      <c r="M186" s="234" t="s">
        <v>1</v>
      </c>
      <c r="N186" s="235" t="s">
        <v>43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183</v>
      </c>
      <c r="AT186" s="238" t="s">
        <v>178</v>
      </c>
      <c r="AU186" s="238" t="s">
        <v>88</v>
      </c>
      <c r="AY186" s="18" t="s">
        <v>176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86</v>
      </c>
      <c r="BK186" s="239">
        <f>ROUND(I186*H186,2)</f>
        <v>0</v>
      </c>
      <c r="BL186" s="18" t="s">
        <v>183</v>
      </c>
      <c r="BM186" s="238" t="s">
        <v>264</v>
      </c>
    </row>
    <row r="187" spans="1:47" s="2" customFormat="1" ht="12">
      <c r="A187" s="39"/>
      <c r="B187" s="40"/>
      <c r="C187" s="41"/>
      <c r="D187" s="240" t="s">
        <v>185</v>
      </c>
      <c r="E187" s="41"/>
      <c r="F187" s="241" t="s">
        <v>265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185</v>
      </c>
      <c r="AU187" s="18" t="s">
        <v>88</v>
      </c>
    </row>
    <row r="188" spans="1:51" s="13" customFormat="1" ht="12">
      <c r="A188" s="13"/>
      <c r="B188" s="245"/>
      <c r="C188" s="246"/>
      <c r="D188" s="240" t="s">
        <v>187</v>
      </c>
      <c r="E188" s="247" t="s">
        <v>1</v>
      </c>
      <c r="F188" s="248" t="s">
        <v>1645</v>
      </c>
      <c r="G188" s="246"/>
      <c r="H188" s="249">
        <v>7.35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187</v>
      </c>
      <c r="AU188" s="255" t="s">
        <v>88</v>
      </c>
      <c r="AV188" s="13" t="s">
        <v>88</v>
      </c>
      <c r="AW188" s="13" t="s">
        <v>34</v>
      </c>
      <c r="AX188" s="13" t="s">
        <v>78</v>
      </c>
      <c r="AY188" s="255" t="s">
        <v>176</v>
      </c>
    </row>
    <row r="189" spans="1:51" s="13" customFormat="1" ht="12">
      <c r="A189" s="13"/>
      <c r="B189" s="245"/>
      <c r="C189" s="246"/>
      <c r="D189" s="240" t="s">
        <v>187</v>
      </c>
      <c r="E189" s="247" t="s">
        <v>1</v>
      </c>
      <c r="F189" s="248" t="s">
        <v>1646</v>
      </c>
      <c r="G189" s="246"/>
      <c r="H189" s="249">
        <v>1.188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187</v>
      </c>
      <c r="AU189" s="255" t="s">
        <v>88</v>
      </c>
      <c r="AV189" s="13" t="s">
        <v>88</v>
      </c>
      <c r="AW189" s="13" t="s">
        <v>34</v>
      </c>
      <c r="AX189" s="13" t="s">
        <v>78</v>
      </c>
      <c r="AY189" s="255" t="s">
        <v>176</v>
      </c>
    </row>
    <row r="190" spans="1:51" s="16" customFormat="1" ht="12">
      <c r="A190" s="16"/>
      <c r="B190" s="288"/>
      <c r="C190" s="289"/>
      <c r="D190" s="240" t="s">
        <v>187</v>
      </c>
      <c r="E190" s="290" t="s">
        <v>1</v>
      </c>
      <c r="F190" s="291" t="s">
        <v>268</v>
      </c>
      <c r="G190" s="289"/>
      <c r="H190" s="292">
        <v>8.538</v>
      </c>
      <c r="I190" s="293"/>
      <c r="J190" s="289"/>
      <c r="K190" s="289"/>
      <c r="L190" s="294"/>
      <c r="M190" s="295"/>
      <c r="N190" s="296"/>
      <c r="O190" s="296"/>
      <c r="P190" s="296"/>
      <c r="Q190" s="296"/>
      <c r="R190" s="296"/>
      <c r="S190" s="296"/>
      <c r="T190" s="297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98" t="s">
        <v>187</v>
      </c>
      <c r="AU190" s="298" t="s">
        <v>88</v>
      </c>
      <c r="AV190" s="16" t="s">
        <v>198</v>
      </c>
      <c r="AW190" s="16" t="s">
        <v>34</v>
      </c>
      <c r="AX190" s="16" t="s">
        <v>78</v>
      </c>
      <c r="AY190" s="298" t="s">
        <v>176</v>
      </c>
    </row>
    <row r="191" spans="1:51" s="13" customFormat="1" ht="12">
      <c r="A191" s="13"/>
      <c r="B191" s="245"/>
      <c r="C191" s="246"/>
      <c r="D191" s="240" t="s">
        <v>187</v>
      </c>
      <c r="E191" s="247" t="s">
        <v>1</v>
      </c>
      <c r="F191" s="248" t="s">
        <v>1647</v>
      </c>
      <c r="G191" s="246"/>
      <c r="H191" s="249">
        <v>1.372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187</v>
      </c>
      <c r="AU191" s="255" t="s">
        <v>88</v>
      </c>
      <c r="AV191" s="13" t="s">
        <v>88</v>
      </c>
      <c r="AW191" s="13" t="s">
        <v>34</v>
      </c>
      <c r="AX191" s="13" t="s">
        <v>78</v>
      </c>
      <c r="AY191" s="255" t="s">
        <v>176</v>
      </c>
    </row>
    <row r="192" spans="1:51" s="14" customFormat="1" ht="12">
      <c r="A192" s="14"/>
      <c r="B192" s="256"/>
      <c r="C192" s="257"/>
      <c r="D192" s="240" t="s">
        <v>187</v>
      </c>
      <c r="E192" s="258" t="s">
        <v>1</v>
      </c>
      <c r="F192" s="259" t="s">
        <v>189</v>
      </c>
      <c r="G192" s="257"/>
      <c r="H192" s="260">
        <v>9.91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6" t="s">
        <v>187</v>
      </c>
      <c r="AU192" s="266" t="s">
        <v>88</v>
      </c>
      <c r="AV192" s="14" t="s">
        <v>183</v>
      </c>
      <c r="AW192" s="14" t="s">
        <v>34</v>
      </c>
      <c r="AX192" s="14" t="s">
        <v>86</v>
      </c>
      <c r="AY192" s="266" t="s">
        <v>176</v>
      </c>
    </row>
    <row r="193" spans="1:65" s="2" customFormat="1" ht="16.5" customHeight="1">
      <c r="A193" s="39"/>
      <c r="B193" s="40"/>
      <c r="C193" s="227" t="s">
        <v>261</v>
      </c>
      <c r="D193" s="227" t="s">
        <v>178</v>
      </c>
      <c r="E193" s="228" t="s">
        <v>271</v>
      </c>
      <c r="F193" s="229" t="s">
        <v>272</v>
      </c>
      <c r="G193" s="230" t="s">
        <v>181</v>
      </c>
      <c r="H193" s="231">
        <v>54.49</v>
      </c>
      <c r="I193" s="232"/>
      <c r="J193" s="233">
        <f>ROUND(I193*H193,2)</f>
        <v>0</v>
      </c>
      <c r="K193" s="229" t="s">
        <v>182</v>
      </c>
      <c r="L193" s="45"/>
      <c r="M193" s="234" t="s">
        <v>1</v>
      </c>
      <c r="N193" s="235" t="s">
        <v>43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183</v>
      </c>
      <c r="AT193" s="238" t="s">
        <v>178</v>
      </c>
      <c r="AU193" s="238" t="s">
        <v>88</v>
      </c>
      <c r="AY193" s="18" t="s">
        <v>176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86</v>
      </c>
      <c r="BK193" s="239">
        <f>ROUND(I193*H193,2)</f>
        <v>0</v>
      </c>
      <c r="BL193" s="18" t="s">
        <v>183</v>
      </c>
      <c r="BM193" s="238" t="s">
        <v>273</v>
      </c>
    </row>
    <row r="194" spans="1:47" s="2" customFormat="1" ht="12">
      <c r="A194" s="39"/>
      <c r="B194" s="40"/>
      <c r="C194" s="41"/>
      <c r="D194" s="240" t="s">
        <v>185</v>
      </c>
      <c r="E194" s="41"/>
      <c r="F194" s="241" t="s">
        <v>274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185</v>
      </c>
      <c r="AU194" s="18" t="s">
        <v>88</v>
      </c>
    </row>
    <row r="195" spans="1:51" s="15" customFormat="1" ht="12">
      <c r="A195" s="15"/>
      <c r="B195" s="267"/>
      <c r="C195" s="268"/>
      <c r="D195" s="240" t="s">
        <v>187</v>
      </c>
      <c r="E195" s="269" t="s">
        <v>1</v>
      </c>
      <c r="F195" s="270" t="s">
        <v>275</v>
      </c>
      <c r="G195" s="268"/>
      <c r="H195" s="269" t="s">
        <v>1</v>
      </c>
      <c r="I195" s="271"/>
      <c r="J195" s="268"/>
      <c r="K195" s="268"/>
      <c r="L195" s="272"/>
      <c r="M195" s="273"/>
      <c r="N195" s="274"/>
      <c r="O195" s="274"/>
      <c r="P195" s="274"/>
      <c r="Q195" s="274"/>
      <c r="R195" s="274"/>
      <c r="S195" s="274"/>
      <c r="T195" s="27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6" t="s">
        <v>187</v>
      </c>
      <c r="AU195" s="276" t="s">
        <v>88</v>
      </c>
      <c r="AV195" s="15" t="s">
        <v>86</v>
      </c>
      <c r="AW195" s="15" t="s">
        <v>34</v>
      </c>
      <c r="AX195" s="15" t="s">
        <v>78</v>
      </c>
      <c r="AY195" s="276" t="s">
        <v>176</v>
      </c>
    </row>
    <row r="196" spans="1:51" s="13" customFormat="1" ht="12">
      <c r="A196" s="13"/>
      <c r="B196" s="245"/>
      <c r="C196" s="246"/>
      <c r="D196" s="240" t="s">
        <v>187</v>
      </c>
      <c r="E196" s="247" t="s">
        <v>1</v>
      </c>
      <c r="F196" s="248" t="s">
        <v>1648</v>
      </c>
      <c r="G196" s="246"/>
      <c r="H196" s="249">
        <v>54.49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187</v>
      </c>
      <c r="AU196" s="255" t="s">
        <v>88</v>
      </c>
      <c r="AV196" s="13" t="s">
        <v>88</v>
      </c>
      <c r="AW196" s="13" t="s">
        <v>34</v>
      </c>
      <c r="AX196" s="13" t="s">
        <v>78</v>
      </c>
      <c r="AY196" s="255" t="s">
        <v>176</v>
      </c>
    </row>
    <row r="197" spans="1:51" s="14" customFormat="1" ht="12">
      <c r="A197" s="14"/>
      <c r="B197" s="256"/>
      <c r="C197" s="257"/>
      <c r="D197" s="240" t="s">
        <v>187</v>
      </c>
      <c r="E197" s="258" t="s">
        <v>1</v>
      </c>
      <c r="F197" s="259" t="s">
        <v>189</v>
      </c>
      <c r="G197" s="257"/>
      <c r="H197" s="260">
        <v>54.49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6" t="s">
        <v>187</v>
      </c>
      <c r="AU197" s="266" t="s">
        <v>88</v>
      </c>
      <c r="AV197" s="14" t="s">
        <v>183</v>
      </c>
      <c r="AW197" s="14" t="s">
        <v>34</v>
      </c>
      <c r="AX197" s="14" t="s">
        <v>86</v>
      </c>
      <c r="AY197" s="266" t="s">
        <v>176</v>
      </c>
    </row>
    <row r="198" spans="1:65" s="2" customFormat="1" ht="16.5" customHeight="1">
      <c r="A198" s="39"/>
      <c r="B198" s="40"/>
      <c r="C198" s="278" t="s">
        <v>270</v>
      </c>
      <c r="D198" s="278" t="s">
        <v>247</v>
      </c>
      <c r="E198" s="279" t="s">
        <v>1467</v>
      </c>
      <c r="F198" s="280" t="s">
        <v>278</v>
      </c>
      <c r="G198" s="281" t="s">
        <v>250</v>
      </c>
      <c r="H198" s="282">
        <v>98.082</v>
      </c>
      <c r="I198" s="283"/>
      <c r="J198" s="284">
        <f>ROUND(I198*H198,2)</f>
        <v>0</v>
      </c>
      <c r="K198" s="280" t="s">
        <v>182</v>
      </c>
      <c r="L198" s="285"/>
      <c r="M198" s="286" t="s">
        <v>1</v>
      </c>
      <c r="N198" s="287" t="s">
        <v>43</v>
      </c>
      <c r="O198" s="92"/>
      <c r="P198" s="236">
        <f>O198*H198</f>
        <v>0</v>
      </c>
      <c r="Q198" s="236">
        <v>1</v>
      </c>
      <c r="R198" s="236">
        <f>Q198*H198</f>
        <v>98.082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227</v>
      </c>
      <c r="AT198" s="238" t="s">
        <v>247</v>
      </c>
      <c r="AU198" s="238" t="s">
        <v>88</v>
      </c>
      <c r="AY198" s="18" t="s">
        <v>176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86</v>
      </c>
      <c r="BK198" s="239">
        <f>ROUND(I198*H198,2)</f>
        <v>0</v>
      </c>
      <c r="BL198" s="18" t="s">
        <v>183</v>
      </c>
      <c r="BM198" s="238" t="s">
        <v>279</v>
      </c>
    </row>
    <row r="199" spans="1:47" s="2" customFormat="1" ht="12">
      <c r="A199" s="39"/>
      <c r="B199" s="40"/>
      <c r="C199" s="41"/>
      <c r="D199" s="240" t="s">
        <v>185</v>
      </c>
      <c r="E199" s="41"/>
      <c r="F199" s="241" t="s">
        <v>278</v>
      </c>
      <c r="G199" s="41"/>
      <c r="H199" s="41"/>
      <c r="I199" s="242"/>
      <c r="J199" s="41"/>
      <c r="K199" s="41"/>
      <c r="L199" s="45"/>
      <c r="M199" s="243"/>
      <c r="N199" s="244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185</v>
      </c>
      <c r="AU199" s="18" t="s">
        <v>88</v>
      </c>
    </row>
    <row r="200" spans="1:51" s="13" customFormat="1" ht="12">
      <c r="A200" s="13"/>
      <c r="B200" s="245"/>
      <c r="C200" s="246"/>
      <c r="D200" s="240" t="s">
        <v>187</v>
      </c>
      <c r="E200" s="247" t="s">
        <v>1</v>
      </c>
      <c r="F200" s="248" t="s">
        <v>1648</v>
      </c>
      <c r="G200" s="246"/>
      <c r="H200" s="249">
        <v>54.49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187</v>
      </c>
      <c r="AU200" s="255" t="s">
        <v>88</v>
      </c>
      <c r="AV200" s="13" t="s">
        <v>88</v>
      </c>
      <c r="AW200" s="13" t="s">
        <v>34</v>
      </c>
      <c r="AX200" s="13" t="s">
        <v>78</v>
      </c>
      <c r="AY200" s="255" t="s">
        <v>176</v>
      </c>
    </row>
    <row r="201" spans="1:51" s="14" customFormat="1" ht="12">
      <c r="A201" s="14"/>
      <c r="B201" s="256"/>
      <c r="C201" s="257"/>
      <c r="D201" s="240" t="s">
        <v>187</v>
      </c>
      <c r="E201" s="258" t="s">
        <v>1</v>
      </c>
      <c r="F201" s="259" t="s">
        <v>189</v>
      </c>
      <c r="G201" s="257"/>
      <c r="H201" s="260">
        <v>54.49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187</v>
      </c>
      <c r="AU201" s="266" t="s">
        <v>88</v>
      </c>
      <c r="AV201" s="14" t="s">
        <v>183</v>
      </c>
      <c r="AW201" s="14" t="s">
        <v>34</v>
      </c>
      <c r="AX201" s="14" t="s">
        <v>86</v>
      </c>
      <c r="AY201" s="266" t="s">
        <v>176</v>
      </c>
    </row>
    <row r="202" spans="1:51" s="13" customFormat="1" ht="12">
      <c r="A202" s="13"/>
      <c r="B202" s="245"/>
      <c r="C202" s="246"/>
      <c r="D202" s="240" t="s">
        <v>187</v>
      </c>
      <c r="E202" s="246"/>
      <c r="F202" s="248" t="s">
        <v>1649</v>
      </c>
      <c r="G202" s="246"/>
      <c r="H202" s="249">
        <v>98.082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187</v>
      </c>
      <c r="AU202" s="255" t="s">
        <v>88</v>
      </c>
      <c r="AV202" s="13" t="s">
        <v>88</v>
      </c>
      <c r="AW202" s="13" t="s">
        <v>4</v>
      </c>
      <c r="AX202" s="13" t="s">
        <v>86</v>
      </c>
      <c r="AY202" s="255" t="s">
        <v>176</v>
      </c>
    </row>
    <row r="203" spans="1:65" s="2" customFormat="1" ht="16.5" customHeight="1">
      <c r="A203" s="39"/>
      <c r="B203" s="40"/>
      <c r="C203" s="227" t="s">
        <v>8</v>
      </c>
      <c r="D203" s="227" t="s">
        <v>178</v>
      </c>
      <c r="E203" s="228" t="s">
        <v>282</v>
      </c>
      <c r="F203" s="229" t="s">
        <v>283</v>
      </c>
      <c r="G203" s="230" t="s">
        <v>181</v>
      </c>
      <c r="H203" s="231">
        <v>9.079</v>
      </c>
      <c r="I203" s="232"/>
      <c r="J203" s="233">
        <f>ROUND(I203*H203,2)</f>
        <v>0</v>
      </c>
      <c r="K203" s="229" t="s">
        <v>182</v>
      </c>
      <c r="L203" s="45"/>
      <c r="M203" s="234" t="s">
        <v>1</v>
      </c>
      <c r="N203" s="235" t="s">
        <v>43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183</v>
      </c>
      <c r="AT203" s="238" t="s">
        <v>178</v>
      </c>
      <c r="AU203" s="238" t="s">
        <v>88</v>
      </c>
      <c r="AY203" s="18" t="s">
        <v>176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86</v>
      </c>
      <c r="BK203" s="239">
        <f>ROUND(I203*H203,2)</f>
        <v>0</v>
      </c>
      <c r="BL203" s="18" t="s">
        <v>183</v>
      </c>
      <c r="BM203" s="238" t="s">
        <v>284</v>
      </c>
    </row>
    <row r="204" spans="1:47" s="2" customFormat="1" ht="12">
      <c r="A204" s="39"/>
      <c r="B204" s="40"/>
      <c r="C204" s="41"/>
      <c r="D204" s="240" t="s">
        <v>185</v>
      </c>
      <c r="E204" s="41"/>
      <c r="F204" s="241" t="s">
        <v>285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185</v>
      </c>
      <c r="AU204" s="18" t="s">
        <v>88</v>
      </c>
    </row>
    <row r="205" spans="1:51" s="13" customFormat="1" ht="12">
      <c r="A205" s="13"/>
      <c r="B205" s="245"/>
      <c r="C205" s="246"/>
      <c r="D205" s="240" t="s">
        <v>187</v>
      </c>
      <c r="E205" s="247" t="s">
        <v>1</v>
      </c>
      <c r="F205" s="248" t="s">
        <v>1650</v>
      </c>
      <c r="G205" s="246"/>
      <c r="H205" s="249">
        <v>9.079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187</v>
      </c>
      <c r="AU205" s="255" t="s">
        <v>88</v>
      </c>
      <c r="AV205" s="13" t="s">
        <v>88</v>
      </c>
      <c r="AW205" s="13" t="s">
        <v>34</v>
      </c>
      <c r="AX205" s="13" t="s">
        <v>78</v>
      </c>
      <c r="AY205" s="255" t="s">
        <v>176</v>
      </c>
    </row>
    <row r="206" spans="1:51" s="14" customFormat="1" ht="12">
      <c r="A206" s="14"/>
      <c r="B206" s="256"/>
      <c r="C206" s="257"/>
      <c r="D206" s="240" t="s">
        <v>187</v>
      </c>
      <c r="E206" s="258" t="s">
        <v>1</v>
      </c>
      <c r="F206" s="259" t="s">
        <v>189</v>
      </c>
      <c r="G206" s="257"/>
      <c r="H206" s="260">
        <v>9.079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6" t="s">
        <v>187</v>
      </c>
      <c r="AU206" s="266" t="s">
        <v>88</v>
      </c>
      <c r="AV206" s="14" t="s">
        <v>183</v>
      </c>
      <c r="AW206" s="14" t="s">
        <v>34</v>
      </c>
      <c r="AX206" s="14" t="s">
        <v>86</v>
      </c>
      <c r="AY206" s="266" t="s">
        <v>176</v>
      </c>
    </row>
    <row r="207" spans="1:65" s="2" customFormat="1" ht="16.5" customHeight="1">
      <c r="A207" s="39"/>
      <c r="B207" s="40"/>
      <c r="C207" s="278" t="s">
        <v>281</v>
      </c>
      <c r="D207" s="278" t="s">
        <v>247</v>
      </c>
      <c r="E207" s="279" t="s">
        <v>288</v>
      </c>
      <c r="F207" s="280" t="s">
        <v>289</v>
      </c>
      <c r="G207" s="281" t="s">
        <v>250</v>
      </c>
      <c r="H207" s="282">
        <v>20.902</v>
      </c>
      <c r="I207" s="283"/>
      <c r="J207" s="284">
        <f>ROUND(I207*H207,2)</f>
        <v>0</v>
      </c>
      <c r="K207" s="280" t="s">
        <v>182</v>
      </c>
      <c r="L207" s="285"/>
      <c r="M207" s="286" t="s">
        <v>1</v>
      </c>
      <c r="N207" s="287" t="s">
        <v>43</v>
      </c>
      <c r="O207" s="92"/>
      <c r="P207" s="236">
        <f>O207*H207</f>
        <v>0</v>
      </c>
      <c r="Q207" s="236">
        <v>1</v>
      </c>
      <c r="R207" s="236">
        <f>Q207*H207</f>
        <v>20.902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227</v>
      </c>
      <c r="AT207" s="238" t="s">
        <v>247</v>
      </c>
      <c r="AU207" s="238" t="s">
        <v>88</v>
      </c>
      <c r="AY207" s="18" t="s">
        <v>176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86</v>
      </c>
      <c r="BK207" s="239">
        <f>ROUND(I207*H207,2)</f>
        <v>0</v>
      </c>
      <c r="BL207" s="18" t="s">
        <v>183</v>
      </c>
      <c r="BM207" s="238" t="s">
        <v>290</v>
      </c>
    </row>
    <row r="208" spans="1:47" s="2" customFormat="1" ht="12">
      <c r="A208" s="39"/>
      <c r="B208" s="40"/>
      <c r="C208" s="41"/>
      <c r="D208" s="240" t="s">
        <v>185</v>
      </c>
      <c r="E208" s="41"/>
      <c r="F208" s="241" t="s">
        <v>289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185</v>
      </c>
      <c r="AU208" s="18" t="s">
        <v>88</v>
      </c>
    </row>
    <row r="209" spans="1:51" s="13" customFormat="1" ht="12">
      <c r="A209" s="13"/>
      <c r="B209" s="245"/>
      <c r="C209" s="246"/>
      <c r="D209" s="240" t="s">
        <v>187</v>
      </c>
      <c r="E209" s="247" t="s">
        <v>1</v>
      </c>
      <c r="F209" s="248" t="s">
        <v>1651</v>
      </c>
      <c r="G209" s="246"/>
      <c r="H209" s="249">
        <v>10.451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187</v>
      </c>
      <c r="AU209" s="255" t="s">
        <v>88</v>
      </c>
      <c r="AV209" s="13" t="s">
        <v>88</v>
      </c>
      <c r="AW209" s="13" t="s">
        <v>34</v>
      </c>
      <c r="AX209" s="13" t="s">
        <v>78</v>
      </c>
      <c r="AY209" s="255" t="s">
        <v>176</v>
      </c>
    </row>
    <row r="210" spans="1:51" s="14" customFormat="1" ht="12">
      <c r="A210" s="14"/>
      <c r="B210" s="256"/>
      <c r="C210" s="257"/>
      <c r="D210" s="240" t="s">
        <v>187</v>
      </c>
      <c r="E210" s="258" t="s">
        <v>1</v>
      </c>
      <c r="F210" s="259" t="s">
        <v>189</v>
      </c>
      <c r="G210" s="257"/>
      <c r="H210" s="260">
        <v>10.451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6" t="s">
        <v>187</v>
      </c>
      <c r="AU210" s="266" t="s">
        <v>88</v>
      </c>
      <c r="AV210" s="14" t="s">
        <v>183</v>
      </c>
      <c r="AW210" s="14" t="s">
        <v>34</v>
      </c>
      <c r="AX210" s="14" t="s">
        <v>86</v>
      </c>
      <c r="AY210" s="266" t="s">
        <v>176</v>
      </c>
    </row>
    <row r="211" spans="1:51" s="13" customFormat="1" ht="12">
      <c r="A211" s="13"/>
      <c r="B211" s="245"/>
      <c r="C211" s="246"/>
      <c r="D211" s="240" t="s">
        <v>187</v>
      </c>
      <c r="E211" s="246"/>
      <c r="F211" s="248" t="s">
        <v>1652</v>
      </c>
      <c r="G211" s="246"/>
      <c r="H211" s="249">
        <v>20.902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187</v>
      </c>
      <c r="AU211" s="255" t="s">
        <v>88</v>
      </c>
      <c r="AV211" s="13" t="s">
        <v>88</v>
      </c>
      <c r="AW211" s="13" t="s">
        <v>4</v>
      </c>
      <c r="AX211" s="13" t="s">
        <v>86</v>
      </c>
      <c r="AY211" s="255" t="s">
        <v>176</v>
      </c>
    </row>
    <row r="212" spans="1:65" s="2" customFormat="1" ht="24.15" customHeight="1">
      <c r="A212" s="39"/>
      <c r="B212" s="40"/>
      <c r="C212" s="227" t="s">
        <v>287</v>
      </c>
      <c r="D212" s="227" t="s">
        <v>178</v>
      </c>
      <c r="E212" s="228" t="s">
        <v>1036</v>
      </c>
      <c r="F212" s="229" t="s">
        <v>1037</v>
      </c>
      <c r="G212" s="230" t="s">
        <v>296</v>
      </c>
      <c r="H212" s="231">
        <v>414.76</v>
      </c>
      <c r="I212" s="232"/>
      <c r="J212" s="233">
        <f>ROUND(I212*H212,2)</f>
        <v>0</v>
      </c>
      <c r="K212" s="229" t="s">
        <v>182</v>
      </c>
      <c r="L212" s="45"/>
      <c r="M212" s="234" t="s">
        <v>1</v>
      </c>
      <c r="N212" s="235" t="s">
        <v>43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183</v>
      </c>
      <c r="AT212" s="238" t="s">
        <v>178</v>
      </c>
      <c r="AU212" s="238" t="s">
        <v>88</v>
      </c>
      <c r="AY212" s="18" t="s">
        <v>176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86</v>
      </c>
      <c r="BK212" s="239">
        <f>ROUND(I212*H212,2)</f>
        <v>0</v>
      </c>
      <c r="BL212" s="18" t="s">
        <v>183</v>
      </c>
      <c r="BM212" s="238" t="s">
        <v>1038</v>
      </c>
    </row>
    <row r="213" spans="1:47" s="2" customFormat="1" ht="12">
      <c r="A213" s="39"/>
      <c r="B213" s="40"/>
      <c r="C213" s="41"/>
      <c r="D213" s="240" t="s">
        <v>185</v>
      </c>
      <c r="E213" s="41"/>
      <c r="F213" s="241" t="s">
        <v>1039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185</v>
      </c>
      <c r="AU213" s="18" t="s">
        <v>88</v>
      </c>
    </row>
    <row r="214" spans="1:51" s="13" customFormat="1" ht="12">
      <c r="A214" s="13"/>
      <c r="B214" s="245"/>
      <c r="C214" s="246"/>
      <c r="D214" s="240" t="s">
        <v>187</v>
      </c>
      <c r="E214" s="247" t="s">
        <v>1</v>
      </c>
      <c r="F214" s="248" t="s">
        <v>1653</v>
      </c>
      <c r="G214" s="246"/>
      <c r="H214" s="249">
        <v>329.72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187</v>
      </c>
      <c r="AU214" s="255" t="s">
        <v>88</v>
      </c>
      <c r="AV214" s="13" t="s">
        <v>88</v>
      </c>
      <c r="AW214" s="13" t="s">
        <v>34</v>
      </c>
      <c r="AX214" s="13" t="s">
        <v>78</v>
      </c>
      <c r="AY214" s="255" t="s">
        <v>176</v>
      </c>
    </row>
    <row r="215" spans="1:51" s="13" customFormat="1" ht="12">
      <c r="A215" s="13"/>
      <c r="B215" s="245"/>
      <c r="C215" s="246"/>
      <c r="D215" s="240" t="s">
        <v>187</v>
      </c>
      <c r="E215" s="247" t="s">
        <v>1</v>
      </c>
      <c r="F215" s="248" t="s">
        <v>1654</v>
      </c>
      <c r="G215" s="246"/>
      <c r="H215" s="249">
        <v>85.04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5" t="s">
        <v>187</v>
      </c>
      <c r="AU215" s="255" t="s">
        <v>88</v>
      </c>
      <c r="AV215" s="13" t="s">
        <v>88</v>
      </c>
      <c r="AW215" s="13" t="s">
        <v>34</v>
      </c>
      <c r="AX215" s="13" t="s">
        <v>78</v>
      </c>
      <c r="AY215" s="255" t="s">
        <v>176</v>
      </c>
    </row>
    <row r="216" spans="1:51" s="14" customFormat="1" ht="12">
      <c r="A216" s="14"/>
      <c r="B216" s="256"/>
      <c r="C216" s="257"/>
      <c r="D216" s="240" t="s">
        <v>187</v>
      </c>
      <c r="E216" s="258" t="s">
        <v>1</v>
      </c>
      <c r="F216" s="259" t="s">
        <v>189</v>
      </c>
      <c r="G216" s="257"/>
      <c r="H216" s="260">
        <v>414.76000000000005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6" t="s">
        <v>187</v>
      </c>
      <c r="AU216" s="266" t="s">
        <v>88</v>
      </c>
      <c r="AV216" s="14" t="s">
        <v>183</v>
      </c>
      <c r="AW216" s="14" t="s">
        <v>34</v>
      </c>
      <c r="AX216" s="14" t="s">
        <v>86</v>
      </c>
      <c r="AY216" s="266" t="s">
        <v>176</v>
      </c>
    </row>
    <row r="217" spans="1:65" s="2" customFormat="1" ht="21.75" customHeight="1">
      <c r="A217" s="39"/>
      <c r="B217" s="40"/>
      <c r="C217" s="227" t="s">
        <v>293</v>
      </c>
      <c r="D217" s="227" t="s">
        <v>178</v>
      </c>
      <c r="E217" s="228" t="s">
        <v>1042</v>
      </c>
      <c r="F217" s="229" t="s">
        <v>1043</v>
      </c>
      <c r="G217" s="230" t="s">
        <v>296</v>
      </c>
      <c r="H217" s="231">
        <v>414.76</v>
      </c>
      <c r="I217" s="232"/>
      <c r="J217" s="233">
        <f>ROUND(I217*H217,2)</f>
        <v>0</v>
      </c>
      <c r="K217" s="229" t="s">
        <v>182</v>
      </c>
      <c r="L217" s="45"/>
      <c r="M217" s="234" t="s">
        <v>1</v>
      </c>
      <c r="N217" s="235" t="s">
        <v>43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183</v>
      </c>
      <c r="AT217" s="238" t="s">
        <v>178</v>
      </c>
      <c r="AU217" s="238" t="s">
        <v>88</v>
      </c>
      <c r="AY217" s="18" t="s">
        <v>176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86</v>
      </c>
      <c r="BK217" s="239">
        <f>ROUND(I217*H217,2)</f>
        <v>0</v>
      </c>
      <c r="BL217" s="18" t="s">
        <v>183</v>
      </c>
      <c r="BM217" s="238" t="s">
        <v>1044</v>
      </c>
    </row>
    <row r="218" spans="1:47" s="2" customFormat="1" ht="12">
      <c r="A218" s="39"/>
      <c r="B218" s="40"/>
      <c r="C218" s="41"/>
      <c r="D218" s="240" t="s">
        <v>185</v>
      </c>
      <c r="E218" s="41"/>
      <c r="F218" s="241" t="s">
        <v>1045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185</v>
      </c>
      <c r="AU218" s="18" t="s">
        <v>88</v>
      </c>
    </row>
    <row r="219" spans="1:51" s="13" customFormat="1" ht="12">
      <c r="A219" s="13"/>
      <c r="B219" s="245"/>
      <c r="C219" s="246"/>
      <c r="D219" s="240" t="s">
        <v>187</v>
      </c>
      <c r="E219" s="247" t="s">
        <v>1</v>
      </c>
      <c r="F219" s="248" t="s">
        <v>1653</v>
      </c>
      <c r="G219" s="246"/>
      <c r="H219" s="249">
        <v>329.72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187</v>
      </c>
      <c r="AU219" s="255" t="s">
        <v>88</v>
      </c>
      <c r="AV219" s="13" t="s">
        <v>88</v>
      </c>
      <c r="AW219" s="13" t="s">
        <v>34</v>
      </c>
      <c r="AX219" s="13" t="s">
        <v>78</v>
      </c>
      <c r="AY219" s="255" t="s">
        <v>176</v>
      </c>
    </row>
    <row r="220" spans="1:51" s="13" customFormat="1" ht="12">
      <c r="A220" s="13"/>
      <c r="B220" s="245"/>
      <c r="C220" s="246"/>
      <c r="D220" s="240" t="s">
        <v>187</v>
      </c>
      <c r="E220" s="247" t="s">
        <v>1</v>
      </c>
      <c r="F220" s="248" t="s">
        <v>1654</v>
      </c>
      <c r="G220" s="246"/>
      <c r="H220" s="249">
        <v>85.04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5" t="s">
        <v>187</v>
      </c>
      <c r="AU220" s="255" t="s">
        <v>88</v>
      </c>
      <c r="AV220" s="13" t="s">
        <v>88</v>
      </c>
      <c r="AW220" s="13" t="s">
        <v>34</v>
      </c>
      <c r="AX220" s="13" t="s">
        <v>78</v>
      </c>
      <c r="AY220" s="255" t="s">
        <v>176</v>
      </c>
    </row>
    <row r="221" spans="1:51" s="14" customFormat="1" ht="12">
      <c r="A221" s="14"/>
      <c r="B221" s="256"/>
      <c r="C221" s="257"/>
      <c r="D221" s="240" t="s">
        <v>187</v>
      </c>
      <c r="E221" s="258" t="s">
        <v>1</v>
      </c>
      <c r="F221" s="259" t="s">
        <v>189</v>
      </c>
      <c r="G221" s="257"/>
      <c r="H221" s="260">
        <v>414.76000000000005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6" t="s">
        <v>187</v>
      </c>
      <c r="AU221" s="266" t="s">
        <v>88</v>
      </c>
      <c r="AV221" s="14" t="s">
        <v>183</v>
      </c>
      <c r="AW221" s="14" t="s">
        <v>34</v>
      </c>
      <c r="AX221" s="14" t="s">
        <v>86</v>
      </c>
      <c r="AY221" s="266" t="s">
        <v>176</v>
      </c>
    </row>
    <row r="222" spans="1:65" s="2" customFormat="1" ht="16.5" customHeight="1">
      <c r="A222" s="39"/>
      <c r="B222" s="40"/>
      <c r="C222" s="278" t="s">
        <v>301</v>
      </c>
      <c r="D222" s="278" t="s">
        <v>247</v>
      </c>
      <c r="E222" s="279" t="s">
        <v>1047</v>
      </c>
      <c r="F222" s="280" t="s">
        <v>1048</v>
      </c>
      <c r="G222" s="281" t="s">
        <v>250</v>
      </c>
      <c r="H222" s="282">
        <v>111.985</v>
      </c>
      <c r="I222" s="283"/>
      <c r="J222" s="284">
        <f>ROUND(I222*H222,2)</f>
        <v>0</v>
      </c>
      <c r="K222" s="280" t="s">
        <v>182</v>
      </c>
      <c r="L222" s="285"/>
      <c r="M222" s="286" t="s">
        <v>1</v>
      </c>
      <c r="N222" s="287" t="s">
        <v>43</v>
      </c>
      <c r="O222" s="92"/>
      <c r="P222" s="236">
        <f>O222*H222</f>
        <v>0</v>
      </c>
      <c r="Q222" s="236">
        <v>1</v>
      </c>
      <c r="R222" s="236">
        <f>Q222*H222</f>
        <v>111.985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227</v>
      </c>
      <c r="AT222" s="238" t="s">
        <v>247</v>
      </c>
      <c r="AU222" s="238" t="s">
        <v>88</v>
      </c>
      <c r="AY222" s="18" t="s">
        <v>176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86</v>
      </c>
      <c r="BK222" s="239">
        <f>ROUND(I222*H222,2)</f>
        <v>0</v>
      </c>
      <c r="BL222" s="18" t="s">
        <v>183</v>
      </c>
      <c r="BM222" s="238" t="s">
        <v>1049</v>
      </c>
    </row>
    <row r="223" spans="1:47" s="2" customFormat="1" ht="12">
      <c r="A223" s="39"/>
      <c r="B223" s="40"/>
      <c r="C223" s="41"/>
      <c r="D223" s="240" t="s">
        <v>185</v>
      </c>
      <c r="E223" s="41"/>
      <c r="F223" s="241" t="s">
        <v>1048</v>
      </c>
      <c r="G223" s="41"/>
      <c r="H223" s="41"/>
      <c r="I223" s="242"/>
      <c r="J223" s="41"/>
      <c r="K223" s="41"/>
      <c r="L223" s="45"/>
      <c r="M223" s="243"/>
      <c r="N223" s="244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185</v>
      </c>
      <c r="AU223" s="18" t="s">
        <v>88</v>
      </c>
    </row>
    <row r="224" spans="1:51" s="13" customFormat="1" ht="12">
      <c r="A224" s="13"/>
      <c r="B224" s="245"/>
      <c r="C224" s="246"/>
      <c r="D224" s="240" t="s">
        <v>187</v>
      </c>
      <c r="E224" s="247" t="s">
        <v>1</v>
      </c>
      <c r="F224" s="248" t="s">
        <v>1655</v>
      </c>
      <c r="G224" s="246"/>
      <c r="H224" s="249">
        <v>62.214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187</v>
      </c>
      <c r="AU224" s="255" t="s">
        <v>88</v>
      </c>
      <c r="AV224" s="13" t="s">
        <v>88</v>
      </c>
      <c r="AW224" s="13" t="s">
        <v>34</v>
      </c>
      <c r="AX224" s="13" t="s">
        <v>78</v>
      </c>
      <c r="AY224" s="255" t="s">
        <v>176</v>
      </c>
    </row>
    <row r="225" spans="1:51" s="14" customFormat="1" ht="12">
      <c r="A225" s="14"/>
      <c r="B225" s="256"/>
      <c r="C225" s="257"/>
      <c r="D225" s="240" t="s">
        <v>187</v>
      </c>
      <c r="E225" s="258" t="s">
        <v>1</v>
      </c>
      <c r="F225" s="259" t="s">
        <v>189</v>
      </c>
      <c r="G225" s="257"/>
      <c r="H225" s="260">
        <v>62.214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6" t="s">
        <v>187</v>
      </c>
      <c r="AU225" s="266" t="s">
        <v>88</v>
      </c>
      <c r="AV225" s="14" t="s">
        <v>183</v>
      </c>
      <c r="AW225" s="14" t="s">
        <v>34</v>
      </c>
      <c r="AX225" s="14" t="s">
        <v>86</v>
      </c>
      <c r="AY225" s="266" t="s">
        <v>176</v>
      </c>
    </row>
    <row r="226" spans="1:51" s="13" customFormat="1" ht="12">
      <c r="A226" s="13"/>
      <c r="B226" s="245"/>
      <c r="C226" s="246"/>
      <c r="D226" s="240" t="s">
        <v>187</v>
      </c>
      <c r="E226" s="246"/>
      <c r="F226" s="248" t="s">
        <v>1656</v>
      </c>
      <c r="G226" s="246"/>
      <c r="H226" s="249">
        <v>111.985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5" t="s">
        <v>187</v>
      </c>
      <c r="AU226" s="255" t="s">
        <v>88</v>
      </c>
      <c r="AV226" s="13" t="s">
        <v>88</v>
      </c>
      <c r="AW226" s="13" t="s">
        <v>4</v>
      </c>
      <c r="AX226" s="13" t="s">
        <v>86</v>
      </c>
      <c r="AY226" s="255" t="s">
        <v>176</v>
      </c>
    </row>
    <row r="227" spans="1:65" s="2" customFormat="1" ht="16.5" customHeight="1">
      <c r="A227" s="39"/>
      <c r="B227" s="40"/>
      <c r="C227" s="227" t="s">
        <v>316</v>
      </c>
      <c r="D227" s="227" t="s">
        <v>178</v>
      </c>
      <c r="E227" s="228" t="s">
        <v>1052</v>
      </c>
      <c r="F227" s="229" t="s">
        <v>1053</v>
      </c>
      <c r="G227" s="230" t="s">
        <v>296</v>
      </c>
      <c r="H227" s="231">
        <v>414.76</v>
      </c>
      <c r="I227" s="232"/>
      <c r="J227" s="233">
        <f>ROUND(I227*H227,2)</f>
        <v>0</v>
      </c>
      <c r="K227" s="229" t="s">
        <v>182</v>
      </c>
      <c r="L227" s="45"/>
      <c r="M227" s="234" t="s">
        <v>1</v>
      </c>
      <c r="N227" s="235" t="s">
        <v>43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183</v>
      </c>
      <c r="AT227" s="238" t="s">
        <v>178</v>
      </c>
      <c r="AU227" s="238" t="s">
        <v>88</v>
      </c>
      <c r="AY227" s="18" t="s">
        <v>176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86</v>
      </c>
      <c r="BK227" s="239">
        <f>ROUND(I227*H227,2)</f>
        <v>0</v>
      </c>
      <c r="BL227" s="18" t="s">
        <v>183</v>
      </c>
      <c r="BM227" s="238" t="s">
        <v>1054</v>
      </c>
    </row>
    <row r="228" spans="1:47" s="2" customFormat="1" ht="12">
      <c r="A228" s="39"/>
      <c r="B228" s="40"/>
      <c r="C228" s="41"/>
      <c r="D228" s="240" t="s">
        <v>185</v>
      </c>
      <c r="E228" s="41"/>
      <c r="F228" s="241" t="s">
        <v>1055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185</v>
      </c>
      <c r="AU228" s="18" t="s">
        <v>88</v>
      </c>
    </row>
    <row r="229" spans="1:51" s="13" customFormat="1" ht="12">
      <c r="A229" s="13"/>
      <c r="B229" s="245"/>
      <c r="C229" s="246"/>
      <c r="D229" s="240" t="s">
        <v>187</v>
      </c>
      <c r="E229" s="247" t="s">
        <v>1</v>
      </c>
      <c r="F229" s="248" t="s">
        <v>1653</v>
      </c>
      <c r="G229" s="246"/>
      <c r="H229" s="249">
        <v>329.72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187</v>
      </c>
      <c r="AU229" s="255" t="s">
        <v>88</v>
      </c>
      <c r="AV229" s="13" t="s">
        <v>88</v>
      </c>
      <c r="AW229" s="13" t="s">
        <v>34</v>
      </c>
      <c r="AX229" s="13" t="s">
        <v>78</v>
      </c>
      <c r="AY229" s="255" t="s">
        <v>176</v>
      </c>
    </row>
    <row r="230" spans="1:51" s="13" customFormat="1" ht="12">
      <c r="A230" s="13"/>
      <c r="B230" s="245"/>
      <c r="C230" s="246"/>
      <c r="D230" s="240" t="s">
        <v>187</v>
      </c>
      <c r="E230" s="247" t="s">
        <v>1</v>
      </c>
      <c r="F230" s="248" t="s">
        <v>1654</v>
      </c>
      <c r="G230" s="246"/>
      <c r="H230" s="249">
        <v>85.04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5" t="s">
        <v>187</v>
      </c>
      <c r="AU230" s="255" t="s">
        <v>88</v>
      </c>
      <c r="AV230" s="13" t="s">
        <v>88</v>
      </c>
      <c r="AW230" s="13" t="s">
        <v>34</v>
      </c>
      <c r="AX230" s="13" t="s">
        <v>78</v>
      </c>
      <c r="AY230" s="255" t="s">
        <v>176</v>
      </c>
    </row>
    <row r="231" spans="1:51" s="14" customFormat="1" ht="12">
      <c r="A231" s="14"/>
      <c r="B231" s="256"/>
      <c r="C231" s="257"/>
      <c r="D231" s="240" t="s">
        <v>187</v>
      </c>
      <c r="E231" s="258" t="s">
        <v>1</v>
      </c>
      <c r="F231" s="259" t="s">
        <v>189</v>
      </c>
      <c r="G231" s="257"/>
      <c r="H231" s="260">
        <v>414.76000000000005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6" t="s">
        <v>187</v>
      </c>
      <c r="AU231" s="266" t="s">
        <v>88</v>
      </c>
      <c r="AV231" s="14" t="s">
        <v>183</v>
      </c>
      <c r="AW231" s="14" t="s">
        <v>34</v>
      </c>
      <c r="AX231" s="14" t="s">
        <v>86</v>
      </c>
      <c r="AY231" s="266" t="s">
        <v>176</v>
      </c>
    </row>
    <row r="232" spans="1:65" s="2" customFormat="1" ht="16.5" customHeight="1">
      <c r="A232" s="39"/>
      <c r="B232" s="40"/>
      <c r="C232" s="278" t="s">
        <v>7</v>
      </c>
      <c r="D232" s="278" t="s">
        <v>247</v>
      </c>
      <c r="E232" s="279" t="s">
        <v>1056</v>
      </c>
      <c r="F232" s="280" t="s">
        <v>1057</v>
      </c>
      <c r="G232" s="281" t="s">
        <v>1058</v>
      </c>
      <c r="H232" s="282">
        <v>12.443</v>
      </c>
      <c r="I232" s="283"/>
      <c r="J232" s="284">
        <f>ROUND(I232*H232,2)</f>
        <v>0</v>
      </c>
      <c r="K232" s="280" t="s">
        <v>182</v>
      </c>
      <c r="L232" s="285"/>
      <c r="M232" s="286" t="s">
        <v>1</v>
      </c>
      <c r="N232" s="287" t="s">
        <v>43</v>
      </c>
      <c r="O232" s="92"/>
      <c r="P232" s="236">
        <f>O232*H232</f>
        <v>0</v>
      </c>
      <c r="Q232" s="236">
        <v>0.001</v>
      </c>
      <c r="R232" s="236">
        <f>Q232*H232</f>
        <v>0.012443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227</v>
      </c>
      <c r="AT232" s="238" t="s">
        <v>247</v>
      </c>
      <c r="AU232" s="238" t="s">
        <v>88</v>
      </c>
      <c r="AY232" s="18" t="s">
        <v>176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86</v>
      </c>
      <c r="BK232" s="239">
        <f>ROUND(I232*H232,2)</f>
        <v>0</v>
      </c>
      <c r="BL232" s="18" t="s">
        <v>183</v>
      </c>
      <c r="BM232" s="238" t="s">
        <v>1059</v>
      </c>
    </row>
    <row r="233" spans="1:47" s="2" customFormat="1" ht="12">
      <c r="A233" s="39"/>
      <c r="B233" s="40"/>
      <c r="C233" s="41"/>
      <c r="D233" s="240" t="s">
        <v>185</v>
      </c>
      <c r="E233" s="41"/>
      <c r="F233" s="241" t="s">
        <v>1057</v>
      </c>
      <c r="G233" s="41"/>
      <c r="H233" s="41"/>
      <c r="I233" s="242"/>
      <c r="J233" s="41"/>
      <c r="K233" s="41"/>
      <c r="L233" s="45"/>
      <c r="M233" s="243"/>
      <c r="N233" s="244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185</v>
      </c>
      <c r="AU233" s="18" t="s">
        <v>88</v>
      </c>
    </row>
    <row r="234" spans="1:51" s="13" customFormat="1" ht="12">
      <c r="A234" s="13"/>
      <c r="B234" s="245"/>
      <c r="C234" s="246"/>
      <c r="D234" s="240" t="s">
        <v>187</v>
      </c>
      <c r="E234" s="247" t="s">
        <v>1</v>
      </c>
      <c r="F234" s="248" t="s">
        <v>1657</v>
      </c>
      <c r="G234" s="246"/>
      <c r="H234" s="249">
        <v>12.443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187</v>
      </c>
      <c r="AU234" s="255" t="s">
        <v>88</v>
      </c>
      <c r="AV234" s="13" t="s">
        <v>88</v>
      </c>
      <c r="AW234" s="13" t="s">
        <v>34</v>
      </c>
      <c r="AX234" s="13" t="s">
        <v>78</v>
      </c>
      <c r="AY234" s="255" t="s">
        <v>176</v>
      </c>
    </row>
    <row r="235" spans="1:51" s="14" customFormat="1" ht="12">
      <c r="A235" s="14"/>
      <c r="B235" s="256"/>
      <c r="C235" s="257"/>
      <c r="D235" s="240" t="s">
        <v>187</v>
      </c>
      <c r="E235" s="258" t="s">
        <v>1</v>
      </c>
      <c r="F235" s="259" t="s">
        <v>189</v>
      </c>
      <c r="G235" s="257"/>
      <c r="H235" s="260">
        <v>12.443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6" t="s">
        <v>187</v>
      </c>
      <c r="AU235" s="266" t="s">
        <v>88</v>
      </c>
      <c r="AV235" s="14" t="s">
        <v>183</v>
      </c>
      <c r="AW235" s="14" t="s">
        <v>34</v>
      </c>
      <c r="AX235" s="14" t="s">
        <v>86</v>
      </c>
      <c r="AY235" s="266" t="s">
        <v>176</v>
      </c>
    </row>
    <row r="236" spans="1:65" s="2" customFormat="1" ht="16.5" customHeight="1">
      <c r="A236" s="39"/>
      <c r="B236" s="40"/>
      <c r="C236" s="227" t="s">
        <v>328</v>
      </c>
      <c r="D236" s="227" t="s">
        <v>178</v>
      </c>
      <c r="E236" s="228" t="s">
        <v>294</v>
      </c>
      <c r="F236" s="229" t="s">
        <v>295</v>
      </c>
      <c r="G236" s="230" t="s">
        <v>296</v>
      </c>
      <c r="H236" s="231">
        <v>955.44</v>
      </c>
      <c r="I236" s="232"/>
      <c r="J236" s="233">
        <f>ROUND(I236*H236,2)</f>
        <v>0</v>
      </c>
      <c r="K236" s="229" t="s">
        <v>182</v>
      </c>
      <c r="L236" s="45"/>
      <c r="M236" s="234" t="s">
        <v>1</v>
      </c>
      <c r="N236" s="235" t="s">
        <v>43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183</v>
      </c>
      <c r="AT236" s="238" t="s">
        <v>178</v>
      </c>
      <c r="AU236" s="238" t="s">
        <v>88</v>
      </c>
      <c r="AY236" s="18" t="s">
        <v>176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86</v>
      </c>
      <c r="BK236" s="239">
        <f>ROUND(I236*H236,2)</f>
        <v>0</v>
      </c>
      <c r="BL236" s="18" t="s">
        <v>183</v>
      </c>
      <c r="BM236" s="238" t="s">
        <v>297</v>
      </c>
    </row>
    <row r="237" spans="1:47" s="2" customFormat="1" ht="12">
      <c r="A237" s="39"/>
      <c r="B237" s="40"/>
      <c r="C237" s="41"/>
      <c r="D237" s="240" t="s">
        <v>185</v>
      </c>
      <c r="E237" s="41"/>
      <c r="F237" s="241" t="s">
        <v>298</v>
      </c>
      <c r="G237" s="41"/>
      <c r="H237" s="41"/>
      <c r="I237" s="242"/>
      <c r="J237" s="41"/>
      <c r="K237" s="41"/>
      <c r="L237" s="45"/>
      <c r="M237" s="243"/>
      <c r="N237" s="244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185</v>
      </c>
      <c r="AU237" s="18" t="s">
        <v>88</v>
      </c>
    </row>
    <row r="238" spans="1:51" s="13" customFormat="1" ht="12">
      <c r="A238" s="13"/>
      <c r="B238" s="245"/>
      <c r="C238" s="246"/>
      <c r="D238" s="240" t="s">
        <v>187</v>
      </c>
      <c r="E238" s="247" t="s">
        <v>1</v>
      </c>
      <c r="F238" s="248" t="s">
        <v>1658</v>
      </c>
      <c r="G238" s="246"/>
      <c r="H238" s="249">
        <v>955.44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187</v>
      </c>
      <c r="AU238" s="255" t="s">
        <v>88</v>
      </c>
      <c r="AV238" s="13" t="s">
        <v>88</v>
      </c>
      <c r="AW238" s="13" t="s">
        <v>34</v>
      </c>
      <c r="AX238" s="13" t="s">
        <v>78</v>
      </c>
      <c r="AY238" s="255" t="s">
        <v>176</v>
      </c>
    </row>
    <row r="239" spans="1:51" s="14" customFormat="1" ht="12">
      <c r="A239" s="14"/>
      <c r="B239" s="256"/>
      <c r="C239" s="257"/>
      <c r="D239" s="240" t="s">
        <v>187</v>
      </c>
      <c r="E239" s="258" t="s">
        <v>1</v>
      </c>
      <c r="F239" s="259" t="s">
        <v>189</v>
      </c>
      <c r="G239" s="257"/>
      <c r="H239" s="260">
        <v>955.44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6" t="s">
        <v>187</v>
      </c>
      <c r="AU239" s="266" t="s">
        <v>88</v>
      </c>
      <c r="AV239" s="14" t="s">
        <v>183</v>
      </c>
      <c r="AW239" s="14" t="s">
        <v>34</v>
      </c>
      <c r="AX239" s="14" t="s">
        <v>86</v>
      </c>
      <c r="AY239" s="266" t="s">
        <v>176</v>
      </c>
    </row>
    <row r="240" spans="1:65" s="2" customFormat="1" ht="21.75" customHeight="1">
      <c r="A240" s="39"/>
      <c r="B240" s="40"/>
      <c r="C240" s="227" t="s">
        <v>336</v>
      </c>
      <c r="D240" s="227" t="s">
        <v>178</v>
      </c>
      <c r="E240" s="228" t="s">
        <v>1062</v>
      </c>
      <c r="F240" s="229" t="s">
        <v>1063</v>
      </c>
      <c r="G240" s="230" t="s">
        <v>296</v>
      </c>
      <c r="H240" s="231">
        <v>414.76</v>
      </c>
      <c r="I240" s="232"/>
      <c r="J240" s="233">
        <f>ROUND(I240*H240,2)</f>
        <v>0</v>
      </c>
      <c r="K240" s="229" t="s">
        <v>182</v>
      </c>
      <c r="L240" s="45"/>
      <c r="M240" s="234" t="s">
        <v>1</v>
      </c>
      <c r="N240" s="235" t="s">
        <v>43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183</v>
      </c>
      <c r="AT240" s="238" t="s">
        <v>178</v>
      </c>
      <c r="AU240" s="238" t="s">
        <v>88</v>
      </c>
      <c r="AY240" s="18" t="s">
        <v>176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86</v>
      </c>
      <c r="BK240" s="239">
        <f>ROUND(I240*H240,2)</f>
        <v>0</v>
      </c>
      <c r="BL240" s="18" t="s">
        <v>183</v>
      </c>
      <c r="BM240" s="238" t="s">
        <v>1064</v>
      </c>
    </row>
    <row r="241" spans="1:47" s="2" customFormat="1" ht="12">
      <c r="A241" s="39"/>
      <c r="B241" s="40"/>
      <c r="C241" s="41"/>
      <c r="D241" s="240" t="s">
        <v>185</v>
      </c>
      <c r="E241" s="41"/>
      <c r="F241" s="241" t="s">
        <v>1065</v>
      </c>
      <c r="G241" s="41"/>
      <c r="H241" s="41"/>
      <c r="I241" s="242"/>
      <c r="J241" s="41"/>
      <c r="K241" s="41"/>
      <c r="L241" s="45"/>
      <c r="M241" s="243"/>
      <c r="N241" s="244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185</v>
      </c>
      <c r="AU241" s="18" t="s">
        <v>88</v>
      </c>
    </row>
    <row r="242" spans="1:51" s="13" customFormat="1" ht="12">
      <c r="A242" s="13"/>
      <c r="B242" s="245"/>
      <c r="C242" s="246"/>
      <c r="D242" s="240" t="s">
        <v>187</v>
      </c>
      <c r="E242" s="247" t="s">
        <v>1</v>
      </c>
      <c r="F242" s="248" t="s">
        <v>1659</v>
      </c>
      <c r="G242" s="246"/>
      <c r="H242" s="249">
        <v>414.76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5" t="s">
        <v>187</v>
      </c>
      <c r="AU242" s="255" t="s">
        <v>88</v>
      </c>
      <c r="AV242" s="13" t="s">
        <v>88</v>
      </c>
      <c r="AW242" s="13" t="s">
        <v>34</v>
      </c>
      <c r="AX242" s="13" t="s">
        <v>78</v>
      </c>
      <c r="AY242" s="255" t="s">
        <v>176</v>
      </c>
    </row>
    <row r="243" spans="1:51" s="14" customFormat="1" ht="12">
      <c r="A243" s="14"/>
      <c r="B243" s="256"/>
      <c r="C243" s="257"/>
      <c r="D243" s="240" t="s">
        <v>187</v>
      </c>
      <c r="E243" s="258" t="s">
        <v>1</v>
      </c>
      <c r="F243" s="259" t="s">
        <v>189</v>
      </c>
      <c r="G243" s="257"/>
      <c r="H243" s="260">
        <v>414.76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6" t="s">
        <v>187</v>
      </c>
      <c r="AU243" s="266" t="s">
        <v>88</v>
      </c>
      <c r="AV243" s="14" t="s">
        <v>183</v>
      </c>
      <c r="AW243" s="14" t="s">
        <v>34</v>
      </c>
      <c r="AX243" s="14" t="s">
        <v>86</v>
      </c>
      <c r="AY243" s="266" t="s">
        <v>176</v>
      </c>
    </row>
    <row r="244" spans="1:65" s="2" customFormat="1" ht="21.75" customHeight="1">
      <c r="A244" s="39"/>
      <c r="B244" s="40"/>
      <c r="C244" s="227" t="s">
        <v>342</v>
      </c>
      <c r="D244" s="227" t="s">
        <v>178</v>
      </c>
      <c r="E244" s="228" t="s">
        <v>1066</v>
      </c>
      <c r="F244" s="229" t="s">
        <v>1067</v>
      </c>
      <c r="G244" s="230" t="s">
        <v>296</v>
      </c>
      <c r="H244" s="231">
        <v>414.76</v>
      </c>
      <c r="I244" s="232"/>
      <c r="J244" s="233">
        <f>ROUND(I244*H244,2)</f>
        <v>0</v>
      </c>
      <c r="K244" s="229" t="s">
        <v>182</v>
      </c>
      <c r="L244" s="45"/>
      <c r="M244" s="234" t="s">
        <v>1</v>
      </c>
      <c r="N244" s="235" t="s">
        <v>43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183</v>
      </c>
      <c r="AT244" s="238" t="s">
        <v>178</v>
      </c>
      <c r="AU244" s="238" t="s">
        <v>88</v>
      </c>
      <c r="AY244" s="18" t="s">
        <v>176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86</v>
      </c>
      <c r="BK244" s="239">
        <f>ROUND(I244*H244,2)</f>
        <v>0</v>
      </c>
      <c r="BL244" s="18" t="s">
        <v>183</v>
      </c>
      <c r="BM244" s="238" t="s">
        <v>1068</v>
      </c>
    </row>
    <row r="245" spans="1:47" s="2" customFormat="1" ht="12">
      <c r="A245" s="39"/>
      <c r="B245" s="40"/>
      <c r="C245" s="41"/>
      <c r="D245" s="240" t="s">
        <v>185</v>
      </c>
      <c r="E245" s="41"/>
      <c r="F245" s="241" t="s">
        <v>1069</v>
      </c>
      <c r="G245" s="41"/>
      <c r="H245" s="41"/>
      <c r="I245" s="242"/>
      <c r="J245" s="41"/>
      <c r="K245" s="41"/>
      <c r="L245" s="45"/>
      <c r="M245" s="243"/>
      <c r="N245" s="244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185</v>
      </c>
      <c r="AU245" s="18" t="s">
        <v>88</v>
      </c>
    </row>
    <row r="246" spans="1:51" s="13" customFormat="1" ht="12">
      <c r="A246" s="13"/>
      <c r="B246" s="245"/>
      <c r="C246" s="246"/>
      <c r="D246" s="240" t="s">
        <v>187</v>
      </c>
      <c r="E246" s="247" t="s">
        <v>1</v>
      </c>
      <c r="F246" s="248" t="s">
        <v>1659</v>
      </c>
      <c r="G246" s="246"/>
      <c r="H246" s="249">
        <v>414.76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5" t="s">
        <v>187</v>
      </c>
      <c r="AU246" s="255" t="s">
        <v>88</v>
      </c>
      <c r="AV246" s="13" t="s">
        <v>88</v>
      </c>
      <c r="AW246" s="13" t="s">
        <v>34</v>
      </c>
      <c r="AX246" s="13" t="s">
        <v>78</v>
      </c>
      <c r="AY246" s="255" t="s">
        <v>176</v>
      </c>
    </row>
    <row r="247" spans="1:51" s="14" customFormat="1" ht="12">
      <c r="A247" s="14"/>
      <c r="B247" s="256"/>
      <c r="C247" s="257"/>
      <c r="D247" s="240" t="s">
        <v>187</v>
      </c>
      <c r="E247" s="258" t="s">
        <v>1</v>
      </c>
      <c r="F247" s="259" t="s">
        <v>189</v>
      </c>
      <c r="G247" s="257"/>
      <c r="H247" s="260">
        <v>414.76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6" t="s">
        <v>187</v>
      </c>
      <c r="AU247" s="266" t="s">
        <v>88</v>
      </c>
      <c r="AV247" s="14" t="s">
        <v>183</v>
      </c>
      <c r="AW247" s="14" t="s">
        <v>34</v>
      </c>
      <c r="AX247" s="14" t="s">
        <v>86</v>
      </c>
      <c r="AY247" s="266" t="s">
        <v>176</v>
      </c>
    </row>
    <row r="248" spans="1:65" s="2" customFormat="1" ht="16.5" customHeight="1">
      <c r="A248" s="39"/>
      <c r="B248" s="40"/>
      <c r="C248" s="227" t="s">
        <v>348</v>
      </c>
      <c r="D248" s="227" t="s">
        <v>178</v>
      </c>
      <c r="E248" s="228" t="s">
        <v>1070</v>
      </c>
      <c r="F248" s="229" t="s">
        <v>1071</v>
      </c>
      <c r="G248" s="230" t="s">
        <v>181</v>
      </c>
      <c r="H248" s="231">
        <v>10.369</v>
      </c>
      <c r="I248" s="232"/>
      <c r="J248" s="233">
        <f>ROUND(I248*H248,2)</f>
        <v>0</v>
      </c>
      <c r="K248" s="229" t="s">
        <v>182</v>
      </c>
      <c r="L248" s="45"/>
      <c r="M248" s="234" t="s">
        <v>1</v>
      </c>
      <c r="N248" s="235" t="s">
        <v>43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183</v>
      </c>
      <c r="AT248" s="238" t="s">
        <v>178</v>
      </c>
      <c r="AU248" s="238" t="s">
        <v>88</v>
      </c>
      <c r="AY248" s="18" t="s">
        <v>176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86</v>
      </c>
      <c r="BK248" s="239">
        <f>ROUND(I248*H248,2)</f>
        <v>0</v>
      </c>
      <c r="BL248" s="18" t="s">
        <v>183</v>
      </c>
      <c r="BM248" s="238" t="s">
        <v>1072</v>
      </c>
    </row>
    <row r="249" spans="1:47" s="2" customFormat="1" ht="12">
      <c r="A249" s="39"/>
      <c r="B249" s="40"/>
      <c r="C249" s="41"/>
      <c r="D249" s="240" t="s">
        <v>185</v>
      </c>
      <c r="E249" s="41"/>
      <c r="F249" s="241" t="s">
        <v>1073</v>
      </c>
      <c r="G249" s="41"/>
      <c r="H249" s="41"/>
      <c r="I249" s="242"/>
      <c r="J249" s="41"/>
      <c r="K249" s="41"/>
      <c r="L249" s="45"/>
      <c r="M249" s="243"/>
      <c r="N249" s="244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185</v>
      </c>
      <c r="AU249" s="18" t="s">
        <v>88</v>
      </c>
    </row>
    <row r="250" spans="1:51" s="13" customFormat="1" ht="12">
      <c r="A250" s="13"/>
      <c r="B250" s="245"/>
      <c r="C250" s="246"/>
      <c r="D250" s="240" t="s">
        <v>187</v>
      </c>
      <c r="E250" s="247" t="s">
        <v>1</v>
      </c>
      <c r="F250" s="248" t="s">
        <v>1660</v>
      </c>
      <c r="G250" s="246"/>
      <c r="H250" s="249">
        <v>10.369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187</v>
      </c>
      <c r="AU250" s="255" t="s">
        <v>88</v>
      </c>
      <c r="AV250" s="13" t="s">
        <v>88</v>
      </c>
      <c r="AW250" s="13" t="s">
        <v>34</v>
      </c>
      <c r="AX250" s="13" t="s">
        <v>78</v>
      </c>
      <c r="AY250" s="255" t="s">
        <v>176</v>
      </c>
    </row>
    <row r="251" spans="1:51" s="14" customFormat="1" ht="12">
      <c r="A251" s="14"/>
      <c r="B251" s="256"/>
      <c r="C251" s="257"/>
      <c r="D251" s="240" t="s">
        <v>187</v>
      </c>
      <c r="E251" s="258" t="s">
        <v>1</v>
      </c>
      <c r="F251" s="259" t="s">
        <v>189</v>
      </c>
      <c r="G251" s="257"/>
      <c r="H251" s="260">
        <v>10.369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6" t="s">
        <v>187</v>
      </c>
      <c r="AU251" s="266" t="s">
        <v>88</v>
      </c>
      <c r="AV251" s="14" t="s">
        <v>183</v>
      </c>
      <c r="AW251" s="14" t="s">
        <v>34</v>
      </c>
      <c r="AX251" s="14" t="s">
        <v>86</v>
      </c>
      <c r="AY251" s="266" t="s">
        <v>176</v>
      </c>
    </row>
    <row r="252" spans="1:63" s="12" customFormat="1" ht="22.8" customHeight="1">
      <c r="A252" s="12"/>
      <c r="B252" s="211"/>
      <c r="C252" s="212"/>
      <c r="D252" s="213" t="s">
        <v>77</v>
      </c>
      <c r="E252" s="225" t="s">
        <v>88</v>
      </c>
      <c r="F252" s="225" t="s">
        <v>300</v>
      </c>
      <c r="G252" s="212"/>
      <c r="H252" s="212"/>
      <c r="I252" s="215"/>
      <c r="J252" s="226">
        <f>BK252</f>
        <v>0</v>
      </c>
      <c r="K252" s="212"/>
      <c r="L252" s="217"/>
      <c r="M252" s="218"/>
      <c r="N252" s="219"/>
      <c r="O252" s="219"/>
      <c r="P252" s="220">
        <f>SUM(P253:P266)</f>
        <v>0</v>
      </c>
      <c r="Q252" s="219"/>
      <c r="R252" s="220">
        <f>SUM(R253:R266)</f>
        <v>5.891676600000001</v>
      </c>
      <c r="S252" s="219"/>
      <c r="T252" s="221">
        <f>SUM(T253:T266)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2" t="s">
        <v>86</v>
      </c>
      <c r="AT252" s="223" t="s">
        <v>77</v>
      </c>
      <c r="AU252" s="223" t="s">
        <v>86</v>
      </c>
      <c r="AY252" s="222" t="s">
        <v>176</v>
      </c>
      <c r="BK252" s="224">
        <f>SUM(BK253:BK266)</f>
        <v>0</v>
      </c>
    </row>
    <row r="253" spans="1:65" s="2" customFormat="1" ht="16.5" customHeight="1">
      <c r="A253" s="39"/>
      <c r="B253" s="40"/>
      <c r="C253" s="227" t="s">
        <v>355</v>
      </c>
      <c r="D253" s="227" t="s">
        <v>178</v>
      </c>
      <c r="E253" s="228" t="s">
        <v>1075</v>
      </c>
      <c r="F253" s="229" t="s">
        <v>1076</v>
      </c>
      <c r="G253" s="230" t="s">
        <v>296</v>
      </c>
      <c r="H253" s="231">
        <v>42.78</v>
      </c>
      <c r="I253" s="232"/>
      <c r="J253" s="233">
        <f>ROUND(I253*H253,2)</f>
        <v>0</v>
      </c>
      <c r="K253" s="229" t="s">
        <v>182</v>
      </c>
      <c r="L253" s="45"/>
      <c r="M253" s="234" t="s">
        <v>1</v>
      </c>
      <c r="N253" s="235" t="s">
        <v>43</v>
      </c>
      <c r="O253" s="92"/>
      <c r="P253" s="236">
        <f>O253*H253</f>
        <v>0</v>
      </c>
      <c r="Q253" s="236">
        <v>0.00031</v>
      </c>
      <c r="R253" s="236">
        <f>Q253*H253</f>
        <v>0.0132618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183</v>
      </c>
      <c r="AT253" s="238" t="s">
        <v>178</v>
      </c>
      <c r="AU253" s="238" t="s">
        <v>88</v>
      </c>
      <c r="AY253" s="18" t="s">
        <v>176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86</v>
      </c>
      <c r="BK253" s="239">
        <f>ROUND(I253*H253,2)</f>
        <v>0</v>
      </c>
      <c r="BL253" s="18" t="s">
        <v>183</v>
      </c>
      <c r="BM253" s="238" t="s">
        <v>1077</v>
      </c>
    </row>
    <row r="254" spans="1:47" s="2" customFormat="1" ht="12">
      <c r="A254" s="39"/>
      <c r="B254" s="40"/>
      <c r="C254" s="41"/>
      <c r="D254" s="240" t="s">
        <v>185</v>
      </c>
      <c r="E254" s="41"/>
      <c r="F254" s="241" t="s">
        <v>1078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185</v>
      </c>
      <c r="AU254" s="18" t="s">
        <v>88</v>
      </c>
    </row>
    <row r="255" spans="1:51" s="13" customFormat="1" ht="12">
      <c r="A255" s="13"/>
      <c r="B255" s="245"/>
      <c r="C255" s="246"/>
      <c r="D255" s="240" t="s">
        <v>187</v>
      </c>
      <c r="E255" s="247" t="s">
        <v>1</v>
      </c>
      <c r="F255" s="248" t="s">
        <v>1661</v>
      </c>
      <c r="G255" s="246"/>
      <c r="H255" s="249">
        <v>42.78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5" t="s">
        <v>187</v>
      </c>
      <c r="AU255" s="255" t="s">
        <v>88</v>
      </c>
      <c r="AV255" s="13" t="s">
        <v>88</v>
      </c>
      <c r="AW255" s="13" t="s">
        <v>34</v>
      </c>
      <c r="AX255" s="13" t="s">
        <v>78</v>
      </c>
      <c r="AY255" s="255" t="s">
        <v>176</v>
      </c>
    </row>
    <row r="256" spans="1:51" s="14" customFormat="1" ht="12">
      <c r="A256" s="14"/>
      <c r="B256" s="256"/>
      <c r="C256" s="257"/>
      <c r="D256" s="240" t="s">
        <v>187</v>
      </c>
      <c r="E256" s="258" t="s">
        <v>1</v>
      </c>
      <c r="F256" s="259" t="s">
        <v>189</v>
      </c>
      <c r="G256" s="257"/>
      <c r="H256" s="260">
        <v>42.78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6" t="s">
        <v>187</v>
      </c>
      <c r="AU256" s="266" t="s">
        <v>88</v>
      </c>
      <c r="AV256" s="14" t="s">
        <v>183</v>
      </c>
      <c r="AW256" s="14" t="s">
        <v>34</v>
      </c>
      <c r="AX256" s="14" t="s">
        <v>86</v>
      </c>
      <c r="AY256" s="266" t="s">
        <v>176</v>
      </c>
    </row>
    <row r="257" spans="1:65" s="2" customFormat="1" ht="16.5" customHeight="1">
      <c r="A257" s="39"/>
      <c r="B257" s="40"/>
      <c r="C257" s="278" t="s">
        <v>362</v>
      </c>
      <c r="D257" s="278" t="s">
        <v>247</v>
      </c>
      <c r="E257" s="279" t="s">
        <v>1080</v>
      </c>
      <c r="F257" s="280" t="s">
        <v>1081</v>
      </c>
      <c r="G257" s="281" t="s">
        <v>296</v>
      </c>
      <c r="H257" s="282">
        <v>50.673</v>
      </c>
      <c r="I257" s="283"/>
      <c r="J257" s="284">
        <f>ROUND(I257*H257,2)</f>
        <v>0</v>
      </c>
      <c r="K257" s="280" t="s">
        <v>182</v>
      </c>
      <c r="L257" s="285"/>
      <c r="M257" s="286" t="s">
        <v>1</v>
      </c>
      <c r="N257" s="287" t="s">
        <v>43</v>
      </c>
      <c r="O257" s="92"/>
      <c r="P257" s="236">
        <f>O257*H257</f>
        <v>0</v>
      </c>
      <c r="Q257" s="236">
        <v>0.0003</v>
      </c>
      <c r="R257" s="236">
        <f>Q257*H257</f>
        <v>0.015201899999999999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227</v>
      </c>
      <c r="AT257" s="238" t="s">
        <v>247</v>
      </c>
      <c r="AU257" s="238" t="s">
        <v>88</v>
      </c>
      <c r="AY257" s="18" t="s">
        <v>176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86</v>
      </c>
      <c r="BK257" s="239">
        <f>ROUND(I257*H257,2)</f>
        <v>0</v>
      </c>
      <c r="BL257" s="18" t="s">
        <v>183</v>
      </c>
      <c r="BM257" s="238" t="s">
        <v>1082</v>
      </c>
    </row>
    <row r="258" spans="1:47" s="2" customFormat="1" ht="12">
      <c r="A258" s="39"/>
      <c r="B258" s="40"/>
      <c r="C258" s="41"/>
      <c r="D258" s="240" t="s">
        <v>185</v>
      </c>
      <c r="E258" s="41"/>
      <c r="F258" s="241" t="s">
        <v>1081</v>
      </c>
      <c r="G258" s="41"/>
      <c r="H258" s="41"/>
      <c r="I258" s="242"/>
      <c r="J258" s="41"/>
      <c r="K258" s="41"/>
      <c r="L258" s="45"/>
      <c r="M258" s="243"/>
      <c r="N258" s="244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185</v>
      </c>
      <c r="AU258" s="18" t="s">
        <v>88</v>
      </c>
    </row>
    <row r="259" spans="1:51" s="13" customFormat="1" ht="12">
      <c r="A259" s="13"/>
      <c r="B259" s="245"/>
      <c r="C259" s="246"/>
      <c r="D259" s="240" t="s">
        <v>187</v>
      </c>
      <c r="E259" s="247" t="s">
        <v>1</v>
      </c>
      <c r="F259" s="248" t="s">
        <v>1661</v>
      </c>
      <c r="G259" s="246"/>
      <c r="H259" s="249">
        <v>42.78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5" t="s">
        <v>187</v>
      </c>
      <c r="AU259" s="255" t="s">
        <v>88</v>
      </c>
      <c r="AV259" s="13" t="s">
        <v>88</v>
      </c>
      <c r="AW259" s="13" t="s">
        <v>34</v>
      </c>
      <c r="AX259" s="13" t="s">
        <v>78</v>
      </c>
      <c r="AY259" s="255" t="s">
        <v>176</v>
      </c>
    </row>
    <row r="260" spans="1:51" s="14" customFormat="1" ht="12">
      <c r="A260" s="14"/>
      <c r="B260" s="256"/>
      <c r="C260" s="257"/>
      <c r="D260" s="240" t="s">
        <v>187</v>
      </c>
      <c r="E260" s="258" t="s">
        <v>1</v>
      </c>
      <c r="F260" s="259" t="s">
        <v>189</v>
      </c>
      <c r="G260" s="257"/>
      <c r="H260" s="260">
        <v>42.78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6" t="s">
        <v>187</v>
      </c>
      <c r="AU260" s="266" t="s">
        <v>88</v>
      </c>
      <c r="AV260" s="14" t="s">
        <v>183</v>
      </c>
      <c r="AW260" s="14" t="s">
        <v>34</v>
      </c>
      <c r="AX260" s="14" t="s">
        <v>86</v>
      </c>
      <c r="AY260" s="266" t="s">
        <v>176</v>
      </c>
    </row>
    <row r="261" spans="1:51" s="13" customFormat="1" ht="12">
      <c r="A261" s="13"/>
      <c r="B261" s="245"/>
      <c r="C261" s="246"/>
      <c r="D261" s="240" t="s">
        <v>187</v>
      </c>
      <c r="E261" s="246"/>
      <c r="F261" s="248" t="s">
        <v>1662</v>
      </c>
      <c r="G261" s="246"/>
      <c r="H261" s="249">
        <v>50.673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187</v>
      </c>
      <c r="AU261" s="255" t="s">
        <v>88</v>
      </c>
      <c r="AV261" s="13" t="s">
        <v>88</v>
      </c>
      <c r="AW261" s="13" t="s">
        <v>4</v>
      </c>
      <c r="AX261" s="13" t="s">
        <v>86</v>
      </c>
      <c r="AY261" s="255" t="s">
        <v>176</v>
      </c>
    </row>
    <row r="262" spans="1:65" s="2" customFormat="1" ht="24.15" customHeight="1">
      <c r="A262" s="39"/>
      <c r="B262" s="40"/>
      <c r="C262" s="227" t="s">
        <v>368</v>
      </c>
      <c r="D262" s="227" t="s">
        <v>178</v>
      </c>
      <c r="E262" s="228" t="s">
        <v>1084</v>
      </c>
      <c r="F262" s="229" t="s">
        <v>1085</v>
      </c>
      <c r="G262" s="230" t="s">
        <v>462</v>
      </c>
      <c r="H262" s="231">
        <v>21.39</v>
      </c>
      <c r="I262" s="232"/>
      <c r="J262" s="233">
        <f>ROUND(I262*H262,2)</f>
        <v>0</v>
      </c>
      <c r="K262" s="229" t="s">
        <v>182</v>
      </c>
      <c r="L262" s="45"/>
      <c r="M262" s="234" t="s">
        <v>1</v>
      </c>
      <c r="N262" s="235" t="s">
        <v>43</v>
      </c>
      <c r="O262" s="92"/>
      <c r="P262" s="236">
        <f>O262*H262</f>
        <v>0</v>
      </c>
      <c r="Q262" s="236">
        <v>0.27411</v>
      </c>
      <c r="R262" s="236">
        <f>Q262*H262</f>
        <v>5.863212900000001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183</v>
      </c>
      <c r="AT262" s="238" t="s">
        <v>178</v>
      </c>
      <c r="AU262" s="238" t="s">
        <v>88</v>
      </c>
      <c r="AY262" s="18" t="s">
        <v>176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86</v>
      </c>
      <c r="BK262" s="239">
        <f>ROUND(I262*H262,2)</f>
        <v>0</v>
      </c>
      <c r="BL262" s="18" t="s">
        <v>183</v>
      </c>
      <c r="BM262" s="238" t="s">
        <v>1086</v>
      </c>
    </row>
    <row r="263" spans="1:47" s="2" customFormat="1" ht="12">
      <c r="A263" s="39"/>
      <c r="B263" s="40"/>
      <c r="C263" s="41"/>
      <c r="D263" s="240" t="s">
        <v>185</v>
      </c>
      <c r="E263" s="41"/>
      <c r="F263" s="241" t="s">
        <v>1087</v>
      </c>
      <c r="G263" s="41"/>
      <c r="H263" s="41"/>
      <c r="I263" s="242"/>
      <c r="J263" s="41"/>
      <c r="K263" s="41"/>
      <c r="L263" s="45"/>
      <c r="M263" s="243"/>
      <c r="N263" s="244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185</v>
      </c>
      <c r="AU263" s="18" t="s">
        <v>88</v>
      </c>
    </row>
    <row r="264" spans="1:47" s="2" customFormat="1" ht="12">
      <c r="A264" s="39"/>
      <c r="B264" s="40"/>
      <c r="C264" s="41"/>
      <c r="D264" s="240" t="s">
        <v>232</v>
      </c>
      <c r="E264" s="41"/>
      <c r="F264" s="277" t="s">
        <v>1475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232</v>
      </c>
      <c r="AU264" s="18" t="s">
        <v>88</v>
      </c>
    </row>
    <row r="265" spans="1:51" s="13" customFormat="1" ht="12">
      <c r="A265" s="13"/>
      <c r="B265" s="245"/>
      <c r="C265" s="246"/>
      <c r="D265" s="240" t="s">
        <v>187</v>
      </c>
      <c r="E265" s="247" t="s">
        <v>1</v>
      </c>
      <c r="F265" s="248" t="s">
        <v>1663</v>
      </c>
      <c r="G265" s="246"/>
      <c r="H265" s="249">
        <v>21.39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5" t="s">
        <v>187</v>
      </c>
      <c r="AU265" s="255" t="s">
        <v>88</v>
      </c>
      <c r="AV265" s="13" t="s">
        <v>88</v>
      </c>
      <c r="AW265" s="13" t="s">
        <v>34</v>
      </c>
      <c r="AX265" s="13" t="s">
        <v>78</v>
      </c>
      <c r="AY265" s="255" t="s">
        <v>176</v>
      </c>
    </row>
    <row r="266" spans="1:51" s="14" customFormat="1" ht="12">
      <c r="A266" s="14"/>
      <c r="B266" s="256"/>
      <c r="C266" s="257"/>
      <c r="D266" s="240" t="s">
        <v>187</v>
      </c>
      <c r="E266" s="258" t="s">
        <v>1</v>
      </c>
      <c r="F266" s="259" t="s">
        <v>189</v>
      </c>
      <c r="G266" s="257"/>
      <c r="H266" s="260">
        <v>21.39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6" t="s">
        <v>187</v>
      </c>
      <c r="AU266" s="266" t="s">
        <v>88</v>
      </c>
      <c r="AV266" s="14" t="s">
        <v>183</v>
      </c>
      <c r="AW266" s="14" t="s">
        <v>34</v>
      </c>
      <c r="AX266" s="14" t="s">
        <v>86</v>
      </c>
      <c r="AY266" s="266" t="s">
        <v>176</v>
      </c>
    </row>
    <row r="267" spans="1:63" s="12" customFormat="1" ht="22.8" customHeight="1">
      <c r="A267" s="12"/>
      <c r="B267" s="211"/>
      <c r="C267" s="212"/>
      <c r="D267" s="213" t="s">
        <v>77</v>
      </c>
      <c r="E267" s="225" t="s">
        <v>183</v>
      </c>
      <c r="F267" s="225" t="s">
        <v>315</v>
      </c>
      <c r="G267" s="212"/>
      <c r="H267" s="212"/>
      <c r="I267" s="215"/>
      <c r="J267" s="226">
        <f>BK267</f>
        <v>0</v>
      </c>
      <c r="K267" s="212"/>
      <c r="L267" s="217"/>
      <c r="M267" s="218"/>
      <c r="N267" s="219"/>
      <c r="O267" s="219"/>
      <c r="P267" s="220">
        <f>SUM(P268:P275)</f>
        <v>0</v>
      </c>
      <c r="Q267" s="219"/>
      <c r="R267" s="220">
        <f>SUM(R268:R275)</f>
        <v>0</v>
      </c>
      <c r="S267" s="219"/>
      <c r="T267" s="221">
        <f>SUM(T268:T275)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22" t="s">
        <v>86</v>
      </c>
      <c r="AT267" s="223" t="s">
        <v>77</v>
      </c>
      <c r="AU267" s="223" t="s">
        <v>86</v>
      </c>
      <c r="AY267" s="222" t="s">
        <v>176</v>
      </c>
      <c r="BK267" s="224">
        <f>SUM(BK268:BK275)</f>
        <v>0</v>
      </c>
    </row>
    <row r="268" spans="1:65" s="2" customFormat="1" ht="16.5" customHeight="1">
      <c r="A268" s="39"/>
      <c r="B268" s="40"/>
      <c r="C268" s="227" t="s">
        <v>374</v>
      </c>
      <c r="D268" s="227" t="s">
        <v>178</v>
      </c>
      <c r="E268" s="228" t="s">
        <v>317</v>
      </c>
      <c r="F268" s="229" t="s">
        <v>318</v>
      </c>
      <c r="G268" s="230" t="s">
        <v>181</v>
      </c>
      <c r="H268" s="231">
        <v>2.1</v>
      </c>
      <c r="I268" s="232"/>
      <c r="J268" s="233">
        <f>ROUND(I268*H268,2)</f>
        <v>0</v>
      </c>
      <c r="K268" s="229" t="s">
        <v>182</v>
      </c>
      <c r="L268" s="45"/>
      <c r="M268" s="234" t="s">
        <v>1</v>
      </c>
      <c r="N268" s="235" t="s">
        <v>43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183</v>
      </c>
      <c r="AT268" s="238" t="s">
        <v>178</v>
      </c>
      <c r="AU268" s="238" t="s">
        <v>88</v>
      </c>
      <c r="AY268" s="18" t="s">
        <v>176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86</v>
      </c>
      <c r="BK268" s="239">
        <f>ROUND(I268*H268,2)</f>
        <v>0</v>
      </c>
      <c r="BL268" s="18" t="s">
        <v>183</v>
      </c>
      <c r="BM268" s="238" t="s">
        <v>319</v>
      </c>
    </row>
    <row r="269" spans="1:47" s="2" customFormat="1" ht="12">
      <c r="A269" s="39"/>
      <c r="B269" s="40"/>
      <c r="C269" s="41"/>
      <c r="D269" s="240" t="s">
        <v>185</v>
      </c>
      <c r="E269" s="41"/>
      <c r="F269" s="241" t="s">
        <v>320</v>
      </c>
      <c r="G269" s="41"/>
      <c r="H269" s="41"/>
      <c r="I269" s="242"/>
      <c r="J269" s="41"/>
      <c r="K269" s="41"/>
      <c r="L269" s="45"/>
      <c r="M269" s="243"/>
      <c r="N269" s="244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185</v>
      </c>
      <c r="AU269" s="18" t="s">
        <v>88</v>
      </c>
    </row>
    <row r="270" spans="1:51" s="13" customFormat="1" ht="12">
      <c r="A270" s="13"/>
      <c r="B270" s="245"/>
      <c r="C270" s="246"/>
      <c r="D270" s="240" t="s">
        <v>187</v>
      </c>
      <c r="E270" s="247" t="s">
        <v>1</v>
      </c>
      <c r="F270" s="248" t="s">
        <v>1664</v>
      </c>
      <c r="G270" s="246"/>
      <c r="H270" s="249">
        <v>2.1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5" t="s">
        <v>187</v>
      </c>
      <c r="AU270" s="255" t="s">
        <v>88</v>
      </c>
      <c r="AV270" s="13" t="s">
        <v>88</v>
      </c>
      <c r="AW270" s="13" t="s">
        <v>34</v>
      </c>
      <c r="AX270" s="13" t="s">
        <v>78</v>
      </c>
      <c r="AY270" s="255" t="s">
        <v>176</v>
      </c>
    </row>
    <row r="271" spans="1:51" s="14" customFormat="1" ht="12">
      <c r="A271" s="14"/>
      <c r="B271" s="256"/>
      <c r="C271" s="257"/>
      <c r="D271" s="240" t="s">
        <v>187</v>
      </c>
      <c r="E271" s="258" t="s">
        <v>1</v>
      </c>
      <c r="F271" s="259" t="s">
        <v>189</v>
      </c>
      <c r="G271" s="257"/>
      <c r="H271" s="260">
        <v>2.1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187</v>
      </c>
      <c r="AU271" s="266" t="s">
        <v>88</v>
      </c>
      <c r="AV271" s="14" t="s">
        <v>183</v>
      </c>
      <c r="AW271" s="14" t="s">
        <v>34</v>
      </c>
      <c r="AX271" s="14" t="s">
        <v>86</v>
      </c>
      <c r="AY271" s="266" t="s">
        <v>176</v>
      </c>
    </row>
    <row r="272" spans="1:65" s="2" customFormat="1" ht="21.75" customHeight="1">
      <c r="A272" s="39"/>
      <c r="B272" s="40"/>
      <c r="C272" s="227" t="s">
        <v>381</v>
      </c>
      <c r="D272" s="227" t="s">
        <v>178</v>
      </c>
      <c r="E272" s="228" t="s">
        <v>322</v>
      </c>
      <c r="F272" s="229" t="s">
        <v>323</v>
      </c>
      <c r="G272" s="230" t="s">
        <v>181</v>
      </c>
      <c r="H272" s="231">
        <v>0.072</v>
      </c>
      <c r="I272" s="232"/>
      <c r="J272" s="233">
        <f>ROUND(I272*H272,2)</f>
        <v>0</v>
      </c>
      <c r="K272" s="229" t="s">
        <v>182</v>
      </c>
      <c r="L272" s="45"/>
      <c r="M272" s="234" t="s">
        <v>1</v>
      </c>
      <c r="N272" s="235" t="s">
        <v>43</v>
      </c>
      <c r="O272" s="92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183</v>
      </c>
      <c r="AT272" s="238" t="s">
        <v>178</v>
      </c>
      <c r="AU272" s="238" t="s">
        <v>88</v>
      </c>
      <c r="AY272" s="18" t="s">
        <v>176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86</v>
      </c>
      <c r="BK272" s="239">
        <f>ROUND(I272*H272,2)</f>
        <v>0</v>
      </c>
      <c r="BL272" s="18" t="s">
        <v>183</v>
      </c>
      <c r="BM272" s="238" t="s">
        <v>324</v>
      </c>
    </row>
    <row r="273" spans="1:47" s="2" customFormat="1" ht="12">
      <c r="A273" s="39"/>
      <c r="B273" s="40"/>
      <c r="C273" s="41"/>
      <c r="D273" s="240" t="s">
        <v>185</v>
      </c>
      <c r="E273" s="41"/>
      <c r="F273" s="241" t="s">
        <v>325</v>
      </c>
      <c r="G273" s="41"/>
      <c r="H273" s="41"/>
      <c r="I273" s="242"/>
      <c r="J273" s="41"/>
      <c r="K273" s="41"/>
      <c r="L273" s="45"/>
      <c r="M273" s="243"/>
      <c r="N273" s="244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185</v>
      </c>
      <c r="AU273" s="18" t="s">
        <v>88</v>
      </c>
    </row>
    <row r="274" spans="1:51" s="13" customFormat="1" ht="12">
      <c r="A274" s="13"/>
      <c r="B274" s="245"/>
      <c r="C274" s="246"/>
      <c r="D274" s="240" t="s">
        <v>187</v>
      </c>
      <c r="E274" s="247" t="s">
        <v>1</v>
      </c>
      <c r="F274" s="248" t="s">
        <v>1665</v>
      </c>
      <c r="G274" s="246"/>
      <c r="H274" s="249">
        <v>0.072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5" t="s">
        <v>187</v>
      </c>
      <c r="AU274" s="255" t="s">
        <v>88</v>
      </c>
      <c r="AV274" s="13" t="s">
        <v>88</v>
      </c>
      <c r="AW274" s="13" t="s">
        <v>34</v>
      </c>
      <c r="AX274" s="13" t="s">
        <v>78</v>
      </c>
      <c r="AY274" s="255" t="s">
        <v>176</v>
      </c>
    </row>
    <row r="275" spans="1:51" s="14" customFormat="1" ht="12">
      <c r="A275" s="14"/>
      <c r="B275" s="256"/>
      <c r="C275" s="257"/>
      <c r="D275" s="240" t="s">
        <v>187</v>
      </c>
      <c r="E275" s="258" t="s">
        <v>1</v>
      </c>
      <c r="F275" s="259" t="s">
        <v>189</v>
      </c>
      <c r="G275" s="257"/>
      <c r="H275" s="260">
        <v>0.072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6" t="s">
        <v>187</v>
      </c>
      <c r="AU275" s="266" t="s">
        <v>88</v>
      </c>
      <c r="AV275" s="14" t="s">
        <v>183</v>
      </c>
      <c r="AW275" s="14" t="s">
        <v>34</v>
      </c>
      <c r="AX275" s="14" t="s">
        <v>86</v>
      </c>
      <c r="AY275" s="266" t="s">
        <v>176</v>
      </c>
    </row>
    <row r="276" spans="1:63" s="12" customFormat="1" ht="22.8" customHeight="1">
      <c r="A276" s="12"/>
      <c r="B276" s="211"/>
      <c r="C276" s="212"/>
      <c r="D276" s="213" t="s">
        <v>77</v>
      </c>
      <c r="E276" s="225" t="s">
        <v>209</v>
      </c>
      <c r="F276" s="225" t="s">
        <v>327</v>
      </c>
      <c r="G276" s="212"/>
      <c r="H276" s="212"/>
      <c r="I276" s="215"/>
      <c r="J276" s="226">
        <f>BK276</f>
        <v>0</v>
      </c>
      <c r="K276" s="212"/>
      <c r="L276" s="217"/>
      <c r="M276" s="218"/>
      <c r="N276" s="219"/>
      <c r="O276" s="219"/>
      <c r="P276" s="220">
        <f>SUM(P277:P398)</f>
        <v>0</v>
      </c>
      <c r="Q276" s="219"/>
      <c r="R276" s="220">
        <f>SUM(R277:R398)</f>
        <v>211.23756212</v>
      </c>
      <c r="S276" s="219"/>
      <c r="T276" s="221">
        <f>SUM(T277:T398)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2" t="s">
        <v>86</v>
      </c>
      <c r="AT276" s="223" t="s">
        <v>77</v>
      </c>
      <c r="AU276" s="223" t="s">
        <v>86</v>
      </c>
      <c r="AY276" s="222" t="s">
        <v>176</v>
      </c>
      <c r="BK276" s="224">
        <f>SUM(BK277:BK398)</f>
        <v>0</v>
      </c>
    </row>
    <row r="277" spans="1:65" s="2" customFormat="1" ht="16.5" customHeight="1">
      <c r="A277" s="39"/>
      <c r="B277" s="40"/>
      <c r="C277" s="227" t="s">
        <v>387</v>
      </c>
      <c r="D277" s="227" t="s">
        <v>178</v>
      </c>
      <c r="E277" s="228" t="s">
        <v>329</v>
      </c>
      <c r="F277" s="229" t="s">
        <v>330</v>
      </c>
      <c r="G277" s="230" t="s">
        <v>296</v>
      </c>
      <c r="H277" s="231">
        <v>77.184</v>
      </c>
      <c r="I277" s="232"/>
      <c r="J277" s="233">
        <f>ROUND(I277*H277,2)</f>
        <v>0</v>
      </c>
      <c r="K277" s="229" t="s">
        <v>182</v>
      </c>
      <c r="L277" s="45"/>
      <c r="M277" s="234" t="s">
        <v>1</v>
      </c>
      <c r="N277" s="235" t="s">
        <v>43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183</v>
      </c>
      <c r="AT277" s="238" t="s">
        <v>178</v>
      </c>
      <c r="AU277" s="238" t="s">
        <v>88</v>
      </c>
      <c r="AY277" s="18" t="s">
        <v>176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86</v>
      </c>
      <c r="BK277" s="239">
        <f>ROUND(I277*H277,2)</f>
        <v>0</v>
      </c>
      <c r="BL277" s="18" t="s">
        <v>183</v>
      </c>
      <c r="BM277" s="238" t="s">
        <v>331</v>
      </c>
    </row>
    <row r="278" spans="1:47" s="2" customFormat="1" ht="12">
      <c r="A278" s="39"/>
      <c r="B278" s="40"/>
      <c r="C278" s="41"/>
      <c r="D278" s="240" t="s">
        <v>185</v>
      </c>
      <c r="E278" s="41"/>
      <c r="F278" s="241" t="s">
        <v>332</v>
      </c>
      <c r="G278" s="41"/>
      <c r="H278" s="41"/>
      <c r="I278" s="242"/>
      <c r="J278" s="41"/>
      <c r="K278" s="41"/>
      <c r="L278" s="45"/>
      <c r="M278" s="243"/>
      <c r="N278" s="244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185</v>
      </c>
      <c r="AU278" s="18" t="s">
        <v>88</v>
      </c>
    </row>
    <row r="279" spans="1:51" s="13" customFormat="1" ht="12">
      <c r="A279" s="13"/>
      <c r="B279" s="245"/>
      <c r="C279" s="246"/>
      <c r="D279" s="240" t="s">
        <v>187</v>
      </c>
      <c r="E279" s="247" t="s">
        <v>1</v>
      </c>
      <c r="F279" s="248" t="s">
        <v>1666</v>
      </c>
      <c r="G279" s="246"/>
      <c r="H279" s="249">
        <v>77.184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5" t="s">
        <v>187</v>
      </c>
      <c r="AU279" s="255" t="s">
        <v>88</v>
      </c>
      <c r="AV279" s="13" t="s">
        <v>88</v>
      </c>
      <c r="AW279" s="13" t="s">
        <v>34</v>
      </c>
      <c r="AX279" s="13" t="s">
        <v>78</v>
      </c>
      <c r="AY279" s="255" t="s">
        <v>176</v>
      </c>
    </row>
    <row r="280" spans="1:51" s="14" customFormat="1" ht="12">
      <c r="A280" s="14"/>
      <c r="B280" s="256"/>
      <c r="C280" s="257"/>
      <c r="D280" s="240" t="s">
        <v>187</v>
      </c>
      <c r="E280" s="258" t="s">
        <v>1</v>
      </c>
      <c r="F280" s="259" t="s">
        <v>189</v>
      </c>
      <c r="G280" s="257"/>
      <c r="H280" s="260">
        <v>77.184</v>
      </c>
      <c r="I280" s="261"/>
      <c r="J280" s="257"/>
      <c r="K280" s="257"/>
      <c r="L280" s="262"/>
      <c r="M280" s="263"/>
      <c r="N280" s="264"/>
      <c r="O280" s="264"/>
      <c r="P280" s="264"/>
      <c r="Q280" s="264"/>
      <c r="R280" s="264"/>
      <c r="S280" s="264"/>
      <c r="T280" s="26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6" t="s">
        <v>187</v>
      </c>
      <c r="AU280" s="266" t="s">
        <v>88</v>
      </c>
      <c r="AV280" s="14" t="s">
        <v>183</v>
      </c>
      <c r="AW280" s="14" t="s">
        <v>34</v>
      </c>
      <c r="AX280" s="14" t="s">
        <v>86</v>
      </c>
      <c r="AY280" s="266" t="s">
        <v>176</v>
      </c>
    </row>
    <row r="281" spans="1:65" s="2" customFormat="1" ht="16.5" customHeight="1">
      <c r="A281" s="39"/>
      <c r="B281" s="40"/>
      <c r="C281" s="227" t="s">
        <v>393</v>
      </c>
      <c r="D281" s="227" t="s">
        <v>178</v>
      </c>
      <c r="E281" s="228" t="s">
        <v>1099</v>
      </c>
      <c r="F281" s="229" t="s">
        <v>1100</v>
      </c>
      <c r="G281" s="230" t="s">
        <v>296</v>
      </c>
      <c r="H281" s="231">
        <v>536.87</v>
      </c>
      <c r="I281" s="232"/>
      <c r="J281" s="233">
        <f>ROUND(I281*H281,2)</f>
        <v>0</v>
      </c>
      <c r="K281" s="229" t="s">
        <v>182</v>
      </c>
      <c r="L281" s="45"/>
      <c r="M281" s="234" t="s">
        <v>1</v>
      </c>
      <c r="N281" s="235" t="s">
        <v>43</v>
      </c>
      <c r="O281" s="92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183</v>
      </c>
      <c r="AT281" s="238" t="s">
        <v>178</v>
      </c>
      <c r="AU281" s="238" t="s">
        <v>88</v>
      </c>
      <c r="AY281" s="18" t="s">
        <v>176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86</v>
      </c>
      <c r="BK281" s="239">
        <f>ROUND(I281*H281,2)</f>
        <v>0</v>
      </c>
      <c r="BL281" s="18" t="s">
        <v>183</v>
      </c>
      <c r="BM281" s="238" t="s">
        <v>1101</v>
      </c>
    </row>
    <row r="282" spans="1:47" s="2" customFormat="1" ht="12">
      <c r="A282" s="39"/>
      <c r="B282" s="40"/>
      <c r="C282" s="41"/>
      <c r="D282" s="240" t="s">
        <v>185</v>
      </c>
      <c r="E282" s="41"/>
      <c r="F282" s="241" t="s">
        <v>1102</v>
      </c>
      <c r="G282" s="41"/>
      <c r="H282" s="41"/>
      <c r="I282" s="242"/>
      <c r="J282" s="41"/>
      <c r="K282" s="41"/>
      <c r="L282" s="45"/>
      <c r="M282" s="243"/>
      <c r="N282" s="244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185</v>
      </c>
      <c r="AU282" s="18" t="s">
        <v>88</v>
      </c>
    </row>
    <row r="283" spans="1:51" s="13" customFormat="1" ht="12">
      <c r="A283" s="13"/>
      <c r="B283" s="245"/>
      <c r="C283" s="246"/>
      <c r="D283" s="240" t="s">
        <v>187</v>
      </c>
      <c r="E283" s="247" t="s">
        <v>1</v>
      </c>
      <c r="F283" s="248" t="s">
        <v>1667</v>
      </c>
      <c r="G283" s="246"/>
      <c r="H283" s="249">
        <v>536.87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5" t="s">
        <v>187</v>
      </c>
      <c r="AU283" s="255" t="s">
        <v>88</v>
      </c>
      <c r="AV283" s="13" t="s">
        <v>88</v>
      </c>
      <c r="AW283" s="13" t="s">
        <v>34</v>
      </c>
      <c r="AX283" s="13" t="s">
        <v>78</v>
      </c>
      <c r="AY283" s="255" t="s">
        <v>176</v>
      </c>
    </row>
    <row r="284" spans="1:51" s="14" customFormat="1" ht="12">
      <c r="A284" s="14"/>
      <c r="B284" s="256"/>
      <c r="C284" s="257"/>
      <c r="D284" s="240" t="s">
        <v>187</v>
      </c>
      <c r="E284" s="258" t="s">
        <v>1</v>
      </c>
      <c r="F284" s="259" t="s">
        <v>189</v>
      </c>
      <c r="G284" s="257"/>
      <c r="H284" s="260">
        <v>536.87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6" t="s">
        <v>187</v>
      </c>
      <c r="AU284" s="266" t="s">
        <v>88</v>
      </c>
      <c r="AV284" s="14" t="s">
        <v>183</v>
      </c>
      <c r="AW284" s="14" t="s">
        <v>34</v>
      </c>
      <c r="AX284" s="14" t="s">
        <v>86</v>
      </c>
      <c r="AY284" s="266" t="s">
        <v>176</v>
      </c>
    </row>
    <row r="285" spans="1:65" s="2" customFormat="1" ht="16.5" customHeight="1">
      <c r="A285" s="39"/>
      <c r="B285" s="40"/>
      <c r="C285" s="227" t="s">
        <v>399</v>
      </c>
      <c r="D285" s="227" t="s">
        <v>178</v>
      </c>
      <c r="E285" s="228" t="s">
        <v>1104</v>
      </c>
      <c r="F285" s="229" t="s">
        <v>1105</v>
      </c>
      <c r="G285" s="230" t="s">
        <v>296</v>
      </c>
      <c r="H285" s="231">
        <v>614.44</v>
      </c>
      <c r="I285" s="232"/>
      <c r="J285" s="233">
        <f>ROUND(I285*H285,2)</f>
        <v>0</v>
      </c>
      <c r="K285" s="229" t="s">
        <v>182</v>
      </c>
      <c r="L285" s="45"/>
      <c r="M285" s="234" t="s">
        <v>1</v>
      </c>
      <c r="N285" s="235" t="s">
        <v>43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183</v>
      </c>
      <c r="AT285" s="238" t="s">
        <v>178</v>
      </c>
      <c r="AU285" s="238" t="s">
        <v>88</v>
      </c>
      <c r="AY285" s="18" t="s">
        <v>176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86</v>
      </c>
      <c r="BK285" s="239">
        <f>ROUND(I285*H285,2)</f>
        <v>0</v>
      </c>
      <c r="BL285" s="18" t="s">
        <v>183</v>
      </c>
      <c r="BM285" s="238" t="s">
        <v>1106</v>
      </c>
    </row>
    <row r="286" spans="1:47" s="2" customFormat="1" ht="12">
      <c r="A286" s="39"/>
      <c r="B286" s="40"/>
      <c r="C286" s="41"/>
      <c r="D286" s="240" t="s">
        <v>185</v>
      </c>
      <c r="E286" s="41"/>
      <c r="F286" s="241" t="s">
        <v>1107</v>
      </c>
      <c r="G286" s="41"/>
      <c r="H286" s="41"/>
      <c r="I286" s="242"/>
      <c r="J286" s="41"/>
      <c r="K286" s="41"/>
      <c r="L286" s="45"/>
      <c r="M286" s="243"/>
      <c r="N286" s="24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185</v>
      </c>
      <c r="AU286" s="18" t="s">
        <v>88</v>
      </c>
    </row>
    <row r="287" spans="1:51" s="15" customFormat="1" ht="12">
      <c r="A287" s="15"/>
      <c r="B287" s="267"/>
      <c r="C287" s="268"/>
      <c r="D287" s="240" t="s">
        <v>187</v>
      </c>
      <c r="E287" s="269" t="s">
        <v>1</v>
      </c>
      <c r="F287" s="270" t="s">
        <v>1108</v>
      </c>
      <c r="G287" s="268"/>
      <c r="H287" s="269" t="s">
        <v>1</v>
      </c>
      <c r="I287" s="271"/>
      <c r="J287" s="268"/>
      <c r="K287" s="268"/>
      <c r="L287" s="272"/>
      <c r="M287" s="273"/>
      <c r="N287" s="274"/>
      <c r="O287" s="274"/>
      <c r="P287" s="274"/>
      <c r="Q287" s="274"/>
      <c r="R287" s="274"/>
      <c r="S287" s="274"/>
      <c r="T287" s="27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6" t="s">
        <v>187</v>
      </c>
      <c r="AU287" s="276" t="s">
        <v>88</v>
      </c>
      <c r="AV287" s="15" t="s">
        <v>86</v>
      </c>
      <c r="AW287" s="15" t="s">
        <v>34</v>
      </c>
      <c r="AX287" s="15" t="s">
        <v>78</v>
      </c>
      <c r="AY287" s="276" t="s">
        <v>176</v>
      </c>
    </row>
    <row r="288" spans="1:51" s="13" customFormat="1" ht="12">
      <c r="A288" s="13"/>
      <c r="B288" s="245"/>
      <c r="C288" s="246"/>
      <c r="D288" s="240" t="s">
        <v>187</v>
      </c>
      <c r="E288" s="247" t="s">
        <v>1</v>
      </c>
      <c r="F288" s="248" t="s">
        <v>1668</v>
      </c>
      <c r="G288" s="246"/>
      <c r="H288" s="249">
        <v>614.44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5" t="s">
        <v>187</v>
      </c>
      <c r="AU288" s="255" t="s">
        <v>88</v>
      </c>
      <c r="AV288" s="13" t="s">
        <v>88</v>
      </c>
      <c r="AW288" s="13" t="s">
        <v>34</v>
      </c>
      <c r="AX288" s="13" t="s">
        <v>78</v>
      </c>
      <c r="AY288" s="255" t="s">
        <v>176</v>
      </c>
    </row>
    <row r="289" spans="1:51" s="14" customFormat="1" ht="12">
      <c r="A289" s="14"/>
      <c r="B289" s="256"/>
      <c r="C289" s="257"/>
      <c r="D289" s="240" t="s">
        <v>187</v>
      </c>
      <c r="E289" s="258" t="s">
        <v>1</v>
      </c>
      <c r="F289" s="259" t="s">
        <v>189</v>
      </c>
      <c r="G289" s="257"/>
      <c r="H289" s="260">
        <v>614.44</v>
      </c>
      <c r="I289" s="261"/>
      <c r="J289" s="257"/>
      <c r="K289" s="257"/>
      <c r="L289" s="262"/>
      <c r="M289" s="263"/>
      <c r="N289" s="264"/>
      <c r="O289" s="264"/>
      <c r="P289" s="264"/>
      <c r="Q289" s="264"/>
      <c r="R289" s="264"/>
      <c r="S289" s="264"/>
      <c r="T289" s="26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6" t="s">
        <v>187</v>
      </c>
      <c r="AU289" s="266" t="s">
        <v>88</v>
      </c>
      <c r="AV289" s="14" t="s">
        <v>183</v>
      </c>
      <c r="AW289" s="14" t="s">
        <v>34</v>
      </c>
      <c r="AX289" s="14" t="s">
        <v>86</v>
      </c>
      <c r="AY289" s="266" t="s">
        <v>176</v>
      </c>
    </row>
    <row r="290" spans="1:65" s="2" customFormat="1" ht="16.5" customHeight="1">
      <c r="A290" s="39"/>
      <c r="B290" s="40"/>
      <c r="C290" s="227" t="s">
        <v>407</v>
      </c>
      <c r="D290" s="227" t="s">
        <v>178</v>
      </c>
      <c r="E290" s="228" t="s">
        <v>1110</v>
      </c>
      <c r="F290" s="229" t="s">
        <v>1111</v>
      </c>
      <c r="G290" s="230" t="s">
        <v>296</v>
      </c>
      <c r="H290" s="231">
        <v>307.22</v>
      </c>
      <c r="I290" s="232"/>
      <c r="J290" s="233">
        <f>ROUND(I290*H290,2)</f>
        <v>0</v>
      </c>
      <c r="K290" s="229" t="s">
        <v>182</v>
      </c>
      <c r="L290" s="45"/>
      <c r="M290" s="234" t="s">
        <v>1</v>
      </c>
      <c r="N290" s="235" t="s">
        <v>43</v>
      </c>
      <c r="O290" s="92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8" t="s">
        <v>183</v>
      </c>
      <c r="AT290" s="238" t="s">
        <v>178</v>
      </c>
      <c r="AU290" s="238" t="s">
        <v>88</v>
      </c>
      <c r="AY290" s="18" t="s">
        <v>176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8" t="s">
        <v>86</v>
      </c>
      <c r="BK290" s="239">
        <f>ROUND(I290*H290,2)</f>
        <v>0</v>
      </c>
      <c r="BL290" s="18" t="s">
        <v>183</v>
      </c>
      <c r="BM290" s="238" t="s">
        <v>1112</v>
      </c>
    </row>
    <row r="291" spans="1:47" s="2" customFormat="1" ht="12">
      <c r="A291" s="39"/>
      <c r="B291" s="40"/>
      <c r="C291" s="41"/>
      <c r="D291" s="240" t="s">
        <v>185</v>
      </c>
      <c r="E291" s="41"/>
      <c r="F291" s="241" t="s">
        <v>1113</v>
      </c>
      <c r="G291" s="41"/>
      <c r="H291" s="41"/>
      <c r="I291" s="242"/>
      <c r="J291" s="41"/>
      <c r="K291" s="41"/>
      <c r="L291" s="45"/>
      <c r="M291" s="243"/>
      <c r="N291" s="244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185</v>
      </c>
      <c r="AU291" s="18" t="s">
        <v>88</v>
      </c>
    </row>
    <row r="292" spans="1:51" s="15" customFormat="1" ht="12">
      <c r="A292" s="15"/>
      <c r="B292" s="267"/>
      <c r="C292" s="268"/>
      <c r="D292" s="240" t="s">
        <v>187</v>
      </c>
      <c r="E292" s="269" t="s">
        <v>1</v>
      </c>
      <c r="F292" s="270" t="s">
        <v>1108</v>
      </c>
      <c r="G292" s="268"/>
      <c r="H292" s="269" t="s">
        <v>1</v>
      </c>
      <c r="I292" s="271"/>
      <c r="J292" s="268"/>
      <c r="K292" s="268"/>
      <c r="L292" s="272"/>
      <c r="M292" s="273"/>
      <c r="N292" s="274"/>
      <c r="O292" s="274"/>
      <c r="P292" s="274"/>
      <c r="Q292" s="274"/>
      <c r="R292" s="274"/>
      <c r="S292" s="274"/>
      <c r="T292" s="27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6" t="s">
        <v>187</v>
      </c>
      <c r="AU292" s="276" t="s">
        <v>88</v>
      </c>
      <c r="AV292" s="15" t="s">
        <v>86</v>
      </c>
      <c r="AW292" s="15" t="s">
        <v>34</v>
      </c>
      <c r="AX292" s="15" t="s">
        <v>78</v>
      </c>
      <c r="AY292" s="276" t="s">
        <v>176</v>
      </c>
    </row>
    <row r="293" spans="1:51" s="13" customFormat="1" ht="12">
      <c r="A293" s="13"/>
      <c r="B293" s="245"/>
      <c r="C293" s="246"/>
      <c r="D293" s="240" t="s">
        <v>187</v>
      </c>
      <c r="E293" s="247" t="s">
        <v>1</v>
      </c>
      <c r="F293" s="248" t="s">
        <v>1669</v>
      </c>
      <c r="G293" s="246"/>
      <c r="H293" s="249">
        <v>307.22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5" t="s">
        <v>187</v>
      </c>
      <c r="AU293" s="255" t="s">
        <v>88</v>
      </c>
      <c r="AV293" s="13" t="s">
        <v>88</v>
      </c>
      <c r="AW293" s="13" t="s">
        <v>34</v>
      </c>
      <c r="AX293" s="13" t="s">
        <v>78</v>
      </c>
      <c r="AY293" s="255" t="s">
        <v>176</v>
      </c>
    </row>
    <row r="294" spans="1:51" s="14" customFormat="1" ht="12">
      <c r="A294" s="14"/>
      <c r="B294" s="256"/>
      <c r="C294" s="257"/>
      <c r="D294" s="240" t="s">
        <v>187</v>
      </c>
      <c r="E294" s="258" t="s">
        <v>1</v>
      </c>
      <c r="F294" s="259" t="s">
        <v>189</v>
      </c>
      <c r="G294" s="257"/>
      <c r="H294" s="260">
        <v>307.22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6" t="s">
        <v>187</v>
      </c>
      <c r="AU294" s="266" t="s">
        <v>88</v>
      </c>
      <c r="AV294" s="14" t="s">
        <v>183</v>
      </c>
      <c r="AW294" s="14" t="s">
        <v>34</v>
      </c>
      <c r="AX294" s="14" t="s">
        <v>86</v>
      </c>
      <c r="AY294" s="266" t="s">
        <v>176</v>
      </c>
    </row>
    <row r="295" spans="1:65" s="2" customFormat="1" ht="16.5" customHeight="1">
      <c r="A295" s="39"/>
      <c r="B295" s="40"/>
      <c r="C295" s="227" t="s">
        <v>413</v>
      </c>
      <c r="D295" s="227" t="s">
        <v>178</v>
      </c>
      <c r="E295" s="228" t="s">
        <v>1115</v>
      </c>
      <c r="F295" s="229" t="s">
        <v>1116</v>
      </c>
      <c r="G295" s="230" t="s">
        <v>296</v>
      </c>
      <c r="H295" s="231">
        <v>614.44</v>
      </c>
      <c r="I295" s="232"/>
      <c r="J295" s="233">
        <f>ROUND(I295*H295,2)</f>
        <v>0</v>
      </c>
      <c r="K295" s="229" t="s">
        <v>182</v>
      </c>
      <c r="L295" s="45"/>
      <c r="M295" s="234" t="s">
        <v>1</v>
      </c>
      <c r="N295" s="235" t="s">
        <v>43</v>
      </c>
      <c r="O295" s="92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183</v>
      </c>
      <c r="AT295" s="238" t="s">
        <v>178</v>
      </c>
      <c r="AU295" s="238" t="s">
        <v>88</v>
      </c>
      <c r="AY295" s="18" t="s">
        <v>176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86</v>
      </c>
      <c r="BK295" s="239">
        <f>ROUND(I295*H295,2)</f>
        <v>0</v>
      </c>
      <c r="BL295" s="18" t="s">
        <v>183</v>
      </c>
      <c r="BM295" s="238" t="s">
        <v>1117</v>
      </c>
    </row>
    <row r="296" spans="1:47" s="2" customFormat="1" ht="12">
      <c r="A296" s="39"/>
      <c r="B296" s="40"/>
      <c r="C296" s="41"/>
      <c r="D296" s="240" t="s">
        <v>185</v>
      </c>
      <c r="E296" s="41"/>
      <c r="F296" s="241" t="s">
        <v>1118</v>
      </c>
      <c r="G296" s="41"/>
      <c r="H296" s="41"/>
      <c r="I296" s="242"/>
      <c r="J296" s="41"/>
      <c r="K296" s="41"/>
      <c r="L296" s="45"/>
      <c r="M296" s="243"/>
      <c r="N296" s="244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185</v>
      </c>
      <c r="AU296" s="18" t="s">
        <v>88</v>
      </c>
    </row>
    <row r="297" spans="1:51" s="15" customFormat="1" ht="12">
      <c r="A297" s="15"/>
      <c r="B297" s="267"/>
      <c r="C297" s="268"/>
      <c r="D297" s="240" t="s">
        <v>187</v>
      </c>
      <c r="E297" s="269" t="s">
        <v>1</v>
      </c>
      <c r="F297" s="270" t="s">
        <v>1108</v>
      </c>
      <c r="G297" s="268"/>
      <c r="H297" s="269" t="s">
        <v>1</v>
      </c>
      <c r="I297" s="271"/>
      <c r="J297" s="268"/>
      <c r="K297" s="268"/>
      <c r="L297" s="272"/>
      <c r="M297" s="273"/>
      <c r="N297" s="274"/>
      <c r="O297" s="274"/>
      <c r="P297" s="274"/>
      <c r="Q297" s="274"/>
      <c r="R297" s="274"/>
      <c r="S297" s="274"/>
      <c r="T297" s="27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6" t="s">
        <v>187</v>
      </c>
      <c r="AU297" s="276" t="s">
        <v>88</v>
      </c>
      <c r="AV297" s="15" t="s">
        <v>86</v>
      </c>
      <c r="AW297" s="15" t="s">
        <v>34</v>
      </c>
      <c r="AX297" s="15" t="s">
        <v>78</v>
      </c>
      <c r="AY297" s="276" t="s">
        <v>176</v>
      </c>
    </row>
    <row r="298" spans="1:51" s="13" customFormat="1" ht="12">
      <c r="A298" s="13"/>
      <c r="B298" s="245"/>
      <c r="C298" s="246"/>
      <c r="D298" s="240" t="s">
        <v>187</v>
      </c>
      <c r="E298" s="247" t="s">
        <v>1</v>
      </c>
      <c r="F298" s="248" t="s">
        <v>1670</v>
      </c>
      <c r="G298" s="246"/>
      <c r="H298" s="249">
        <v>307.22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5" t="s">
        <v>187</v>
      </c>
      <c r="AU298" s="255" t="s">
        <v>88</v>
      </c>
      <c r="AV298" s="13" t="s">
        <v>88</v>
      </c>
      <c r="AW298" s="13" t="s">
        <v>34</v>
      </c>
      <c r="AX298" s="13" t="s">
        <v>78</v>
      </c>
      <c r="AY298" s="255" t="s">
        <v>176</v>
      </c>
    </row>
    <row r="299" spans="1:51" s="13" customFormat="1" ht="12">
      <c r="A299" s="13"/>
      <c r="B299" s="245"/>
      <c r="C299" s="246"/>
      <c r="D299" s="240" t="s">
        <v>187</v>
      </c>
      <c r="E299" s="247" t="s">
        <v>1</v>
      </c>
      <c r="F299" s="248" t="s">
        <v>1669</v>
      </c>
      <c r="G299" s="246"/>
      <c r="H299" s="249">
        <v>307.22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5" t="s">
        <v>187</v>
      </c>
      <c r="AU299" s="255" t="s">
        <v>88</v>
      </c>
      <c r="AV299" s="13" t="s">
        <v>88</v>
      </c>
      <c r="AW299" s="13" t="s">
        <v>34</v>
      </c>
      <c r="AX299" s="13" t="s">
        <v>78</v>
      </c>
      <c r="AY299" s="255" t="s">
        <v>176</v>
      </c>
    </row>
    <row r="300" spans="1:51" s="14" customFormat="1" ht="12">
      <c r="A300" s="14"/>
      <c r="B300" s="256"/>
      <c r="C300" s="257"/>
      <c r="D300" s="240" t="s">
        <v>187</v>
      </c>
      <c r="E300" s="258" t="s">
        <v>1</v>
      </c>
      <c r="F300" s="259" t="s">
        <v>189</v>
      </c>
      <c r="G300" s="257"/>
      <c r="H300" s="260">
        <v>614.44</v>
      </c>
      <c r="I300" s="261"/>
      <c r="J300" s="257"/>
      <c r="K300" s="257"/>
      <c r="L300" s="262"/>
      <c r="M300" s="263"/>
      <c r="N300" s="264"/>
      <c r="O300" s="264"/>
      <c r="P300" s="264"/>
      <c r="Q300" s="264"/>
      <c r="R300" s="264"/>
      <c r="S300" s="264"/>
      <c r="T300" s="26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6" t="s">
        <v>187</v>
      </c>
      <c r="AU300" s="266" t="s">
        <v>88</v>
      </c>
      <c r="AV300" s="14" t="s">
        <v>183</v>
      </c>
      <c r="AW300" s="14" t="s">
        <v>34</v>
      </c>
      <c r="AX300" s="14" t="s">
        <v>86</v>
      </c>
      <c r="AY300" s="266" t="s">
        <v>176</v>
      </c>
    </row>
    <row r="301" spans="1:65" s="2" customFormat="1" ht="16.5" customHeight="1">
      <c r="A301" s="39"/>
      <c r="B301" s="40"/>
      <c r="C301" s="227" t="s">
        <v>423</v>
      </c>
      <c r="D301" s="227" t="s">
        <v>178</v>
      </c>
      <c r="E301" s="228" t="s">
        <v>1126</v>
      </c>
      <c r="F301" s="229" t="s">
        <v>1127</v>
      </c>
      <c r="G301" s="230" t="s">
        <v>296</v>
      </c>
      <c r="H301" s="231">
        <v>34.17</v>
      </c>
      <c r="I301" s="232"/>
      <c r="J301" s="233">
        <f>ROUND(I301*H301,2)</f>
        <v>0</v>
      </c>
      <c r="K301" s="229" t="s">
        <v>182</v>
      </c>
      <c r="L301" s="45"/>
      <c r="M301" s="234" t="s">
        <v>1</v>
      </c>
      <c r="N301" s="235" t="s">
        <v>43</v>
      </c>
      <c r="O301" s="92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183</v>
      </c>
      <c r="AT301" s="238" t="s">
        <v>178</v>
      </c>
      <c r="AU301" s="238" t="s">
        <v>88</v>
      </c>
      <c r="AY301" s="18" t="s">
        <v>176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86</v>
      </c>
      <c r="BK301" s="239">
        <f>ROUND(I301*H301,2)</f>
        <v>0</v>
      </c>
      <c r="BL301" s="18" t="s">
        <v>183</v>
      </c>
      <c r="BM301" s="238" t="s">
        <v>1128</v>
      </c>
    </row>
    <row r="302" spans="1:47" s="2" customFormat="1" ht="12">
      <c r="A302" s="39"/>
      <c r="B302" s="40"/>
      <c r="C302" s="41"/>
      <c r="D302" s="240" t="s">
        <v>185</v>
      </c>
      <c r="E302" s="41"/>
      <c r="F302" s="241" t="s">
        <v>1129</v>
      </c>
      <c r="G302" s="41"/>
      <c r="H302" s="41"/>
      <c r="I302" s="242"/>
      <c r="J302" s="41"/>
      <c r="K302" s="41"/>
      <c r="L302" s="45"/>
      <c r="M302" s="243"/>
      <c r="N302" s="244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185</v>
      </c>
      <c r="AU302" s="18" t="s">
        <v>88</v>
      </c>
    </row>
    <row r="303" spans="1:51" s="13" customFormat="1" ht="12">
      <c r="A303" s="13"/>
      <c r="B303" s="245"/>
      <c r="C303" s="246"/>
      <c r="D303" s="240" t="s">
        <v>187</v>
      </c>
      <c r="E303" s="247" t="s">
        <v>1</v>
      </c>
      <c r="F303" s="248" t="s">
        <v>1671</v>
      </c>
      <c r="G303" s="246"/>
      <c r="H303" s="249">
        <v>34.17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5" t="s">
        <v>187</v>
      </c>
      <c r="AU303" s="255" t="s">
        <v>88</v>
      </c>
      <c r="AV303" s="13" t="s">
        <v>88</v>
      </c>
      <c r="AW303" s="13" t="s">
        <v>34</v>
      </c>
      <c r="AX303" s="13" t="s">
        <v>78</v>
      </c>
      <c r="AY303" s="255" t="s">
        <v>176</v>
      </c>
    </row>
    <row r="304" spans="1:51" s="14" customFormat="1" ht="12">
      <c r="A304" s="14"/>
      <c r="B304" s="256"/>
      <c r="C304" s="257"/>
      <c r="D304" s="240" t="s">
        <v>187</v>
      </c>
      <c r="E304" s="258" t="s">
        <v>1</v>
      </c>
      <c r="F304" s="259" t="s">
        <v>189</v>
      </c>
      <c r="G304" s="257"/>
      <c r="H304" s="260">
        <v>34.17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6" t="s">
        <v>187</v>
      </c>
      <c r="AU304" s="266" t="s">
        <v>88</v>
      </c>
      <c r="AV304" s="14" t="s">
        <v>183</v>
      </c>
      <c r="AW304" s="14" t="s">
        <v>34</v>
      </c>
      <c r="AX304" s="14" t="s">
        <v>86</v>
      </c>
      <c r="AY304" s="266" t="s">
        <v>176</v>
      </c>
    </row>
    <row r="305" spans="1:65" s="2" customFormat="1" ht="16.5" customHeight="1">
      <c r="A305" s="39"/>
      <c r="B305" s="40"/>
      <c r="C305" s="227" t="s">
        <v>428</v>
      </c>
      <c r="D305" s="227" t="s">
        <v>178</v>
      </c>
      <c r="E305" s="228" t="s">
        <v>349</v>
      </c>
      <c r="F305" s="229" t="s">
        <v>350</v>
      </c>
      <c r="G305" s="230" t="s">
        <v>296</v>
      </c>
      <c r="H305" s="231">
        <v>464.92</v>
      </c>
      <c r="I305" s="232"/>
      <c r="J305" s="233">
        <f>ROUND(I305*H305,2)</f>
        <v>0</v>
      </c>
      <c r="K305" s="229" t="s">
        <v>182</v>
      </c>
      <c r="L305" s="45"/>
      <c r="M305" s="234" t="s">
        <v>1</v>
      </c>
      <c r="N305" s="235" t="s">
        <v>43</v>
      </c>
      <c r="O305" s="92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183</v>
      </c>
      <c r="AT305" s="238" t="s">
        <v>178</v>
      </c>
      <c r="AU305" s="238" t="s">
        <v>88</v>
      </c>
      <c r="AY305" s="18" t="s">
        <v>176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86</v>
      </c>
      <c r="BK305" s="239">
        <f>ROUND(I305*H305,2)</f>
        <v>0</v>
      </c>
      <c r="BL305" s="18" t="s">
        <v>183</v>
      </c>
      <c r="BM305" s="238" t="s">
        <v>351</v>
      </c>
    </row>
    <row r="306" spans="1:47" s="2" customFormat="1" ht="12">
      <c r="A306" s="39"/>
      <c r="B306" s="40"/>
      <c r="C306" s="41"/>
      <c r="D306" s="240" t="s">
        <v>185</v>
      </c>
      <c r="E306" s="41"/>
      <c r="F306" s="241" t="s">
        <v>352</v>
      </c>
      <c r="G306" s="41"/>
      <c r="H306" s="41"/>
      <c r="I306" s="242"/>
      <c r="J306" s="41"/>
      <c r="K306" s="41"/>
      <c r="L306" s="45"/>
      <c r="M306" s="243"/>
      <c r="N306" s="24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185</v>
      </c>
      <c r="AU306" s="18" t="s">
        <v>88</v>
      </c>
    </row>
    <row r="307" spans="1:51" s="13" customFormat="1" ht="12">
      <c r="A307" s="13"/>
      <c r="B307" s="245"/>
      <c r="C307" s="246"/>
      <c r="D307" s="240" t="s">
        <v>187</v>
      </c>
      <c r="E307" s="247" t="s">
        <v>1</v>
      </c>
      <c r="F307" s="248" t="s">
        <v>1672</v>
      </c>
      <c r="G307" s="246"/>
      <c r="H307" s="249">
        <v>464.92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5" t="s">
        <v>187</v>
      </c>
      <c r="AU307" s="255" t="s">
        <v>88</v>
      </c>
      <c r="AV307" s="13" t="s">
        <v>88</v>
      </c>
      <c r="AW307" s="13" t="s">
        <v>34</v>
      </c>
      <c r="AX307" s="13" t="s">
        <v>78</v>
      </c>
      <c r="AY307" s="255" t="s">
        <v>176</v>
      </c>
    </row>
    <row r="308" spans="1:51" s="14" customFormat="1" ht="12">
      <c r="A308" s="14"/>
      <c r="B308" s="256"/>
      <c r="C308" s="257"/>
      <c r="D308" s="240" t="s">
        <v>187</v>
      </c>
      <c r="E308" s="258" t="s">
        <v>1</v>
      </c>
      <c r="F308" s="259" t="s">
        <v>189</v>
      </c>
      <c r="G308" s="257"/>
      <c r="H308" s="260">
        <v>464.92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6" t="s">
        <v>187</v>
      </c>
      <c r="AU308" s="266" t="s">
        <v>88</v>
      </c>
      <c r="AV308" s="14" t="s">
        <v>183</v>
      </c>
      <c r="AW308" s="14" t="s">
        <v>34</v>
      </c>
      <c r="AX308" s="14" t="s">
        <v>86</v>
      </c>
      <c r="AY308" s="266" t="s">
        <v>176</v>
      </c>
    </row>
    <row r="309" spans="1:65" s="2" customFormat="1" ht="16.5" customHeight="1">
      <c r="A309" s="39"/>
      <c r="B309" s="40"/>
      <c r="C309" s="227" t="s">
        <v>433</v>
      </c>
      <c r="D309" s="227" t="s">
        <v>178</v>
      </c>
      <c r="E309" s="228" t="s">
        <v>1140</v>
      </c>
      <c r="F309" s="229" t="s">
        <v>1141</v>
      </c>
      <c r="G309" s="230" t="s">
        <v>296</v>
      </c>
      <c r="H309" s="231">
        <v>35.97</v>
      </c>
      <c r="I309" s="232"/>
      <c r="J309" s="233">
        <f>ROUND(I309*H309,2)</f>
        <v>0</v>
      </c>
      <c r="K309" s="229" t="s">
        <v>182</v>
      </c>
      <c r="L309" s="45"/>
      <c r="M309" s="234" t="s">
        <v>1</v>
      </c>
      <c r="N309" s="235" t="s">
        <v>43</v>
      </c>
      <c r="O309" s="92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183</v>
      </c>
      <c r="AT309" s="238" t="s">
        <v>178</v>
      </c>
      <c r="AU309" s="238" t="s">
        <v>88</v>
      </c>
      <c r="AY309" s="18" t="s">
        <v>176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86</v>
      </c>
      <c r="BK309" s="239">
        <f>ROUND(I309*H309,2)</f>
        <v>0</v>
      </c>
      <c r="BL309" s="18" t="s">
        <v>183</v>
      </c>
      <c r="BM309" s="238" t="s">
        <v>1142</v>
      </c>
    </row>
    <row r="310" spans="1:47" s="2" customFormat="1" ht="12">
      <c r="A310" s="39"/>
      <c r="B310" s="40"/>
      <c r="C310" s="41"/>
      <c r="D310" s="240" t="s">
        <v>185</v>
      </c>
      <c r="E310" s="41"/>
      <c r="F310" s="241" t="s">
        <v>1143</v>
      </c>
      <c r="G310" s="41"/>
      <c r="H310" s="41"/>
      <c r="I310" s="242"/>
      <c r="J310" s="41"/>
      <c r="K310" s="41"/>
      <c r="L310" s="45"/>
      <c r="M310" s="243"/>
      <c r="N310" s="244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185</v>
      </c>
      <c r="AU310" s="18" t="s">
        <v>88</v>
      </c>
    </row>
    <row r="311" spans="1:47" s="2" customFormat="1" ht="12">
      <c r="A311" s="39"/>
      <c r="B311" s="40"/>
      <c r="C311" s="41"/>
      <c r="D311" s="240" t="s">
        <v>232</v>
      </c>
      <c r="E311" s="41"/>
      <c r="F311" s="277" t="s">
        <v>1144</v>
      </c>
      <c r="G311" s="41"/>
      <c r="H311" s="41"/>
      <c r="I311" s="242"/>
      <c r="J311" s="41"/>
      <c r="K311" s="41"/>
      <c r="L311" s="45"/>
      <c r="M311" s="243"/>
      <c r="N311" s="244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232</v>
      </c>
      <c r="AU311" s="18" t="s">
        <v>88</v>
      </c>
    </row>
    <row r="312" spans="1:51" s="13" customFormat="1" ht="12">
      <c r="A312" s="13"/>
      <c r="B312" s="245"/>
      <c r="C312" s="246"/>
      <c r="D312" s="240" t="s">
        <v>187</v>
      </c>
      <c r="E312" s="247" t="s">
        <v>1</v>
      </c>
      <c r="F312" s="248" t="s">
        <v>1673</v>
      </c>
      <c r="G312" s="246"/>
      <c r="H312" s="249">
        <v>35.97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5" t="s">
        <v>187</v>
      </c>
      <c r="AU312" s="255" t="s">
        <v>88</v>
      </c>
      <c r="AV312" s="13" t="s">
        <v>88</v>
      </c>
      <c r="AW312" s="13" t="s">
        <v>34</v>
      </c>
      <c r="AX312" s="13" t="s">
        <v>78</v>
      </c>
      <c r="AY312" s="255" t="s">
        <v>176</v>
      </c>
    </row>
    <row r="313" spans="1:51" s="14" customFormat="1" ht="12">
      <c r="A313" s="14"/>
      <c r="B313" s="256"/>
      <c r="C313" s="257"/>
      <c r="D313" s="240" t="s">
        <v>187</v>
      </c>
      <c r="E313" s="258" t="s">
        <v>1</v>
      </c>
      <c r="F313" s="259" t="s">
        <v>189</v>
      </c>
      <c r="G313" s="257"/>
      <c r="H313" s="260">
        <v>35.97</v>
      </c>
      <c r="I313" s="261"/>
      <c r="J313" s="257"/>
      <c r="K313" s="257"/>
      <c r="L313" s="262"/>
      <c r="M313" s="263"/>
      <c r="N313" s="264"/>
      <c r="O313" s="264"/>
      <c r="P313" s="264"/>
      <c r="Q313" s="264"/>
      <c r="R313" s="264"/>
      <c r="S313" s="264"/>
      <c r="T313" s="26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6" t="s">
        <v>187</v>
      </c>
      <c r="AU313" s="266" t="s">
        <v>88</v>
      </c>
      <c r="AV313" s="14" t="s">
        <v>183</v>
      </c>
      <c r="AW313" s="14" t="s">
        <v>34</v>
      </c>
      <c r="AX313" s="14" t="s">
        <v>86</v>
      </c>
      <c r="AY313" s="266" t="s">
        <v>176</v>
      </c>
    </row>
    <row r="314" spans="1:65" s="2" customFormat="1" ht="16.5" customHeight="1">
      <c r="A314" s="39"/>
      <c r="B314" s="40"/>
      <c r="C314" s="227" t="s">
        <v>439</v>
      </c>
      <c r="D314" s="227" t="s">
        <v>178</v>
      </c>
      <c r="E314" s="228" t="s">
        <v>1146</v>
      </c>
      <c r="F314" s="229" t="s">
        <v>1147</v>
      </c>
      <c r="G314" s="230" t="s">
        <v>296</v>
      </c>
      <c r="H314" s="231">
        <v>34.17</v>
      </c>
      <c r="I314" s="232"/>
      <c r="J314" s="233">
        <f>ROUND(I314*H314,2)</f>
        <v>0</v>
      </c>
      <c r="K314" s="229" t="s">
        <v>182</v>
      </c>
      <c r="L314" s="45"/>
      <c r="M314" s="234" t="s">
        <v>1</v>
      </c>
      <c r="N314" s="235" t="s">
        <v>43</v>
      </c>
      <c r="O314" s="92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183</v>
      </c>
      <c r="AT314" s="238" t="s">
        <v>178</v>
      </c>
      <c r="AU314" s="238" t="s">
        <v>88</v>
      </c>
      <c r="AY314" s="18" t="s">
        <v>176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86</v>
      </c>
      <c r="BK314" s="239">
        <f>ROUND(I314*H314,2)</f>
        <v>0</v>
      </c>
      <c r="BL314" s="18" t="s">
        <v>183</v>
      </c>
      <c r="BM314" s="238" t="s">
        <v>1674</v>
      </c>
    </row>
    <row r="315" spans="1:47" s="2" customFormat="1" ht="12">
      <c r="A315" s="39"/>
      <c r="B315" s="40"/>
      <c r="C315" s="41"/>
      <c r="D315" s="240" t="s">
        <v>185</v>
      </c>
      <c r="E315" s="41"/>
      <c r="F315" s="241" t="s">
        <v>1149</v>
      </c>
      <c r="G315" s="41"/>
      <c r="H315" s="41"/>
      <c r="I315" s="242"/>
      <c r="J315" s="41"/>
      <c r="K315" s="41"/>
      <c r="L315" s="45"/>
      <c r="M315" s="243"/>
      <c r="N315" s="244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185</v>
      </c>
      <c r="AU315" s="18" t="s">
        <v>88</v>
      </c>
    </row>
    <row r="316" spans="1:51" s="13" customFormat="1" ht="12">
      <c r="A316" s="13"/>
      <c r="B316" s="245"/>
      <c r="C316" s="246"/>
      <c r="D316" s="240" t="s">
        <v>187</v>
      </c>
      <c r="E316" s="247" t="s">
        <v>1</v>
      </c>
      <c r="F316" s="248" t="s">
        <v>1671</v>
      </c>
      <c r="G316" s="246"/>
      <c r="H316" s="249">
        <v>34.17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5" t="s">
        <v>187</v>
      </c>
      <c r="AU316" s="255" t="s">
        <v>88</v>
      </c>
      <c r="AV316" s="13" t="s">
        <v>88</v>
      </c>
      <c r="AW316" s="13" t="s">
        <v>34</v>
      </c>
      <c r="AX316" s="13" t="s">
        <v>78</v>
      </c>
      <c r="AY316" s="255" t="s">
        <v>176</v>
      </c>
    </row>
    <row r="317" spans="1:51" s="14" customFormat="1" ht="12">
      <c r="A317" s="14"/>
      <c r="B317" s="256"/>
      <c r="C317" s="257"/>
      <c r="D317" s="240" t="s">
        <v>187</v>
      </c>
      <c r="E317" s="258" t="s">
        <v>1</v>
      </c>
      <c r="F317" s="259" t="s">
        <v>189</v>
      </c>
      <c r="G317" s="257"/>
      <c r="H317" s="260">
        <v>34.17</v>
      </c>
      <c r="I317" s="261"/>
      <c r="J317" s="257"/>
      <c r="K317" s="257"/>
      <c r="L317" s="262"/>
      <c r="M317" s="263"/>
      <c r="N317" s="264"/>
      <c r="O317" s="264"/>
      <c r="P317" s="264"/>
      <c r="Q317" s="264"/>
      <c r="R317" s="264"/>
      <c r="S317" s="264"/>
      <c r="T317" s="26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6" t="s">
        <v>187</v>
      </c>
      <c r="AU317" s="266" t="s">
        <v>88</v>
      </c>
      <c r="AV317" s="14" t="s">
        <v>183</v>
      </c>
      <c r="AW317" s="14" t="s">
        <v>34</v>
      </c>
      <c r="AX317" s="14" t="s">
        <v>86</v>
      </c>
      <c r="AY317" s="266" t="s">
        <v>176</v>
      </c>
    </row>
    <row r="318" spans="1:65" s="2" customFormat="1" ht="16.5" customHeight="1">
      <c r="A318" s="39"/>
      <c r="B318" s="40"/>
      <c r="C318" s="227" t="s">
        <v>445</v>
      </c>
      <c r="D318" s="227" t="s">
        <v>178</v>
      </c>
      <c r="E318" s="228" t="s">
        <v>369</v>
      </c>
      <c r="F318" s="229" t="s">
        <v>370</v>
      </c>
      <c r="G318" s="230" t="s">
        <v>296</v>
      </c>
      <c r="H318" s="231">
        <v>3.6</v>
      </c>
      <c r="I318" s="232"/>
      <c r="J318" s="233">
        <f>ROUND(I318*H318,2)</f>
        <v>0</v>
      </c>
      <c r="K318" s="229" t="s">
        <v>182</v>
      </c>
      <c r="L318" s="45"/>
      <c r="M318" s="234" t="s">
        <v>1</v>
      </c>
      <c r="N318" s="235" t="s">
        <v>43</v>
      </c>
      <c r="O318" s="92"/>
      <c r="P318" s="236">
        <f>O318*H318</f>
        <v>0</v>
      </c>
      <c r="Q318" s="236">
        <v>0</v>
      </c>
      <c r="R318" s="236">
        <f>Q318*H318</f>
        <v>0</v>
      </c>
      <c r="S318" s="236">
        <v>0</v>
      </c>
      <c r="T318" s="23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8" t="s">
        <v>183</v>
      </c>
      <c r="AT318" s="238" t="s">
        <v>178</v>
      </c>
      <c r="AU318" s="238" t="s">
        <v>88</v>
      </c>
      <c r="AY318" s="18" t="s">
        <v>176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8" t="s">
        <v>86</v>
      </c>
      <c r="BK318" s="239">
        <f>ROUND(I318*H318,2)</f>
        <v>0</v>
      </c>
      <c r="BL318" s="18" t="s">
        <v>183</v>
      </c>
      <c r="BM318" s="238" t="s">
        <v>1675</v>
      </c>
    </row>
    <row r="319" spans="1:47" s="2" customFormat="1" ht="12">
      <c r="A319" s="39"/>
      <c r="B319" s="40"/>
      <c r="C319" s="41"/>
      <c r="D319" s="240" t="s">
        <v>185</v>
      </c>
      <c r="E319" s="41"/>
      <c r="F319" s="241" t="s">
        <v>372</v>
      </c>
      <c r="G319" s="41"/>
      <c r="H319" s="41"/>
      <c r="I319" s="242"/>
      <c r="J319" s="41"/>
      <c r="K319" s="41"/>
      <c r="L319" s="45"/>
      <c r="M319" s="243"/>
      <c r="N319" s="244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185</v>
      </c>
      <c r="AU319" s="18" t="s">
        <v>88</v>
      </c>
    </row>
    <row r="320" spans="1:51" s="13" customFormat="1" ht="12">
      <c r="A320" s="13"/>
      <c r="B320" s="245"/>
      <c r="C320" s="246"/>
      <c r="D320" s="240" t="s">
        <v>187</v>
      </c>
      <c r="E320" s="247" t="s">
        <v>1</v>
      </c>
      <c r="F320" s="248" t="s">
        <v>1676</v>
      </c>
      <c r="G320" s="246"/>
      <c r="H320" s="249">
        <v>3.6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5" t="s">
        <v>187</v>
      </c>
      <c r="AU320" s="255" t="s">
        <v>88</v>
      </c>
      <c r="AV320" s="13" t="s">
        <v>88</v>
      </c>
      <c r="AW320" s="13" t="s">
        <v>34</v>
      </c>
      <c r="AX320" s="13" t="s">
        <v>78</v>
      </c>
      <c r="AY320" s="255" t="s">
        <v>176</v>
      </c>
    </row>
    <row r="321" spans="1:51" s="14" customFormat="1" ht="12">
      <c r="A321" s="14"/>
      <c r="B321" s="256"/>
      <c r="C321" s="257"/>
      <c r="D321" s="240" t="s">
        <v>187</v>
      </c>
      <c r="E321" s="258" t="s">
        <v>1</v>
      </c>
      <c r="F321" s="259" t="s">
        <v>189</v>
      </c>
      <c r="G321" s="257"/>
      <c r="H321" s="260">
        <v>3.6</v>
      </c>
      <c r="I321" s="261"/>
      <c r="J321" s="257"/>
      <c r="K321" s="257"/>
      <c r="L321" s="262"/>
      <c r="M321" s="263"/>
      <c r="N321" s="264"/>
      <c r="O321" s="264"/>
      <c r="P321" s="264"/>
      <c r="Q321" s="264"/>
      <c r="R321" s="264"/>
      <c r="S321" s="264"/>
      <c r="T321" s="26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6" t="s">
        <v>187</v>
      </c>
      <c r="AU321" s="266" t="s">
        <v>88</v>
      </c>
      <c r="AV321" s="14" t="s">
        <v>183</v>
      </c>
      <c r="AW321" s="14" t="s">
        <v>34</v>
      </c>
      <c r="AX321" s="14" t="s">
        <v>86</v>
      </c>
      <c r="AY321" s="266" t="s">
        <v>176</v>
      </c>
    </row>
    <row r="322" spans="1:65" s="2" customFormat="1" ht="16.5" customHeight="1">
      <c r="A322" s="39"/>
      <c r="B322" s="40"/>
      <c r="C322" s="227" t="s">
        <v>451</v>
      </c>
      <c r="D322" s="227" t="s">
        <v>178</v>
      </c>
      <c r="E322" s="228" t="s">
        <v>1153</v>
      </c>
      <c r="F322" s="229" t="s">
        <v>1154</v>
      </c>
      <c r="G322" s="230" t="s">
        <v>296</v>
      </c>
      <c r="H322" s="231">
        <v>34.17</v>
      </c>
      <c r="I322" s="232"/>
      <c r="J322" s="233">
        <f>ROUND(I322*H322,2)</f>
        <v>0</v>
      </c>
      <c r="K322" s="229" t="s">
        <v>1</v>
      </c>
      <c r="L322" s="45"/>
      <c r="M322" s="234" t="s">
        <v>1</v>
      </c>
      <c r="N322" s="235" t="s">
        <v>43</v>
      </c>
      <c r="O322" s="92"/>
      <c r="P322" s="236">
        <f>O322*H322</f>
        <v>0</v>
      </c>
      <c r="Q322" s="236">
        <v>0</v>
      </c>
      <c r="R322" s="236">
        <f>Q322*H322</f>
        <v>0</v>
      </c>
      <c r="S322" s="236">
        <v>0</v>
      </c>
      <c r="T322" s="237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8" t="s">
        <v>183</v>
      </c>
      <c r="AT322" s="238" t="s">
        <v>178</v>
      </c>
      <c r="AU322" s="238" t="s">
        <v>88</v>
      </c>
      <c r="AY322" s="18" t="s">
        <v>176</v>
      </c>
      <c r="BE322" s="239">
        <f>IF(N322="základní",J322,0)</f>
        <v>0</v>
      </c>
      <c r="BF322" s="239">
        <f>IF(N322="snížená",J322,0)</f>
        <v>0</v>
      </c>
      <c r="BG322" s="239">
        <f>IF(N322="zákl. přenesená",J322,0)</f>
        <v>0</v>
      </c>
      <c r="BH322" s="239">
        <f>IF(N322="sníž. přenesená",J322,0)</f>
        <v>0</v>
      </c>
      <c r="BI322" s="239">
        <f>IF(N322="nulová",J322,0)</f>
        <v>0</v>
      </c>
      <c r="BJ322" s="18" t="s">
        <v>86</v>
      </c>
      <c r="BK322" s="239">
        <f>ROUND(I322*H322,2)</f>
        <v>0</v>
      </c>
      <c r="BL322" s="18" t="s">
        <v>183</v>
      </c>
      <c r="BM322" s="238" t="s">
        <v>1677</v>
      </c>
    </row>
    <row r="323" spans="1:47" s="2" customFormat="1" ht="12">
      <c r="A323" s="39"/>
      <c r="B323" s="40"/>
      <c r="C323" s="41"/>
      <c r="D323" s="240" t="s">
        <v>185</v>
      </c>
      <c r="E323" s="41"/>
      <c r="F323" s="241" t="s">
        <v>1156</v>
      </c>
      <c r="G323" s="41"/>
      <c r="H323" s="41"/>
      <c r="I323" s="242"/>
      <c r="J323" s="41"/>
      <c r="K323" s="41"/>
      <c r="L323" s="45"/>
      <c r="M323" s="243"/>
      <c r="N323" s="244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185</v>
      </c>
      <c r="AU323" s="18" t="s">
        <v>88</v>
      </c>
    </row>
    <row r="324" spans="1:51" s="13" customFormat="1" ht="12">
      <c r="A324" s="13"/>
      <c r="B324" s="245"/>
      <c r="C324" s="246"/>
      <c r="D324" s="240" t="s">
        <v>187</v>
      </c>
      <c r="E324" s="247" t="s">
        <v>1</v>
      </c>
      <c r="F324" s="248" t="s">
        <v>1678</v>
      </c>
      <c r="G324" s="246"/>
      <c r="H324" s="249">
        <v>34.17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5" t="s">
        <v>187</v>
      </c>
      <c r="AU324" s="255" t="s">
        <v>88</v>
      </c>
      <c r="AV324" s="13" t="s">
        <v>88</v>
      </c>
      <c r="AW324" s="13" t="s">
        <v>34</v>
      </c>
      <c r="AX324" s="13" t="s">
        <v>78</v>
      </c>
      <c r="AY324" s="255" t="s">
        <v>176</v>
      </c>
    </row>
    <row r="325" spans="1:51" s="14" customFormat="1" ht="12">
      <c r="A325" s="14"/>
      <c r="B325" s="256"/>
      <c r="C325" s="257"/>
      <c r="D325" s="240" t="s">
        <v>187</v>
      </c>
      <c r="E325" s="258" t="s">
        <v>1</v>
      </c>
      <c r="F325" s="259" t="s">
        <v>189</v>
      </c>
      <c r="G325" s="257"/>
      <c r="H325" s="260">
        <v>34.17</v>
      </c>
      <c r="I325" s="261"/>
      <c r="J325" s="257"/>
      <c r="K325" s="257"/>
      <c r="L325" s="262"/>
      <c r="M325" s="263"/>
      <c r="N325" s="264"/>
      <c r="O325" s="264"/>
      <c r="P325" s="264"/>
      <c r="Q325" s="264"/>
      <c r="R325" s="264"/>
      <c r="S325" s="264"/>
      <c r="T325" s="26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6" t="s">
        <v>187</v>
      </c>
      <c r="AU325" s="266" t="s">
        <v>88</v>
      </c>
      <c r="AV325" s="14" t="s">
        <v>183</v>
      </c>
      <c r="AW325" s="14" t="s">
        <v>34</v>
      </c>
      <c r="AX325" s="14" t="s">
        <v>86</v>
      </c>
      <c r="AY325" s="266" t="s">
        <v>176</v>
      </c>
    </row>
    <row r="326" spans="1:65" s="2" customFormat="1" ht="16.5" customHeight="1">
      <c r="A326" s="39"/>
      <c r="B326" s="40"/>
      <c r="C326" s="227" t="s">
        <v>459</v>
      </c>
      <c r="D326" s="227" t="s">
        <v>178</v>
      </c>
      <c r="E326" s="228" t="s">
        <v>375</v>
      </c>
      <c r="F326" s="229" t="s">
        <v>376</v>
      </c>
      <c r="G326" s="230" t="s">
        <v>296</v>
      </c>
      <c r="H326" s="231">
        <v>387.34</v>
      </c>
      <c r="I326" s="232"/>
      <c r="J326" s="233">
        <f>ROUND(I326*H326,2)</f>
        <v>0</v>
      </c>
      <c r="K326" s="229" t="s">
        <v>182</v>
      </c>
      <c r="L326" s="45"/>
      <c r="M326" s="234" t="s">
        <v>1</v>
      </c>
      <c r="N326" s="235" t="s">
        <v>43</v>
      </c>
      <c r="O326" s="92"/>
      <c r="P326" s="236">
        <f>O326*H326</f>
        <v>0</v>
      </c>
      <c r="Q326" s="236">
        <v>0</v>
      </c>
      <c r="R326" s="236">
        <f>Q326*H326</f>
        <v>0</v>
      </c>
      <c r="S326" s="236">
        <v>0</v>
      </c>
      <c r="T326" s="23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8" t="s">
        <v>183</v>
      </c>
      <c r="AT326" s="238" t="s">
        <v>178</v>
      </c>
      <c r="AU326" s="238" t="s">
        <v>88</v>
      </c>
      <c r="AY326" s="18" t="s">
        <v>176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8" t="s">
        <v>86</v>
      </c>
      <c r="BK326" s="239">
        <f>ROUND(I326*H326,2)</f>
        <v>0</v>
      </c>
      <c r="BL326" s="18" t="s">
        <v>183</v>
      </c>
      <c r="BM326" s="238" t="s">
        <v>377</v>
      </c>
    </row>
    <row r="327" spans="1:47" s="2" customFormat="1" ht="12">
      <c r="A327" s="39"/>
      <c r="B327" s="40"/>
      <c r="C327" s="41"/>
      <c r="D327" s="240" t="s">
        <v>185</v>
      </c>
      <c r="E327" s="41"/>
      <c r="F327" s="241" t="s">
        <v>378</v>
      </c>
      <c r="G327" s="41"/>
      <c r="H327" s="41"/>
      <c r="I327" s="242"/>
      <c r="J327" s="41"/>
      <c r="K327" s="41"/>
      <c r="L327" s="45"/>
      <c r="M327" s="243"/>
      <c r="N327" s="244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185</v>
      </c>
      <c r="AU327" s="18" t="s">
        <v>88</v>
      </c>
    </row>
    <row r="328" spans="1:47" s="2" customFormat="1" ht="12">
      <c r="A328" s="39"/>
      <c r="B328" s="40"/>
      <c r="C328" s="41"/>
      <c r="D328" s="240" t="s">
        <v>232</v>
      </c>
      <c r="E328" s="41"/>
      <c r="F328" s="277" t="s">
        <v>1158</v>
      </c>
      <c r="G328" s="41"/>
      <c r="H328" s="41"/>
      <c r="I328" s="242"/>
      <c r="J328" s="41"/>
      <c r="K328" s="41"/>
      <c r="L328" s="45"/>
      <c r="M328" s="243"/>
      <c r="N328" s="244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232</v>
      </c>
      <c r="AU328" s="18" t="s">
        <v>88</v>
      </c>
    </row>
    <row r="329" spans="1:51" s="13" customFormat="1" ht="12">
      <c r="A329" s="13"/>
      <c r="B329" s="245"/>
      <c r="C329" s="246"/>
      <c r="D329" s="240" t="s">
        <v>187</v>
      </c>
      <c r="E329" s="247" t="s">
        <v>1</v>
      </c>
      <c r="F329" s="248" t="s">
        <v>1679</v>
      </c>
      <c r="G329" s="246"/>
      <c r="H329" s="249">
        <v>387.34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5" t="s">
        <v>187</v>
      </c>
      <c r="AU329" s="255" t="s">
        <v>88</v>
      </c>
      <c r="AV329" s="13" t="s">
        <v>88</v>
      </c>
      <c r="AW329" s="13" t="s">
        <v>34</v>
      </c>
      <c r="AX329" s="13" t="s">
        <v>78</v>
      </c>
      <c r="AY329" s="255" t="s">
        <v>176</v>
      </c>
    </row>
    <row r="330" spans="1:51" s="14" customFormat="1" ht="12">
      <c r="A330" s="14"/>
      <c r="B330" s="256"/>
      <c r="C330" s="257"/>
      <c r="D330" s="240" t="s">
        <v>187</v>
      </c>
      <c r="E330" s="258" t="s">
        <v>1</v>
      </c>
      <c r="F330" s="259" t="s">
        <v>189</v>
      </c>
      <c r="G330" s="257"/>
      <c r="H330" s="260">
        <v>387.34</v>
      </c>
      <c r="I330" s="261"/>
      <c r="J330" s="257"/>
      <c r="K330" s="257"/>
      <c r="L330" s="262"/>
      <c r="M330" s="263"/>
      <c r="N330" s="264"/>
      <c r="O330" s="264"/>
      <c r="P330" s="264"/>
      <c r="Q330" s="264"/>
      <c r="R330" s="264"/>
      <c r="S330" s="264"/>
      <c r="T330" s="26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6" t="s">
        <v>187</v>
      </c>
      <c r="AU330" s="266" t="s">
        <v>88</v>
      </c>
      <c r="AV330" s="14" t="s">
        <v>183</v>
      </c>
      <c r="AW330" s="14" t="s">
        <v>34</v>
      </c>
      <c r="AX330" s="14" t="s">
        <v>86</v>
      </c>
      <c r="AY330" s="266" t="s">
        <v>176</v>
      </c>
    </row>
    <row r="331" spans="1:65" s="2" customFormat="1" ht="21.75" customHeight="1">
      <c r="A331" s="39"/>
      <c r="B331" s="40"/>
      <c r="C331" s="227" t="s">
        <v>466</v>
      </c>
      <c r="D331" s="227" t="s">
        <v>178</v>
      </c>
      <c r="E331" s="228" t="s">
        <v>1160</v>
      </c>
      <c r="F331" s="229" t="s">
        <v>1161</v>
      </c>
      <c r="G331" s="230" t="s">
        <v>296</v>
      </c>
      <c r="H331" s="231">
        <v>387.34</v>
      </c>
      <c r="I331" s="232"/>
      <c r="J331" s="233">
        <f>ROUND(I331*H331,2)</f>
        <v>0</v>
      </c>
      <c r="K331" s="229" t="s">
        <v>182</v>
      </c>
      <c r="L331" s="45"/>
      <c r="M331" s="234" t="s">
        <v>1</v>
      </c>
      <c r="N331" s="235" t="s">
        <v>43</v>
      </c>
      <c r="O331" s="92"/>
      <c r="P331" s="236">
        <f>O331*H331</f>
        <v>0</v>
      </c>
      <c r="Q331" s="236">
        <v>0</v>
      </c>
      <c r="R331" s="236">
        <f>Q331*H331</f>
        <v>0</v>
      </c>
      <c r="S331" s="236">
        <v>0</v>
      </c>
      <c r="T331" s="237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8" t="s">
        <v>183</v>
      </c>
      <c r="AT331" s="238" t="s">
        <v>178</v>
      </c>
      <c r="AU331" s="238" t="s">
        <v>88</v>
      </c>
      <c r="AY331" s="18" t="s">
        <v>176</v>
      </c>
      <c r="BE331" s="239">
        <f>IF(N331="základní",J331,0)</f>
        <v>0</v>
      </c>
      <c r="BF331" s="239">
        <f>IF(N331="snížená",J331,0)</f>
        <v>0</v>
      </c>
      <c r="BG331" s="239">
        <f>IF(N331="zákl. přenesená",J331,0)</f>
        <v>0</v>
      </c>
      <c r="BH331" s="239">
        <f>IF(N331="sníž. přenesená",J331,0)</f>
        <v>0</v>
      </c>
      <c r="BI331" s="239">
        <f>IF(N331="nulová",J331,0)</f>
        <v>0</v>
      </c>
      <c r="BJ331" s="18" t="s">
        <v>86</v>
      </c>
      <c r="BK331" s="239">
        <f>ROUND(I331*H331,2)</f>
        <v>0</v>
      </c>
      <c r="BL331" s="18" t="s">
        <v>183</v>
      </c>
      <c r="BM331" s="238" t="s">
        <v>1162</v>
      </c>
    </row>
    <row r="332" spans="1:47" s="2" customFormat="1" ht="12">
      <c r="A332" s="39"/>
      <c r="B332" s="40"/>
      <c r="C332" s="41"/>
      <c r="D332" s="240" t="s">
        <v>185</v>
      </c>
      <c r="E332" s="41"/>
      <c r="F332" s="241" t="s">
        <v>1163</v>
      </c>
      <c r="G332" s="41"/>
      <c r="H332" s="41"/>
      <c r="I332" s="242"/>
      <c r="J332" s="41"/>
      <c r="K332" s="41"/>
      <c r="L332" s="45"/>
      <c r="M332" s="243"/>
      <c r="N332" s="244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185</v>
      </c>
      <c r="AU332" s="18" t="s">
        <v>88</v>
      </c>
    </row>
    <row r="333" spans="1:47" s="2" customFormat="1" ht="12">
      <c r="A333" s="39"/>
      <c r="B333" s="40"/>
      <c r="C333" s="41"/>
      <c r="D333" s="240" t="s">
        <v>232</v>
      </c>
      <c r="E333" s="41"/>
      <c r="F333" s="277" t="s">
        <v>1164</v>
      </c>
      <c r="G333" s="41"/>
      <c r="H333" s="41"/>
      <c r="I333" s="242"/>
      <c r="J333" s="41"/>
      <c r="K333" s="41"/>
      <c r="L333" s="45"/>
      <c r="M333" s="243"/>
      <c r="N333" s="244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232</v>
      </c>
      <c r="AU333" s="18" t="s">
        <v>88</v>
      </c>
    </row>
    <row r="334" spans="1:51" s="13" customFormat="1" ht="12">
      <c r="A334" s="13"/>
      <c r="B334" s="245"/>
      <c r="C334" s="246"/>
      <c r="D334" s="240" t="s">
        <v>187</v>
      </c>
      <c r="E334" s="247" t="s">
        <v>1</v>
      </c>
      <c r="F334" s="248" t="s">
        <v>1679</v>
      </c>
      <c r="G334" s="246"/>
      <c r="H334" s="249">
        <v>387.34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5" t="s">
        <v>187</v>
      </c>
      <c r="AU334" s="255" t="s">
        <v>88</v>
      </c>
      <c r="AV334" s="13" t="s">
        <v>88</v>
      </c>
      <c r="AW334" s="13" t="s">
        <v>34</v>
      </c>
      <c r="AX334" s="13" t="s">
        <v>78</v>
      </c>
      <c r="AY334" s="255" t="s">
        <v>176</v>
      </c>
    </row>
    <row r="335" spans="1:51" s="14" customFormat="1" ht="12">
      <c r="A335" s="14"/>
      <c r="B335" s="256"/>
      <c r="C335" s="257"/>
      <c r="D335" s="240" t="s">
        <v>187</v>
      </c>
      <c r="E335" s="258" t="s">
        <v>1</v>
      </c>
      <c r="F335" s="259" t="s">
        <v>189</v>
      </c>
      <c r="G335" s="257"/>
      <c r="H335" s="260">
        <v>387.34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6" t="s">
        <v>187</v>
      </c>
      <c r="AU335" s="266" t="s">
        <v>88</v>
      </c>
      <c r="AV335" s="14" t="s">
        <v>183</v>
      </c>
      <c r="AW335" s="14" t="s">
        <v>34</v>
      </c>
      <c r="AX335" s="14" t="s">
        <v>86</v>
      </c>
      <c r="AY335" s="266" t="s">
        <v>176</v>
      </c>
    </row>
    <row r="336" spans="1:65" s="2" customFormat="1" ht="16.5" customHeight="1">
      <c r="A336" s="39"/>
      <c r="B336" s="40"/>
      <c r="C336" s="227" t="s">
        <v>473</v>
      </c>
      <c r="D336" s="227" t="s">
        <v>178</v>
      </c>
      <c r="E336" s="228" t="s">
        <v>414</v>
      </c>
      <c r="F336" s="229" t="s">
        <v>415</v>
      </c>
      <c r="G336" s="230" t="s">
        <v>296</v>
      </c>
      <c r="H336" s="231">
        <v>22.64</v>
      </c>
      <c r="I336" s="232"/>
      <c r="J336" s="233">
        <f>ROUND(I336*H336,2)</f>
        <v>0</v>
      </c>
      <c r="K336" s="229" t="s">
        <v>1</v>
      </c>
      <c r="L336" s="45"/>
      <c r="M336" s="234" t="s">
        <v>1</v>
      </c>
      <c r="N336" s="235" t="s">
        <v>43</v>
      </c>
      <c r="O336" s="92"/>
      <c r="P336" s="236">
        <f>O336*H336</f>
        <v>0</v>
      </c>
      <c r="Q336" s="236">
        <v>0.19536</v>
      </c>
      <c r="R336" s="236">
        <f>Q336*H336</f>
        <v>4.4229504</v>
      </c>
      <c r="S336" s="236">
        <v>0</v>
      </c>
      <c r="T336" s="23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8" t="s">
        <v>183</v>
      </c>
      <c r="AT336" s="238" t="s">
        <v>178</v>
      </c>
      <c r="AU336" s="238" t="s">
        <v>88</v>
      </c>
      <c r="AY336" s="18" t="s">
        <v>176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8" t="s">
        <v>86</v>
      </c>
      <c r="BK336" s="239">
        <f>ROUND(I336*H336,2)</f>
        <v>0</v>
      </c>
      <c r="BL336" s="18" t="s">
        <v>183</v>
      </c>
      <c r="BM336" s="238" t="s">
        <v>416</v>
      </c>
    </row>
    <row r="337" spans="1:47" s="2" customFormat="1" ht="12">
      <c r="A337" s="39"/>
      <c r="B337" s="40"/>
      <c r="C337" s="41"/>
      <c r="D337" s="240" t="s">
        <v>185</v>
      </c>
      <c r="E337" s="41"/>
      <c r="F337" s="241" t="s">
        <v>417</v>
      </c>
      <c r="G337" s="41"/>
      <c r="H337" s="41"/>
      <c r="I337" s="242"/>
      <c r="J337" s="41"/>
      <c r="K337" s="41"/>
      <c r="L337" s="45"/>
      <c r="M337" s="243"/>
      <c r="N337" s="244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185</v>
      </c>
      <c r="AU337" s="18" t="s">
        <v>88</v>
      </c>
    </row>
    <row r="338" spans="1:47" s="2" customFormat="1" ht="12">
      <c r="A338" s="39"/>
      <c r="B338" s="40"/>
      <c r="C338" s="41"/>
      <c r="D338" s="240" t="s">
        <v>232</v>
      </c>
      <c r="E338" s="41"/>
      <c r="F338" s="277" t="s">
        <v>418</v>
      </c>
      <c r="G338" s="41"/>
      <c r="H338" s="41"/>
      <c r="I338" s="242"/>
      <c r="J338" s="41"/>
      <c r="K338" s="41"/>
      <c r="L338" s="45"/>
      <c r="M338" s="243"/>
      <c r="N338" s="244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232</v>
      </c>
      <c r="AU338" s="18" t="s">
        <v>88</v>
      </c>
    </row>
    <row r="339" spans="1:51" s="15" customFormat="1" ht="12">
      <c r="A339" s="15"/>
      <c r="B339" s="267"/>
      <c r="C339" s="268"/>
      <c r="D339" s="240" t="s">
        <v>187</v>
      </c>
      <c r="E339" s="269" t="s">
        <v>1</v>
      </c>
      <c r="F339" s="270" t="s">
        <v>1165</v>
      </c>
      <c r="G339" s="268"/>
      <c r="H339" s="269" t="s">
        <v>1</v>
      </c>
      <c r="I339" s="271"/>
      <c r="J339" s="268"/>
      <c r="K339" s="268"/>
      <c r="L339" s="272"/>
      <c r="M339" s="273"/>
      <c r="N339" s="274"/>
      <c r="O339" s="274"/>
      <c r="P339" s="274"/>
      <c r="Q339" s="274"/>
      <c r="R339" s="274"/>
      <c r="S339" s="274"/>
      <c r="T339" s="27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6" t="s">
        <v>187</v>
      </c>
      <c r="AU339" s="276" t="s">
        <v>88</v>
      </c>
      <c r="AV339" s="15" t="s">
        <v>86</v>
      </c>
      <c r="AW339" s="15" t="s">
        <v>34</v>
      </c>
      <c r="AX339" s="15" t="s">
        <v>78</v>
      </c>
      <c r="AY339" s="276" t="s">
        <v>176</v>
      </c>
    </row>
    <row r="340" spans="1:51" s="13" customFormat="1" ht="12">
      <c r="A340" s="13"/>
      <c r="B340" s="245"/>
      <c r="C340" s="246"/>
      <c r="D340" s="240" t="s">
        <v>187</v>
      </c>
      <c r="E340" s="247" t="s">
        <v>1</v>
      </c>
      <c r="F340" s="248" t="s">
        <v>1680</v>
      </c>
      <c r="G340" s="246"/>
      <c r="H340" s="249">
        <v>22.64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5" t="s">
        <v>187</v>
      </c>
      <c r="AU340" s="255" t="s">
        <v>88</v>
      </c>
      <c r="AV340" s="13" t="s">
        <v>88</v>
      </c>
      <c r="AW340" s="13" t="s">
        <v>34</v>
      </c>
      <c r="AX340" s="13" t="s">
        <v>78</v>
      </c>
      <c r="AY340" s="255" t="s">
        <v>176</v>
      </c>
    </row>
    <row r="341" spans="1:51" s="14" customFormat="1" ht="12">
      <c r="A341" s="14"/>
      <c r="B341" s="256"/>
      <c r="C341" s="257"/>
      <c r="D341" s="240" t="s">
        <v>187</v>
      </c>
      <c r="E341" s="258" t="s">
        <v>1</v>
      </c>
      <c r="F341" s="259" t="s">
        <v>189</v>
      </c>
      <c r="G341" s="257"/>
      <c r="H341" s="260">
        <v>22.64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6" t="s">
        <v>187</v>
      </c>
      <c r="AU341" s="266" t="s">
        <v>88</v>
      </c>
      <c r="AV341" s="14" t="s">
        <v>183</v>
      </c>
      <c r="AW341" s="14" t="s">
        <v>34</v>
      </c>
      <c r="AX341" s="14" t="s">
        <v>86</v>
      </c>
      <c r="AY341" s="266" t="s">
        <v>176</v>
      </c>
    </row>
    <row r="342" spans="1:65" s="2" customFormat="1" ht="16.5" customHeight="1">
      <c r="A342" s="39"/>
      <c r="B342" s="40"/>
      <c r="C342" s="278" t="s">
        <v>480</v>
      </c>
      <c r="D342" s="278" t="s">
        <v>247</v>
      </c>
      <c r="E342" s="279" t="s">
        <v>1167</v>
      </c>
      <c r="F342" s="280" t="s">
        <v>1168</v>
      </c>
      <c r="G342" s="281" t="s">
        <v>296</v>
      </c>
      <c r="H342" s="282">
        <v>23.319</v>
      </c>
      <c r="I342" s="283"/>
      <c r="J342" s="284">
        <f>ROUND(I342*H342,2)</f>
        <v>0</v>
      </c>
      <c r="K342" s="280" t="s">
        <v>1</v>
      </c>
      <c r="L342" s="285"/>
      <c r="M342" s="286" t="s">
        <v>1</v>
      </c>
      <c r="N342" s="287" t="s">
        <v>43</v>
      </c>
      <c r="O342" s="92"/>
      <c r="P342" s="236">
        <f>O342*H342</f>
        <v>0</v>
      </c>
      <c r="Q342" s="236">
        <v>0.139</v>
      </c>
      <c r="R342" s="236">
        <f>Q342*H342</f>
        <v>3.2413410000000002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227</v>
      </c>
      <c r="AT342" s="238" t="s">
        <v>247</v>
      </c>
      <c r="AU342" s="238" t="s">
        <v>88</v>
      </c>
      <c r="AY342" s="18" t="s">
        <v>176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86</v>
      </c>
      <c r="BK342" s="239">
        <f>ROUND(I342*H342,2)</f>
        <v>0</v>
      </c>
      <c r="BL342" s="18" t="s">
        <v>183</v>
      </c>
      <c r="BM342" s="238" t="s">
        <v>1169</v>
      </c>
    </row>
    <row r="343" spans="1:47" s="2" customFormat="1" ht="12">
      <c r="A343" s="39"/>
      <c r="B343" s="40"/>
      <c r="C343" s="41"/>
      <c r="D343" s="240" t="s">
        <v>185</v>
      </c>
      <c r="E343" s="41"/>
      <c r="F343" s="241" t="s">
        <v>1168</v>
      </c>
      <c r="G343" s="41"/>
      <c r="H343" s="41"/>
      <c r="I343" s="242"/>
      <c r="J343" s="41"/>
      <c r="K343" s="41"/>
      <c r="L343" s="45"/>
      <c r="M343" s="243"/>
      <c r="N343" s="244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185</v>
      </c>
      <c r="AU343" s="18" t="s">
        <v>88</v>
      </c>
    </row>
    <row r="344" spans="1:51" s="13" customFormat="1" ht="12">
      <c r="A344" s="13"/>
      <c r="B344" s="245"/>
      <c r="C344" s="246"/>
      <c r="D344" s="240" t="s">
        <v>187</v>
      </c>
      <c r="E344" s="247" t="s">
        <v>1</v>
      </c>
      <c r="F344" s="248" t="s">
        <v>1680</v>
      </c>
      <c r="G344" s="246"/>
      <c r="H344" s="249">
        <v>22.64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5" t="s">
        <v>187</v>
      </c>
      <c r="AU344" s="255" t="s">
        <v>88</v>
      </c>
      <c r="AV344" s="13" t="s">
        <v>88</v>
      </c>
      <c r="AW344" s="13" t="s">
        <v>34</v>
      </c>
      <c r="AX344" s="13" t="s">
        <v>78</v>
      </c>
      <c r="AY344" s="255" t="s">
        <v>176</v>
      </c>
    </row>
    <row r="345" spans="1:51" s="14" customFormat="1" ht="12">
      <c r="A345" s="14"/>
      <c r="B345" s="256"/>
      <c r="C345" s="257"/>
      <c r="D345" s="240" t="s">
        <v>187</v>
      </c>
      <c r="E345" s="258" t="s">
        <v>1</v>
      </c>
      <c r="F345" s="259" t="s">
        <v>189</v>
      </c>
      <c r="G345" s="257"/>
      <c r="H345" s="260">
        <v>22.64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6" t="s">
        <v>187</v>
      </c>
      <c r="AU345" s="266" t="s">
        <v>88</v>
      </c>
      <c r="AV345" s="14" t="s">
        <v>183</v>
      </c>
      <c r="AW345" s="14" t="s">
        <v>34</v>
      </c>
      <c r="AX345" s="14" t="s">
        <v>86</v>
      </c>
      <c r="AY345" s="266" t="s">
        <v>176</v>
      </c>
    </row>
    <row r="346" spans="1:51" s="13" customFormat="1" ht="12">
      <c r="A346" s="13"/>
      <c r="B346" s="245"/>
      <c r="C346" s="246"/>
      <c r="D346" s="240" t="s">
        <v>187</v>
      </c>
      <c r="E346" s="246"/>
      <c r="F346" s="248" t="s">
        <v>1681</v>
      </c>
      <c r="G346" s="246"/>
      <c r="H346" s="249">
        <v>23.319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5" t="s">
        <v>187</v>
      </c>
      <c r="AU346" s="255" t="s">
        <v>88</v>
      </c>
      <c r="AV346" s="13" t="s">
        <v>88</v>
      </c>
      <c r="AW346" s="13" t="s">
        <v>4</v>
      </c>
      <c r="AX346" s="13" t="s">
        <v>86</v>
      </c>
      <c r="AY346" s="255" t="s">
        <v>176</v>
      </c>
    </row>
    <row r="347" spans="1:65" s="2" customFormat="1" ht="16.5" customHeight="1">
      <c r="A347" s="39"/>
      <c r="B347" s="40"/>
      <c r="C347" s="227" t="s">
        <v>485</v>
      </c>
      <c r="D347" s="227" t="s">
        <v>178</v>
      </c>
      <c r="E347" s="228" t="s">
        <v>1174</v>
      </c>
      <c r="F347" s="229" t="s">
        <v>1175</v>
      </c>
      <c r="G347" s="230" t="s">
        <v>296</v>
      </c>
      <c r="H347" s="231">
        <v>3.068</v>
      </c>
      <c r="I347" s="232"/>
      <c r="J347" s="233">
        <f>ROUND(I347*H347,2)</f>
        <v>0</v>
      </c>
      <c r="K347" s="229" t="s">
        <v>182</v>
      </c>
      <c r="L347" s="45"/>
      <c r="M347" s="234" t="s">
        <v>1</v>
      </c>
      <c r="N347" s="235" t="s">
        <v>43</v>
      </c>
      <c r="O347" s="92"/>
      <c r="P347" s="236">
        <f>O347*H347</f>
        <v>0</v>
      </c>
      <c r="Q347" s="236">
        <v>0.08922</v>
      </c>
      <c r="R347" s="236">
        <f>Q347*H347</f>
        <v>0.27372695999999996</v>
      </c>
      <c r="S347" s="236">
        <v>0</v>
      </c>
      <c r="T347" s="23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8" t="s">
        <v>183</v>
      </c>
      <c r="AT347" s="238" t="s">
        <v>178</v>
      </c>
      <c r="AU347" s="238" t="s">
        <v>88</v>
      </c>
      <c r="AY347" s="18" t="s">
        <v>176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8" t="s">
        <v>86</v>
      </c>
      <c r="BK347" s="239">
        <f>ROUND(I347*H347,2)</f>
        <v>0</v>
      </c>
      <c r="BL347" s="18" t="s">
        <v>183</v>
      </c>
      <c r="BM347" s="238" t="s">
        <v>1176</v>
      </c>
    </row>
    <row r="348" spans="1:47" s="2" customFormat="1" ht="12">
      <c r="A348" s="39"/>
      <c r="B348" s="40"/>
      <c r="C348" s="41"/>
      <c r="D348" s="240" t="s">
        <v>185</v>
      </c>
      <c r="E348" s="41"/>
      <c r="F348" s="241" t="s">
        <v>1177</v>
      </c>
      <c r="G348" s="41"/>
      <c r="H348" s="41"/>
      <c r="I348" s="242"/>
      <c r="J348" s="41"/>
      <c r="K348" s="41"/>
      <c r="L348" s="45"/>
      <c r="M348" s="243"/>
      <c r="N348" s="244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185</v>
      </c>
      <c r="AU348" s="18" t="s">
        <v>88</v>
      </c>
    </row>
    <row r="349" spans="1:51" s="15" customFormat="1" ht="12">
      <c r="A349" s="15"/>
      <c r="B349" s="267"/>
      <c r="C349" s="268"/>
      <c r="D349" s="240" t="s">
        <v>187</v>
      </c>
      <c r="E349" s="269" t="s">
        <v>1</v>
      </c>
      <c r="F349" s="270" t="s">
        <v>1179</v>
      </c>
      <c r="G349" s="268"/>
      <c r="H349" s="269" t="s">
        <v>1</v>
      </c>
      <c r="I349" s="271"/>
      <c r="J349" s="268"/>
      <c r="K349" s="268"/>
      <c r="L349" s="272"/>
      <c r="M349" s="273"/>
      <c r="N349" s="274"/>
      <c r="O349" s="274"/>
      <c r="P349" s="274"/>
      <c r="Q349" s="274"/>
      <c r="R349" s="274"/>
      <c r="S349" s="274"/>
      <c r="T349" s="27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6" t="s">
        <v>187</v>
      </c>
      <c r="AU349" s="276" t="s">
        <v>88</v>
      </c>
      <c r="AV349" s="15" t="s">
        <v>86</v>
      </c>
      <c r="AW349" s="15" t="s">
        <v>34</v>
      </c>
      <c r="AX349" s="15" t="s">
        <v>78</v>
      </c>
      <c r="AY349" s="276" t="s">
        <v>176</v>
      </c>
    </row>
    <row r="350" spans="1:51" s="15" customFormat="1" ht="12">
      <c r="A350" s="15"/>
      <c r="B350" s="267"/>
      <c r="C350" s="268"/>
      <c r="D350" s="240" t="s">
        <v>187</v>
      </c>
      <c r="E350" s="269" t="s">
        <v>1</v>
      </c>
      <c r="F350" s="270" t="s">
        <v>1180</v>
      </c>
      <c r="G350" s="268"/>
      <c r="H350" s="269" t="s">
        <v>1</v>
      </c>
      <c r="I350" s="271"/>
      <c r="J350" s="268"/>
      <c r="K350" s="268"/>
      <c r="L350" s="272"/>
      <c r="M350" s="273"/>
      <c r="N350" s="274"/>
      <c r="O350" s="274"/>
      <c r="P350" s="274"/>
      <c r="Q350" s="274"/>
      <c r="R350" s="274"/>
      <c r="S350" s="274"/>
      <c r="T350" s="27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6" t="s">
        <v>187</v>
      </c>
      <c r="AU350" s="276" t="s">
        <v>88</v>
      </c>
      <c r="AV350" s="15" t="s">
        <v>86</v>
      </c>
      <c r="AW350" s="15" t="s">
        <v>34</v>
      </c>
      <c r="AX350" s="15" t="s">
        <v>78</v>
      </c>
      <c r="AY350" s="276" t="s">
        <v>176</v>
      </c>
    </row>
    <row r="351" spans="1:51" s="13" customFormat="1" ht="12">
      <c r="A351" s="13"/>
      <c r="B351" s="245"/>
      <c r="C351" s="246"/>
      <c r="D351" s="240" t="s">
        <v>187</v>
      </c>
      <c r="E351" s="247" t="s">
        <v>1</v>
      </c>
      <c r="F351" s="248" t="s">
        <v>1682</v>
      </c>
      <c r="G351" s="246"/>
      <c r="H351" s="249">
        <v>1.028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5" t="s">
        <v>187</v>
      </c>
      <c r="AU351" s="255" t="s">
        <v>88</v>
      </c>
      <c r="AV351" s="13" t="s">
        <v>88</v>
      </c>
      <c r="AW351" s="13" t="s">
        <v>34</v>
      </c>
      <c r="AX351" s="13" t="s">
        <v>78</v>
      </c>
      <c r="AY351" s="255" t="s">
        <v>176</v>
      </c>
    </row>
    <row r="352" spans="1:51" s="15" customFormat="1" ht="12">
      <c r="A352" s="15"/>
      <c r="B352" s="267"/>
      <c r="C352" s="268"/>
      <c r="D352" s="240" t="s">
        <v>187</v>
      </c>
      <c r="E352" s="269" t="s">
        <v>1</v>
      </c>
      <c r="F352" s="270" t="s">
        <v>1183</v>
      </c>
      <c r="G352" s="268"/>
      <c r="H352" s="269" t="s">
        <v>1</v>
      </c>
      <c r="I352" s="271"/>
      <c r="J352" s="268"/>
      <c r="K352" s="268"/>
      <c r="L352" s="272"/>
      <c r="M352" s="273"/>
      <c r="N352" s="274"/>
      <c r="O352" s="274"/>
      <c r="P352" s="274"/>
      <c r="Q352" s="274"/>
      <c r="R352" s="274"/>
      <c r="S352" s="274"/>
      <c r="T352" s="27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6" t="s">
        <v>187</v>
      </c>
      <c r="AU352" s="276" t="s">
        <v>88</v>
      </c>
      <c r="AV352" s="15" t="s">
        <v>86</v>
      </c>
      <c r="AW352" s="15" t="s">
        <v>34</v>
      </c>
      <c r="AX352" s="15" t="s">
        <v>78</v>
      </c>
      <c r="AY352" s="276" t="s">
        <v>176</v>
      </c>
    </row>
    <row r="353" spans="1:51" s="13" customFormat="1" ht="12">
      <c r="A353" s="13"/>
      <c r="B353" s="245"/>
      <c r="C353" s="246"/>
      <c r="D353" s="240" t="s">
        <v>187</v>
      </c>
      <c r="E353" s="247" t="s">
        <v>1</v>
      </c>
      <c r="F353" s="248" t="s">
        <v>1683</v>
      </c>
      <c r="G353" s="246"/>
      <c r="H353" s="249">
        <v>2.04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5" t="s">
        <v>187</v>
      </c>
      <c r="AU353" s="255" t="s">
        <v>88</v>
      </c>
      <c r="AV353" s="13" t="s">
        <v>88</v>
      </c>
      <c r="AW353" s="13" t="s">
        <v>34</v>
      </c>
      <c r="AX353" s="13" t="s">
        <v>78</v>
      </c>
      <c r="AY353" s="255" t="s">
        <v>176</v>
      </c>
    </row>
    <row r="354" spans="1:51" s="14" customFormat="1" ht="12">
      <c r="A354" s="14"/>
      <c r="B354" s="256"/>
      <c r="C354" s="257"/>
      <c r="D354" s="240" t="s">
        <v>187</v>
      </c>
      <c r="E354" s="258" t="s">
        <v>1</v>
      </c>
      <c r="F354" s="259" t="s">
        <v>189</v>
      </c>
      <c r="G354" s="257"/>
      <c r="H354" s="260">
        <v>3.068</v>
      </c>
      <c r="I354" s="261"/>
      <c r="J354" s="257"/>
      <c r="K354" s="257"/>
      <c r="L354" s="262"/>
      <c r="M354" s="263"/>
      <c r="N354" s="264"/>
      <c r="O354" s="264"/>
      <c r="P354" s="264"/>
      <c r="Q354" s="264"/>
      <c r="R354" s="264"/>
      <c r="S354" s="264"/>
      <c r="T354" s="26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6" t="s">
        <v>187</v>
      </c>
      <c r="AU354" s="266" t="s">
        <v>88</v>
      </c>
      <c r="AV354" s="14" t="s">
        <v>183</v>
      </c>
      <c r="AW354" s="14" t="s">
        <v>34</v>
      </c>
      <c r="AX354" s="14" t="s">
        <v>86</v>
      </c>
      <c r="AY354" s="266" t="s">
        <v>176</v>
      </c>
    </row>
    <row r="355" spans="1:65" s="2" customFormat="1" ht="16.5" customHeight="1">
      <c r="A355" s="39"/>
      <c r="B355" s="40"/>
      <c r="C355" s="278" t="s">
        <v>490</v>
      </c>
      <c r="D355" s="278" t="s">
        <v>247</v>
      </c>
      <c r="E355" s="279" t="s">
        <v>429</v>
      </c>
      <c r="F355" s="280" t="s">
        <v>430</v>
      </c>
      <c r="G355" s="281" t="s">
        <v>296</v>
      </c>
      <c r="H355" s="282">
        <v>1.059</v>
      </c>
      <c r="I355" s="283"/>
      <c r="J355" s="284">
        <f>ROUND(I355*H355,2)</f>
        <v>0</v>
      </c>
      <c r="K355" s="280" t="s">
        <v>1</v>
      </c>
      <c r="L355" s="285"/>
      <c r="M355" s="286" t="s">
        <v>1</v>
      </c>
      <c r="N355" s="287" t="s">
        <v>43</v>
      </c>
      <c r="O355" s="92"/>
      <c r="P355" s="236">
        <f>O355*H355</f>
        <v>0</v>
      </c>
      <c r="Q355" s="236">
        <v>0.131</v>
      </c>
      <c r="R355" s="236">
        <f>Q355*H355</f>
        <v>0.138729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227</v>
      </c>
      <c r="AT355" s="238" t="s">
        <v>247</v>
      </c>
      <c r="AU355" s="238" t="s">
        <v>88</v>
      </c>
      <c r="AY355" s="18" t="s">
        <v>176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86</v>
      </c>
      <c r="BK355" s="239">
        <f>ROUND(I355*H355,2)</f>
        <v>0</v>
      </c>
      <c r="BL355" s="18" t="s">
        <v>183</v>
      </c>
      <c r="BM355" s="238" t="s">
        <v>1187</v>
      </c>
    </row>
    <row r="356" spans="1:47" s="2" customFormat="1" ht="12">
      <c r="A356" s="39"/>
      <c r="B356" s="40"/>
      <c r="C356" s="41"/>
      <c r="D356" s="240" t="s">
        <v>185</v>
      </c>
      <c r="E356" s="41"/>
      <c r="F356" s="241" t="s">
        <v>425</v>
      </c>
      <c r="G356" s="41"/>
      <c r="H356" s="41"/>
      <c r="I356" s="242"/>
      <c r="J356" s="41"/>
      <c r="K356" s="41"/>
      <c r="L356" s="45"/>
      <c r="M356" s="243"/>
      <c r="N356" s="244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185</v>
      </c>
      <c r="AU356" s="18" t="s">
        <v>88</v>
      </c>
    </row>
    <row r="357" spans="1:51" s="15" customFormat="1" ht="12">
      <c r="A357" s="15"/>
      <c r="B357" s="267"/>
      <c r="C357" s="268"/>
      <c r="D357" s="240" t="s">
        <v>187</v>
      </c>
      <c r="E357" s="269" t="s">
        <v>1</v>
      </c>
      <c r="F357" s="270" t="s">
        <v>1180</v>
      </c>
      <c r="G357" s="268"/>
      <c r="H357" s="269" t="s">
        <v>1</v>
      </c>
      <c r="I357" s="271"/>
      <c r="J357" s="268"/>
      <c r="K357" s="268"/>
      <c r="L357" s="272"/>
      <c r="M357" s="273"/>
      <c r="N357" s="274"/>
      <c r="O357" s="274"/>
      <c r="P357" s="274"/>
      <c r="Q357" s="274"/>
      <c r="R357" s="274"/>
      <c r="S357" s="274"/>
      <c r="T357" s="27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6" t="s">
        <v>187</v>
      </c>
      <c r="AU357" s="276" t="s">
        <v>88</v>
      </c>
      <c r="AV357" s="15" t="s">
        <v>86</v>
      </c>
      <c r="AW357" s="15" t="s">
        <v>34</v>
      </c>
      <c r="AX357" s="15" t="s">
        <v>78</v>
      </c>
      <c r="AY357" s="276" t="s">
        <v>176</v>
      </c>
    </row>
    <row r="358" spans="1:51" s="13" customFormat="1" ht="12">
      <c r="A358" s="13"/>
      <c r="B358" s="245"/>
      <c r="C358" s="246"/>
      <c r="D358" s="240" t="s">
        <v>187</v>
      </c>
      <c r="E358" s="247" t="s">
        <v>1</v>
      </c>
      <c r="F358" s="248" t="s">
        <v>1682</v>
      </c>
      <c r="G358" s="246"/>
      <c r="H358" s="249">
        <v>1.028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5" t="s">
        <v>187</v>
      </c>
      <c r="AU358" s="255" t="s">
        <v>88</v>
      </c>
      <c r="AV358" s="13" t="s">
        <v>88</v>
      </c>
      <c r="AW358" s="13" t="s">
        <v>34</v>
      </c>
      <c r="AX358" s="13" t="s">
        <v>78</v>
      </c>
      <c r="AY358" s="255" t="s">
        <v>176</v>
      </c>
    </row>
    <row r="359" spans="1:51" s="14" customFormat="1" ht="12">
      <c r="A359" s="14"/>
      <c r="B359" s="256"/>
      <c r="C359" s="257"/>
      <c r="D359" s="240" t="s">
        <v>187</v>
      </c>
      <c r="E359" s="258" t="s">
        <v>1</v>
      </c>
      <c r="F359" s="259" t="s">
        <v>189</v>
      </c>
      <c r="G359" s="257"/>
      <c r="H359" s="260">
        <v>1.028</v>
      </c>
      <c r="I359" s="261"/>
      <c r="J359" s="257"/>
      <c r="K359" s="257"/>
      <c r="L359" s="262"/>
      <c r="M359" s="263"/>
      <c r="N359" s="264"/>
      <c r="O359" s="264"/>
      <c r="P359" s="264"/>
      <c r="Q359" s="264"/>
      <c r="R359" s="264"/>
      <c r="S359" s="264"/>
      <c r="T359" s="26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6" t="s">
        <v>187</v>
      </c>
      <c r="AU359" s="266" t="s">
        <v>88</v>
      </c>
      <c r="AV359" s="14" t="s">
        <v>183</v>
      </c>
      <c r="AW359" s="14" t="s">
        <v>34</v>
      </c>
      <c r="AX359" s="14" t="s">
        <v>86</v>
      </c>
      <c r="AY359" s="266" t="s">
        <v>176</v>
      </c>
    </row>
    <row r="360" spans="1:51" s="13" customFormat="1" ht="12">
      <c r="A360" s="13"/>
      <c r="B360" s="245"/>
      <c r="C360" s="246"/>
      <c r="D360" s="240" t="s">
        <v>187</v>
      </c>
      <c r="E360" s="246"/>
      <c r="F360" s="248" t="s">
        <v>1684</v>
      </c>
      <c r="G360" s="246"/>
      <c r="H360" s="249">
        <v>1.059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5" t="s">
        <v>187</v>
      </c>
      <c r="AU360" s="255" t="s">
        <v>88</v>
      </c>
      <c r="AV360" s="13" t="s">
        <v>88</v>
      </c>
      <c r="AW360" s="13" t="s">
        <v>4</v>
      </c>
      <c r="AX360" s="13" t="s">
        <v>86</v>
      </c>
      <c r="AY360" s="255" t="s">
        <v>176</v>
      </c>
    </row>
    <row r="361" spans="1:65" s="2" customFormat="1" ht="16.5" customHeight="1">
      <c r="A361" s="39"/>
      <c r="B361" s="40"/>
      <c r="C361" s="278" t="s">
        <v>494</v>
      </c>
      <c r="D361" s="278" t="s">
        <v>247</v>
      </c>
      <c r="E361" s="279" t="s">
        <v>440</v>
      </c>
      <c r="F361" s="280" t="s">
        <v>441</v>
      </c>
      <c r="G361" s="281" t="s">
        <v>296</v>
      </c>
      <c r="H361" s="282">
        <v>2.101</v>
      </c>
      <c r="I361" s="283"/>
      <c r="J361" s="284">
        <f>ROUND(I361*H361,2)</f>
        <v>0</v>
      </c>
      <c r="K361" s="280" t="s">
        <v>182</v>
      </c>
      <c r="L361" s="285"/>
      <c r="M361" s="286" t="s">
        <v>1</v>
      </c>
      <c r="N361" s="287" t="s">
        <v>43</v>
      </c>
      <c r="O361" s="92"/>
      <c r="P361" s="236">
        <f>O361*H361</f>
        <v>0</v>
      </c>
      <c r="Q361" s="236">
        <v>0.131</v>
      </c>
      <c r="R361" s="236">
        <f>Q361*H361</f>
        <v>0.275231</v>
      </c>
      <c r="S361" s="236">
        <v>0</v>
      </c>
      <c r="T361" s="23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227</v>
      </c>
      <c r="AT361" s="238" t="s">
        <v>247</v>
      </c>
      <c r="AU361" s="238" t="s">
        <v>88</v>
      </c>
      <c r="AY361" s="18" t="s">
        <v>176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86</v>
      </c>
      <c r="BK361" s="239">
        <f>ROUND(I361*H361,2)</f>
        <v>0</v>
      </c>
      <c r="BL361" s="18" t="s">
        <v>183</v>
      </c>
      <c r="BM361" s="238" t="s">
        <v>442</v>
      </c>
    </row>
    <row r="362" spans="1:47" s="2" customFormat="1" ht="12">
      <c r="A362" s="39"/>
      <c r="B362" s="40"/>
      <c r="C362" s="41"/>
      <c r="D362" s="240" t="s">
        <v>185</v>
      </c>
      <c r="E362" s="41"/>
      <c r="F362" s="241" t="s">
        <v>443</v>
      </c>
      <c r="G362" s="41"/>
      <c r="H362" s="41"/>
      <c r="I362" s="242"/>
      <c r="J362" s="41"/>
      <c r="K362" s="41"/>
      <c r="L362" s="45"/>
      <c r="M362" s="243"/>
      <c r="N362" s="244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185</v>
      </c>
      <c r="AU362" s="18" t="s">
        <v>88</v>
      </c>
    </row>
    <row r="363" spans="1:51" s="15" customFormat="1" ht="12">
      <c r="A363" s="15"/>
      <c r="B363" s="267"/>
      <c r="C363" s="268"/>
      <c r="D363" s="240" t="s">
        <v>187</v>
      </c>
      <c r="E363" s="269" t="s">
        <v>1</v>
      </c>
      <c r="F363" s="270" t="s">
        <v>1179</v>
      </c>
      <c r="G363" s="268"/>
      <c r="H363" s="269" t="s">
        <v>1</v>
      </c>
      <c r="I363" s="271"/>
      <c r="J363" s="268"/>
      <c r="K363" s="268"/>
      <c r="L363" s="272"/>
      <c r="M363" s="273"/>
      <c r="N363" s="274"/>
      <c r="O363" s="274"/>
      <c r="P363" s="274"/>
      <c r="Q363" s="274"/>
      <c r="R363" s="274"/>
      <c r="S363" s="274"/>
      <c r="T363" s="27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6" t="s">
        <v>187</v>
      </c>
      <c r="AU363" s="276" t="s">
        <v>88</v>
      </c>
      <c r="AV363" s="15" t="s">
        <v>86</v>
      </c>
      <c r="AW363" s="15" t="s">
        <v>34</v>
      </c>
      <c r="AX363" s="15" t="s">
        <v>78</v>
      </c>
      <c r="AY363" s="276" t="s">
        <v>176</v>
      </c>
    </row>
    <row r="364" spans="1:51" s="15" customFormat="1" ht="12">
      <c r="A364" s="15"/>
      <c r="B364" s="267"/>
      <c r="C364" s="268"/>
      <c r="D364" s="240" t="s">
        <v>187</v>
      </c>
      <c r="E364" s="269" t="s">
        <v>1</v>
      </c>
      <c r="F364" s="270" t="s">
        <v>1183</v>
      </c>
      <c r="G364" s="268"/>
      <c r="H364" s="269" t="s">
        <v>1</v>
      </c>
      <c r="I364" s="271"/>
      <c r="J364" s="268"/>
      <c r="K364" s="268"/>
      <c r="L364" s="272"/>
      <c r="M364" s="273"/>
      <c r="N364" s="274"/>
      <c r="O364" s="274"/>
      <c r="P364" s="274"/>
      <c r="Q364" s="274"/>
      <c r="R364" s="274"/>
      <c r="S364" s="274"/>
      <c r="T364" s="27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6" t="s">
        <v>187</v>
      </c>
      <c r="AU364" s="276" t="s">
        <v>88</v>
      </c>
      <c r="AV364" s="15" t="s">
        <v>86</v>
      </c>
      <c r="AW364" s="15" t="s">
        <v>34</v>
      </c>
      <c r="AX364" s="15" t="s">
        <v>78</v>
      </c>
      <c r="AY364" s="276" t="s">
        <v>176</v>
      </c>
    </row>
    <row r="365" spans="1:51" s="13" customFormat="1" ht="12">
      <c r="A365" s="13"/>
      <c r="B365" s="245"/>
      <c r="C365" s="246"/>
      <c r="D365" s="240" t="s">
        <v>187</v>
      </c>
      <c r="E365" s="247" t="s">
        <v>1</v>
      </c>
      <c r="F365" s="248" t="s">
        <v>1683</v>
      </c>
      <c r="G365" s="246"/>
      <c r="H365" s="249">
        <v>2.04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5" t="s">
        <v>187</v>
      </c>
      <c r="AU365" s="255" t="s">
        <v>88</v>
      </c>
      <c r="AV365" s="13" t="s">
        <v>88</v>
      </c>
      <c r="AW365" s="13" t="s">
        <v>34</v>
      </c>
      <c r="AX365" s="13" t="s">
        <v>78</v>
      </c>
      <c r="AY365" s="255" t="s">
        <v>176</v>
      </c>
    </row>
    <row r="366" spans="1:51" s="14" customFormat="1" ht="12">
      <c r="A366" s="14"/>
      <c r="B366" s="256"/>
      <c r="C366" s="257"/>
      <c r="D366" s="240" t="s">
        <v>187</v>
      </c>
      <c r="E366" s="258" t="s">
        <v>1</v>
      </c>
      <c r="F366" s="259" t="s">
        <v>189</v>
      </c>
      <c r="G366" s="257"/>
      <c r="H366" s="260">
        <v>2.04</v>
      </c>
      <c r="I366" s="261"/>
      <c r="J366" s="257"/>
      <c r="K366" s="257"/>
      <c r="L366" s="262"/>
      <c r="M366" s="263"/>
      <c r="N366" s="264"/>
      <c r="O366" s="264"/>
      <c r="P366" s="264"/>
      <c r="Q366" s="264"/>
      <c r="R366" s="264"/>
      <c r="S366" s="264"/>
      <c r="T366" s="26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6" t="s">
        <v>187</v>
      </c>
      <c r="AU366" s="266" t="s">
        <v>88</v>
      </c>
      <c r="AV366" s="14" t="s">
        <v>183</v>
      </c>
      <c r="AW366" s="14" t="s">
        <v>34</v>
      </c>
      <c r="AX366" s="14" t="s">
        <v>86</v>
      </c>
      <c r="AY366" s="266" t="s">
        <v>176</v>
      </c>
    </row>
    <row r="367" spans="1:51" s="13" customFormat="1" ht="12">
      <c r="A367" s="13"/>
      <c r="B367" s="245"/>
      <c r="C367" s="246"/>
      <c r="D367" s="240" t="s">
        <v>187</v>
      </c>
      <c r="E367" s="246"/>
      <c r="F367" s="248" t="s">
        <v>1685</v>
      </c>
      <c r="G367" s="246"/>
      <c r="H367" s="249">
        <v>2.101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5" t="s">
        <v>187</v>
      </c>
      <c r="AU367" s="255" t="s">
        <v>88</v>
      </c>
      <c r="AV367" s="13" t="s">
        <v>88</v>
      </c>
      <c r="AW367" s="13" t="s">
        <v>4</v>
      </c>
      <c r="AX367" s="13" t="s">
        <v>86</v>
      </c>
      <c r="AY367" s="255" t="s">
        <v>176</v>
      </c>
    </row>
    <row r="368" spans="1:65" s="2" customFormat="1" ht="21.75" customHeight="1">
      <c r="A368" s="39"/>
      <c r="B368" s="40"/>
      <c r="C368" s="227" t="s">
        <v>499</v>
      </c>
      <c r="D368" s="227" t="s">
        <v>178</v>
      </c>
      <c r="E368" s="228" t="s">
        <v>1686</v>
      </c>
      <c r="F368" s="229" t="s">
        <v>1687</v>
      </c>
      <c r="G368" s="230" t="s">
        <v>296</v>
      </c>
      <c r="H368" s="231">
        <v>511.16</v>
      </c>
      <c r="I368" s="232"/>
      <c r="J368" s="233">
        <f>ROUND(I368*H368,2)</f>
        <v>0</v>
      </c>
      <c r="K368" s="229" t="s">
        <v>182</v>
      </c>
      <c r="L368" s="45"/>
      <c r="M368" s="234" t="s">
        <v>1</v>
      </c>
      <c r="N368" s="235" t="s">
        <v>43</v>
      </c>
      <c r="O368" s="92"/>
      <c r="P368" s="236">
        <f>O368*H368</f>
        <v>0</v>
      </c>
      <c r="Q368" s="236">
        <v>0.08922</v>
      </c>
      <c r="R368" s="236">
        <f>Q368*H368</f>
        <v>45.6056952</v>
      </c>
      <c r="S368" s="236">
        <v>0</v>
      </c>
      <c r="T368" s="23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183</v>
      </c>
      <c r="AT368" s="238" t="s">
        <v>178</v>
      </c>
      <c r="AU368" s="238" t="s">
        <v>88</v>
      </c>
      <c r="AY368" s="18" t="s">
        <v>176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86</v>
      </c>
      <c r="BK368" s="239">
        <f>ROUND(I368*H368,2)</f>
        <v>0</v>
      </c>
      <c r="BL368" s="18" t="s">
        <v>183</v>
      </c>
      <c r="BM368" s="238" t="s">
        <v>1688</v>
      </c>
    </row>
    <row r="369" spans="1:47" s="2" customFormat="1" ht="12">
      <c r="A369" s="39"/>
      <c r="B369" s="40"/>
      <c r="C369" s="41"/>
      <c r="D369" s="240" t="s">
        <v>185</v>
      </c>
      <c r="E369" s="41"/>
      <c r="F369" s="241" t="s">
        <v>1689</v>
      </c>
      <c r="G369" s="41"/>
      <c r="H369" s="41"/>
      <c r="I369" s="242"/>
      <c r="J369" s="41"/>
      <c r="K369" s="41"/>
      <c r="L369" s="45"/>
      <c r="M369" s="243"/>
      <c r="N369" s="244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185</v>
      </c>
      <c r="AU369" s="18" t="s">
        <v>88</v>
      </c>
    </row>
    <row r="370" spans="1:51" s="15" customFormat="1" ht="12">
      <c r="A370" s="15"/>
      <c r="B370" s="267"/>
      <c r="C370" s="268"/>
      <c r="D370" s="240" t="s">
        <v>187</v>
      </c>
      <c r="E370" s="269" t="s">
        <v>1</v>
      </c>
      <c r="F370" s="270" t="s">
        <v>1179</v>
      </c>
      <c r="G370" s="268"/>
      <c r="H370" s="269" t="s">
        <v>1</v>
      </c>
      <c r="I370" s="271"/>
      <c r="J370" s="268"/>
      <c r="K370" s="268"/>
      <c r="L370" s="272"/>
      <c r="M370" s="273"/>
      <c r="N370" s="274"/>
      <c r="O370" s="274"/>
      <c r="P370" s="274"/>
      <c r="Q370" s="274"/>
      <c r="R370" s="274"/>
      <c r="S370" s="274"/>
      <c r="T370" s="27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6" t="s">
        <v>187</v>
      </c>
      <c r="AU370" s="276" t="s">
        <v>88</v>
      </c>
      <c r="AV370" s="15" t="s">
        <v>86</v>
      </c>
      <c r="AW370" s="15" t="s">
        <v>34</v>
      </c>
      <c r="AX370" s="15" t="s">
        <v>78</v>
      </c>
      <c r="AY370" s="276" t="s">
        <v>176</v>
      </c>
    </row>
    <row r="371" spans="1:51" s="13" customFormat="1" ht="12">
      <c r="A371" s="13"/>
      <c r="B371" s="245"/>
      <c r="C371" s="246"/>
      <c r="D371" s="240" t="s">
        <v>187</v>
      </c>
      <c r="E371" s="247" t="s">
        <v>1</v>
      </c>
      <c r="F371" s="248" t="s">
        <v>1690</v>
      </c>
      <c r="G371" s="246"/>
      <c r="H371" s="249">
        <v>511.16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5" t="s">
        <v>187</v>
      </c>
      <c r="AU371" s="255" t="s">
        <v>88</v>
      </c>
      <c r="AV371" s="13" t="s">
        <v>88</v>
      </c>
      <c r="AW371" s="13" t="s">
        <v>34</v>
      </c>
      <c r="AX371" s="13" t="s">
        <v>78</v>
      </c>
      <c r="AY371" s="255" t="s">
        <v>176</v>
      </c>
    </row>
    <row r="372" spans="1:51" s="14" customFormat="1" ht="12">
      <c r="A372" s="14"/>
      <c r="B372" s="256"/>
      <c r="C372" s="257"/>
      <c r="D372" s="240" t="s">
        <v>187</v>
      </c>
      <c r="E372" s="258" t="s">
        <v>1</v>
      </c>
      <c r="F372" s="259" t="s">
        <v>189</v>
      </c>
      <c r="G372" s="257"/>
      <c r="H372" s="260">
        <v>511.16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6" t="s">
        <v>187</v>
      </c>
      <c r="AU372" s="266" t="s">
        <v>88</v>
      </c>
      <c r="AV372" s="14" t="s">
        <v>183</v>
      </c>
      <c r="AW372" s="14" t="s">
        <v>34</v>
      </c>
      <c r="AX372" s="14" t="s">
        <v>86</v>
      </c>
      <c r="AY372" s="266" t="s">
        <v>176</v>
      </c>
    </row>
    <row r="373" spans="1:65" s="2" customFormat="1" ht="16.5" customHeight="1">
      <c r="A373" s="39"/>
      <c r="B373" s="40"/>
      <c r="C373" s="278" t="s">
        <v>503</v>
      </c>
      <c r="D373" s="278" t="s">
        <v>247</v>
      </c>
      <c r="E373" s="279" t="s">
        <v>424</v>
      </c>
      <c r="F373" s="280" t="s">
        <v>425</v>
      </c>
      <c r="G373" s="281" t="s">
        <v>296</v>
      </c>
      <c r="H373" s="282">
        <v>516.272</v>
      </c>
      <c r="I373" s="283"/>
      <c r="J373" s="284">
        <f>ROUND(I373*H373,2)</f>
        <v>0</v>
      </c>
      <c r="K373" s="280" t="s">
        <v>182</v>
      </c>
      <c r="L373" s="285"/>
      <c r="M373" s="286" t="s">
        <v>1</v>
      </c>
      <c r="N373" s="287" t="s">
        <v>43</v>
      </c>
      <c r="O373" s="92"/>
      <c r="P373" s="236">
        <f>O373*H373</f>
        <v>0</v>
      </c>
      <c r="Q373" s="236">
        <v>0.131</v>
      </c>
      <c r="R373" s="236">
        <f>Q373*H373</f>
        <v>67.63163200000001</v>
      </c>
      <c r="S373" s="236">
        <v>0</v>
      </c>
      <c r="T373" s="23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8" t="s">
        <v>227</v>
      </c>
      <c r="AT373" s="238" t="s">
        <v>247</v>
      </c>
      <c r="AU373" s="238" t="s">
        <v>88</v>
      </c>
      <c r="AY373" s="18" t="s">
        <v>176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8" t="s">
        <v>86</v>
      </c>
      <c r="BK373" s="239">
        <f>ROUND(I373*H373,2)</f>
        <v>0</v>
      </c>
      <c r="BL373" s="18" t="s">
        <v>183</v>
      </c>
      <c r="BM373" s="238" t="s">
        <v>1691</v>
      </c>
    </row>
    <row r="374" spans="1:47" s="2" customFormat="1" ht="12">
      <c r="A374" s="39"/>
      <c r="B374" s="40"/>
      <c r="C374" s="41"/>
      <c r="D374" s="240" t="s">
        <v>185</v>
      </c>
      <c r="E374" s="41"/>
      <c r="F374" s="241" t="s">
        <v>425</v>
      </c>
      <c r="G374" s="41"/>
      <c r="H374" s="41"/>
      <c r="I374" s="242"/>
      <c r="J374" s="41"/>
      <c r="K374" s="41"/>
      <c r="L374" s="45"/>
      <c r="M374" s="243"/>
      <c r="N374" s="244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185</v>
      </c>
      <c r="AU374" s="18" t="s">
        <v>88</v>
      </c>
    </row>
    <row r="375" spans="1:51" s="15" customFormat="1" ht="12">
      <c r="A375" s="15"/>
      <c r="B375" s="267"/>
      <c r="C375" s="268"/>
      <c r="D375" s="240" t="s">
        <v>187</v>
      </c>
      <c r="E375" s="269" t="s">
        <v>1</v>
      </c>
      <c r="F375" s="270" t="s">
        <v>1179</v>
      </c>
      <c r="G375" s="268"/>
      <c r="H375" s="269" t="s">
        <v>1</v>
      </c>
      <c r="I375" s="271"/>
      <c r="J375" s="268"/>
      <c r="K375" s="268"/>
      <c r="L375" s="272"/>
      <c r="M375" s="273"/>
      <c r="N375" s="274"/>
      <c r="O375" s="274"/>
      <c r="P375" s="274"/>
      <c r="Q375" s="274"/>
      <c r="R375" s="274"/>
      <c r="S375" s="274"/>
      <c r="T375" s="27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6" t="s">
        <v>187</v>
      </c>
      <c r="AU375" s="276" t="s">
        <v>88</v>
      </c>
      <c r="AV375" s="15" t="s">
        <v>86</v>
      </c>
      <c r="AW375" s="15" t="s">
        <v>34</v>
      </c>
      <c r="AX375" s="15" t="s">
        <v>78</v>
      </c>
      <c r="AY375" s="276" t="s">
        <v>176</v>
      </c>
    </row>
    <row r="376" spans="1:51" s="13" customFormat="1" ht="12">
      <c r="A376" s="13"/>
      <c r="B376" s="245"/>
      <c r="C376" s="246"/>
      <c r="D376" s="240" t="s">
        <v>187</v>
      </c>
      <c r="E376" s="247" t="s">
        <v>1</v>
      </c>
      <c r="F376" s="248" t="s">
        <v>1690</v>
      </c>
      <c r="G376" s="246"/>
      <c r="H376" s="249">
        <v>511.16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5" t="s">
        <v>187</v>
      </c>
      <c r="AU376" s="255" t="s">
        <v>88</v>
      </c>
      <c r="AV376" s="13" t="s">
        <v>88</v>
      </c>
      <c r="AW376" s="13" t="s">
        <v>34</v>
      </c>
      <c r="AX376" s="13" t="s">
        <v>78</v>
      </c>
      <c r="AY376" s="255" t="s">
        <v>176</v>
      </c>
    </row>
    <row r="377" spans="1:51" s="14" customFormat="1" ht="12">
      <c r="A377" s="14"/>
      <c r="B377" s="256"/>
      <c r="C377" s="257"/>
      <c r="D377" s="240" t="s">
        <v>187</v>
      </c>
      <c r="E377" s="258" t="s">
        <v>1</v>
      </c>
      <c r="F377" s="259" t="s">
        <v>189</v>
      </c>
      <c r="G377" s="257"/>
      <c r="H377" s="260">
        <v>511.16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6" t="s">
        <v>187</v>
      </c>
      <c r="AU377" s="266" t="s">
        <v>88</v>
      </c>
      <c r="AV377" s="14" t="s">
        <v>183</v>
      </c>
      <c r="AW377" s="14" t="s">
        <v>34</v>
      </c>
      <c r="AX377" s="14" t="s">
        <v>86</v>
      </c>
      <c r="AY377" s="266" t="s">
        <v>176</v>
      </c>
    </row>
    <row r="378" spans="1:51" s="13" customFormat="1" ht="12">
      <c r="A378" s="13"/>
      <c r="B378" s="245"/>
      <c r="C378" s="246"/>
      <c r="D378" s="240" t="s">
        <v>187</v>
      </c>
      <c r="E378" s="246"/>
      <c r="F378" s="248" t="s">
        <v>1692</v>
      </c>
      <c r="G378" s="246"/>
      <c r="H378" s="249">
        <v>516.272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5" t="s">
        <v>187</v>
      </c>
      <c r="AU378" s="255" t="s">
        <v>88</v>
      </c>
      <c r="AV378" s="13" t="s">
        <v>88</v>
      </c>
      <c r="AW378" s="13" t="s">
        <v>4</v>
      </c>
      <c r="AX378" s="13" t="s">
        <v>86</v>
      </c>
      <c r="AY378" s="255" t="s">
        <v>176</v>
      </c>
    </row>
    <row r="379" spans="1:65" s="2" customFormat="1" ht="21.75" customHeight="1">
      <c r="A379" s="39"/>
      <c r="B379" s="40"/>
      <c r="C379" s="227" t="s">
        <v>509</v>
      </c>
      <c r="D379" s="227" t="s">
        <v>178</v>
      </c>
      <c r="E379" s="228" t="s">
        <v>1517</v>
      </c>
      <c r="F379" s="229" t="s">
        <v>1518</v>
      </c>
      <c r="G379" s="230" t="s">
        <v>296</v>
      </c>
      <c r="H379" s="231">
        <v>307.22</v>
      </c>
      <c r="I379" s="232"/>
      <c r="J379" s="233">
        <f>ROUND(I379*H379,2)</f>
        <v>0</v>
      </c>
      <c r="K379" s="229" t="s">
        <v>182</v>
      </c>
      <c r="L379" s="45"/>
      <c r="M379" s="234" t="s">
        <v>1</v>
      </c>
      <c r="N379" s="235" t="s">
        <v>43</v>
      </c>
      <c r="O379" s="92"/>
      <c r="P379" s="236">
        <f>O379*H379</f>
        <v>0</v>
      </c>
      <c r="Q379" s="236">
        <v>0.11162</v>
      </c>
      <c r="R379" s="236">
        <f>Q379*H379</f>
        <v>34.2918964</v>
      </c>
      <c r="S379" s="236">
        <v>0</v>
      </c>
      <c r="T379" s="237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8" t="s">
        <v>183</v>
      </c>
      <c r="AT379" s="238" t="s">
        <v>178</v>
      </c>
      <c r="AU379" s="238" t="s">
        <v>88</v>
      </c>
      <c r="AY379" s="18" t="s">
        <v>176</v>
      </c>
      <c r="BE379" s="239">
        <f>IF(N379="základní",J379,0)</f>
        <v>0</v>
      </c>
      <c r="BF379" s="239">
        <f>IF(N379="snížená",J379,0)</f>
        <v>0</v>
      </c>
      <c r="BG379" s="239">
        <f>IF(N379="zákl. přenesená",J379,0)</f>
        <v>0</v>
      </c>
      <c r="BH379" s="239">
        <f>IF(N379="sníž. přenesená",J379,0)</f>
        <v>0</v>
      </c>
      <c r="BI379" s="239">
        <f>IF(N379="nulová",J379,0)</f>
        <v>0</v>
      </c>
      <c r="BJ379" s="18" t="s">
        <v>86</v>
      </c>
      <c r="BK379" s="239">
        <f>ROUND(I379*H379,2)</f>
        <v>0</v>
      </c>
      <c r="BL379" s="18" t="s">
        <v>183</v>
      </c>
      <c r="BM379" s="238" t="s">
        <v>1519</v>
      </c>
    </row>
    <row r="380" spans="1:47" s="2" customFormat="1" ht="12">
      <c r="A380" s="39"/>
      <c r="B380" s="40"/>
      <c r="C380" s="41"/>
      <c r="D380" s="240" t="s">
        <v>185</v>
      </c>
      <c r="E380" s="41"/>
      <c r="F380" s="241" t="s">
        <v>1520</v>
      </c>
      <c r="G380" s="41"/>
      <c r="H380" s="41"/>
      <c r="I380" s="242"/>
      <c r="J380" s="41"/>
      <c r="K380" s="41"/>
      <c r="L380" s="45"/>
      <c r="M380" s="243"/>
      <c r="N380" s="244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185</v>
      </c>
      <c r="AU380" s="18" t="s">
        <v>88</v>
      </c>
    </row>
    <row r="381" spans="1:47" s="2" customFormat="1" ht="12">
      <c r="A381" s="39"/>
      <c r="B381" s="40"/>
      <c r="C381" s="41"/>
      <c r="D381" s="240" t="s">
        <v>232</v>
      </c>
      <c r="E381" s="41"/>
      <c r="F381" s="277" t="s">
        <v>1202</v>
      </c>
      <c r="G381" s="41"/>
      <c r="H381" s="41"/>
      <c r="I381" s="242"/>
      <c r="J381" s="41"/>
      <c r="K381" s="41"/>
      <c r="L381" s="45"/>
      <c r="M381" s="243"/>
      <c r="N381" s="244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232</v>
      </c>
      <c r="AU381" s="18" t="s">
        <v>88</v>
      </c>
    </row>
    <row r="382" spans="1:51" s="15" customFormat="1" ht="12">
      <c r="A382" s="15"/>
      <c r="B382" s="267"/>
      <c r="C382" s="268"/>
      <c r="D382" s="240" t="s">
        <v>187</v>
      </c>
      <c r="E382" s="269" t="s">
        <v>1</v>
      </c>
      <c r="F382" s="270" t="s">
        <v>1108</v>
      </c>
      <c r="G382" s="268"/>
      <c r="H382" s="269" t="s">
        <v>1</v>
      </c>
      <c r="I382" s="271"/>
      <c r="J382" s="268"/>
      <c r="K382" s="268"/>
      <c r="L382" s="272"/>
      <c r="M382" s="273"/>
      <c r="N382" s="274"/>
      <c r="O382" s="274"/>
      <c r="P382" s="274"/>
      <c r="Q382" s="274"/>
      <c r="R382" s="274"/>
      <c r="S382" s="274"/>
      <c r="T382" s="27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6" t="s">
        <v>187</v>
      </c>
      <c r="AU382" s="276" t="s">
        <v>88</v>
      </c>
      <c r="AV382" s="15" t="s">
        <v>86</v>
      </c>
      <c r="AW382" s="15" t="s">
        <v>34</v>
      </c>
      <c r="AX382" s="15" t="s">
        <v>78</v>
      </c>
      <c r="AY382" s="276" t="s">
        <v>176</v>
      </c>
    </row>
    <row r="383" spans="1:51" s="13" customFormat="1" ht="12">
      <c r="A383" s="13"/>
      <c r="B383" s="245"/>
      <c r="C383" s="246"/>
      <c r="D383" s="240" t="s">
        <v>187</v>
      </c>
      <c r="E383" s="247" t="s">
        <v>1</v>
      </c>
      <c r="F383" s="248" t="s">
        <v>1693</v>
      </c>
      <c r="G383" s="246"/>
      <c r="H383" s="249">
        <v>307.22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5" t="s">
        <v>187</v>
      </c>
      <c r="AU383" s="255" t="s">
        <v>88</v>
      </c>
      <c r="AV383" s="13" t="s">
        <v>88</v>
      </c>
      <c r="AW383" s="13" t="s">
        <v>34</v>
      </c>
      <c r="AX383" s="13" t="s">
        <v>78</v>
      </c>
      <c r="AY383" s="255" t="s">
        <v>176</v>
      </c>
    </row>
    <row r="384" spans="1:51" s="14" customFormat="1" ht="12">
      <c r="A384" s="14"/>
      <c r="B384" s="256"/>
      <c r="C384" s="257"/>
      <c r="D384" s="240" t="s">
        <v>187</v>
      </c>
      <c r="E384" s="258" t="s">
        <v>1</v>
      </c>
      <c r="F384" s="259" t="s">
        <v>189</v>
      </c>
      <c r="G384" s="257"/>
      <c r="H384" s="260">
        <v>307.22</v>
      </c>
      <c r="I384" s="261"/>
      <c r="J384" s="257"/>
      <c r="K384" s="257"/>
      <c r="L384" s="262"/>
      <c r="M384" s="263"/>
      <c r="N384" s="264"/>
      <c r="O384" s="264"/>
      <c r="P384" s="264"/>
      <c r="Q384" s="264"/>
      <c r="R384" s="264"/>
      <c r="S384" s="264"/>
      <c r="T384" s="26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6" t="s">
        <v>187</v>
      </c>
      <c r="AU384" s="266" t="s">
        <v>88</v>
      </c>
      <c r="AV384" s="14" t="s">
        <v>183</v>
      </c>
      <c r="AW384" s="14" t="s">
        <v>34</v>
      </c>
      <c r="AX384" s="14" t="s">
        <v>86</v>
      </c>
      <c r="AY384" s="266" t="s">
        <v>176</v>
      </c>
    </row>
    <row r="385" spans="1:65" s="2" customFormat="1" ht="16.5" customHeight="1">
      <c r="A385" s="39"/>
      <c r="B385" s="40"/>
      <c r="C385" s="278" t="s">
        <v>513</v>
      </c>
      <c r="D385" s="278" t="s">
        <v>247</v>
      </c>
      <c r="E385" s="279" t="s">
        <v>1204</v>
      </c>
      <c r="F385" s="280" t="s">
        <v>1522</v>
      </c>
      <c r="G385" s="281" t="s">
        <v>296</v>
      </c>
      <c r="H385" s="282">
        <v>287.66</v>
      </c>
      <c r="I385" s="283"/>
      <c r="J385" s="284">
        <f>ROUND(I385*H385,2)</f>
        <v>0</v>
      </c>
      <c r="K385" s="280" t="s">
        <v>1</v>
      </c>
      <c r="L385" s="285"/>
      <c r="M385" s="286" t="s">
        <v>1</v>
      </c>
      <c r="N385" s="287" t="s">
        <v>43</v>
      </c>
      <c r="O385" s="92"/>
      <c r="P385" s="236">
        <f>O385*H385</f>
        <v>0</v>
      </c>
      <c r="Q385" s="236">
        <v>0.17651</v>
      </c>
      <c r="R385" s="236">
        <f>Q385*H385</f>
        <v>50.7748666</v>
      </c>
      <c r="S385" s="236">
        <v>0</v>
      </c>
      <c r="T385" s="237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8" t="s">
        <v>227</v>
      </c>
      <c r="AT385" s="238" t="s">
        <v>247</v>
      </c>
      <c r="AU385" s="238" t="s">
        <v>88</v>
      </c>
      <c r="AY385" s="18" t="s">
        <v>176</v>
      </c>
      <c r="BE385" s="239">
        <f>IF(N385="základní",J385,0)</f>
        <v>0</v>
      </c>
      <c r="BF385" s="239">
        <f>IF(N385="snížená",J385,0)</f>
        <v>0</v>
      </c>
      <c r="BG385" s="239">
        <f>IF(N385="zákl. přenesená",J385,0)</f>
        <v>0</v>
      </c>
      <c r="BH385" s="239">
        <f>IF(N385="sníž. přenesená",J385,0)</f>
        <v>0</v>
      </c>
      <c r="BI385" s="239">
        <f>IF(N385="nulová",J385,0)</f>
        <v>0</v>
      </c>
      <c r="BJ385" s="18" t="s">
        <v>86</v>
      </c>
      <c r="BK385" s="239">
        <f>ROUND(I385*H385,2)</f>
        <v>0</v>
      </c>
      <c r="BL385" s="18" t="s">
        <v>183</v>
      </c>
      <c r="BM385" s="238" t="s">
        <v>1206</v>
      </c>
    </row>
    <row r="386" spans="1:47" s="2" customFormat="1" ht="12">
      <c r="A386" s="39"/>
      <c r="B386" s="40"/>
      <c r="C386" s="41"/>
      <c r="D386" s="240" t="s">
        <v>185</v>
      </c>
      <c r="E386" s="41"/>
      <c r="F386" s="241" t="s">
        <v>1522</v>
      </c>
      <c r="G386" s="41"/>
      <c r="H386" s="41"/>
      <c r="I386" s="242"/>
      <c r="J386" s="41"/>
      <c r="K386" s="41"/>
      <c r="L386" s="45"/>
      <c r="M386" s="243"/>
      <c r="N386" s="244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185</v>
      </c>
      <c r="AU386" s="18" t="s">
        <v>88</v>
      </c>
    </row>
    <row r="387" spans="1:47" s="2" customFormat="1" ht="12">
      <c r="A387" s="39"/>
      <c r="B387" s="40"/>
      <c r="C387" s="41"/>
      <c r="D387" s="240" t="s">
        <v>232</v>
      </c>
      <c r="E387" s="41"/>
      <c r="F387" s="277" t="s">
        <v>1207</v>
      </c>
      <c r="G387" s="41"/>
      <c r="H387" s="41"/>
      <c r="I387" s="242"/>
      <c r="J387" s="41"/>
      <c r="K387" s="41"/>
      <c r="L387" s="45"/>
      <c r="M387" s="243"/>
      <c r="N387" s="244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232</v>
      </c>
      <c r="AU387" s="18" t="s">
        <v>88</v>
      </c>
    </row>
    <row r="388" spans="1:51" s="15" customFormat="1" ht="12">
      <c r="A388" s="15"/>
      <c r="B388" s="267"/>
      <c r="C388" s="268"/>
      <c r="D388" s="240" t="s">
        <v>187</v>
      </c>
      <c r="E388" s="269" t="s">
        <v>1</v>
      </c>
      <c r="F388" s="270" t="s">
        <v>1108</v>
      </c>
      <c r="G388" s="268"/>
      <c r="H388" s="269" t="s">
        <v>1</v>
      </c>
      <c r="I388" s="271"/>
      <c r="J388" s="268"/>
      <c r="K388" s="268"/>
      <c r="L388" s="272"/>
      <c r="M388" s="273"/>
      <c r="N388" s="274"/>
      <c r="O388" s="274"/>
      <c r="P388" s="274"/>
      <c r="Q388" s="274"/>
      <c r="R388" s="274"/>
      <c r="S388" s="274"/>
      <c r="T388" s="27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6" t="s">
        <v>187</v>
      </c>
      <c r="AU388" s="276" t="s">
        <v>88</v>
      </c>
      <c r="AV388" s="15" t="s">
        <v>86</v>
      </c>
      <c r="AW388" s="15" t="s">
        <v>34</v>
      </c>
      <c r="AX388" s="15" t="s">
        <v>78</v>
      </c>
      <c r="AY388" s="276" t="s">
        <v>176</v>
      </c>
    </row>
    <row r="389" spans="1:51" s="13" customFormat="1" ht="12">
      <c r="A389" s="13"/>
      <c r="B389" s="245"/>
      <c r="C389" s="246"/>
      <c r="D389" s="240" t="s">
        <v>187</v>
      </c>
      <c r="E389" s="247" t="s">
        <v>1</v>
      </c>
      <c r="F389" s="248" t="s">
        <v>1694</v>
      </c>
      <c r="G389" s="246"/>
      <c r="H389" s="249">
        <v>282.02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5" t="s">
        <v>187</v>
      </c>
      <c r="AU389" s="255" t="s">
        <v>88</v>
      </c>
      <c r="AV389" s="13" t="s">
        <v>88</v>
      </c>
      <c r="AW389" s="13" t="s">
        <v>34</v>
      </c>
      <c r="AX389" s="13" t="s">
        <v>78</v>
      </c>
      <c r="AY389" s="255" t="s">
        <v>176</v>
      </c>
    </row>
    <row r="390" spans="1:51" s="14" customFormat="1" ht="12">
      <c r="A390" s="14"/>
      <c r="B390" s="256"/>
      <c r="C390" s="257"/>
      <c r="D390" s="240" t="s">
        <v>187</v>
      </c>
      <c r="E390" s="258" t="s">
        <v>1</v>
      </c>
      <c r="F390" s="259" t="s">
        <v>189</v>
      </c>
      <c r="G390" s="257"/>
      <c r="H390" s="260">
        <v>282.02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6" t="s">
        <v>187</v>
      </c>
      <c r="AU390" s="266" t="s">
        <v>88</v>
      </c>
      <c r="AV390" s="14" t="s">
        <v>183</v>
      </c>
      <c r="AW390" s="14" t="s">
        <v>34</v>
      </c>
      <c r="AX390" s="14" t="s">
        <v>86</v>
      </c>
      <c r="AY390" s="266" t="s">
        <v>176</v>
      </c>
    </row>
    <row r="391" spans="1:51" s="13" customFormat="1" ht="12">
      <c r="A391" s="13"/>
      <c r="B391" s="245"/>
      <c r="C391" s="246"/>
      <c r="D391" s="240" t="s">
        <v>187</v>
      </c>
      <c r="E391" s="246"/>
      <c r="F391" s="248" t="s">
        <v>1695</v>
      </c>
      <c r="G391" s="246"/>
      <c r="H391" s="249">
        <v>287.66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5" t="s">
        <v>187</v>
      </c>
      <c r="AU391" s="255" t="s">
        <v>88</v>
      </c>
      <c r="AV391" s="13" t="s">
        <v>88</v>
      </c>
      <c r="AW391" s="13" t="s">
        <v>4</v>
      </c>
      <c r="AX391" s="13" t="s">
        <v>86</v>
      </c>
      <c r="AY391" s="255" t="s">
        <v>176</v>
      </c>
    </row>
    <row r="392" spans="1:65" s="2" customFormat="1" ht="16.5" customHeight="1">
      <c r="A392" s="39"/>
      <c r="B392" s="40"/>
      <c r="C392" s="278" t="s">
        <v>518</v>
      </c>
      <c r="D392" s="278" t="s">
        <v>247</v>
      </c>
      <c r="E392" s="279" t="s">
        <v>1210</v>
      </c>
      <c r="F392" s="280" t="s">
        <v>1526</v>
      </c>
      <c r="G392" s="281" t="s">
        <v>296</v>
      </c>
      <c r="H392" s="282">
        <v>25.956</v>
      </c>
      <c r="I392" s="283"/>
      <c r="J392" s="284">
        <f>ROUND(I392*H392,2)</f>
        <v>0</v>
      </c>
      <c r="K392" s="280" t="s">
        <v>1</v>
      </c>
      <c r="L392" s="285"/>
      <c r="M392" s="286" t="s">
        <v>1</v>
      </c>
      <c r="N392" s="287" t="s">
        <v>43</v>
      </c>
      <c r="O392" s="92"/>
      <c r="P392" s="236">
        <f>O392*H392</f>
        <v>0</v>
      </c>
      <c r="Q392" s="236">
        <v>0.17651</v>
      </c>
      <c r="R392" s="236">
        <f>Q392*H392</f>
        <v>4.58149356</v>
      </c>
      <c r="S392" s="236">
        <v>0</v>
      </c>
      <c r="T392" s="237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8" t="s">
        <v>227</v>
      </c>
      <c r="AT392" s="238" t="s">
        <v>247</v>
      </c>
      <c r="AU392" s="238" t="s">
        <v>88</v>
      </c>
      <c r="AY392" s="18" t="s">
        <v>176</v>
      </c>
      <c r="BE392" s="239">
        <f>IF(N392="základní",J392,0)</f>
        <v>0</v>
      </c>
      <c r="BF392" s="239">
        <f>IF(N392="snížená",J392,0)</f>
        <v>0</v>
      </c>
      <c r="BG392" s="239">
        <f>IF(N392="zákl. přenesená",J392,0)</f>
        <v>0</v>
      </c>
      <c r="BH392" s="239">
        <f>IF(N392="sníž. přenesená",J392,0)</f>
        <v>0</v>
      </c>
      <c r="BI392" s="239">
        <f>IF(N392="nulová",J392,0)</f>
        <v>0</v>
      </c>
      <c r="BJ392" s="18" t="s">
        <v>86</v>
      </c>
      <c r="BK392" s="239">
        <f>ROUND(I392*H392,2)</f>
        <v>0</v>
      </c>
      <c r="BL392" s="18" t="s">
        <v>183</v>
      </c>
      <c r="BM392" s="238" t="s">
        <v>1212</v>
      </c>
    </row>
    <row r="393" spans="1:47" s="2" customFormat="1" ht="12">
      <c r="A393" s="39"/>
      <c r="B393" s="40"/>
      <c r="C393" s="41"/>
      <c r="D393" s="240" t="s">
        <v>185</v>
      </c>
      <c r="E393" s="41"/>
      <c r="F393" s="241" t="s">
        <v>1526</v>
      </c>
      <c r="G393" s="41"/>
      <c r="H393" s="41"/>
      <c r="I393" s="242"/>
      <c r="J393" s="41"/>
      <c r="K393" s="41"/>
      <c r="L393" s="45"/>
      <c r="M393" s="243"/>
      <c r="N393" s="244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185</v>
      </c>
      <c r="AU393" s="18" t="s">
        <v>88</v>
      </c>
    </row>
    <row r="394" spans="1:47" s="2" customFormat="1" ht="12">
      <c r="A394" s="39"/>
      <c r="B394" s="40"/>
      <c r="C394" s="41"/>
      <c r="D394" s="240" t="s">
        <v>232</v>
      </c>
      <c r="E394" s="41"/>
      <c r="F394" s="277" t="s">
        <v>1207</v>
      </c>
      <c r="G394" s="41"/>
      <c r="H394" s="41"/>
      <c r="I394" s="242"/>
      <c r="J394" s="41"/>
      <c r="K394" s="41"/>
      <c r="L394" s="45"/>
      <c r="M394" s="243"/>
      <c r="N394" s="244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232</v>
      </c>
      <c r="AU394" s="18" t="s">
        <v>88</v>
      </c>
    </row>
    <row r="395" spans="1:51" s="15" customFormat="1" ht="12">
      <c r="A395" s="15"/>
      <c r="B395" s="267"/>
      <c r="C395" s="268"/>
      <c r="D395" s="240" t="s">
        <v>187</v>
      </c>
      <c r="E395" s="269" t="s">
        <v>1</v>
      </c>
      <c r="F395" s="270" t="s">
        <v>1108</v>
      </c>
      <c r="G395" s="268"/>
      <c r="H395" s="269" t="s">
        <v>1</v>
      </c>
      <c r="I395" s="271"/>
      <c r="J395" s="268"/>
      <c r="K395" s="268"/>
      <c r="L395" s="272"/>
      <c r="M395" s="273"/>
      <c r="N395" s="274"/>
      <c r="O395" s="274"/>
      <c r="P395" s="274"/>
      <c r="Q395" s="274"/>
      <c r="R395" s="274"/>
      <c r="S395" s="274"/>
      <c r="T395" s="27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6" t="s">
        <v>187</v>
      </c>
      <c r="AU395" s="276" t="s">
        <v>88</v>
      </c>
      <c r="AV395" s="15" t="s">
        <v>86</v>
      </c>
      <c r="AW395" s="15" t="s">
        <v>34</v>
      </c>
      <c r="AX395" s="15" t="s">
        <v>78</v>
      </c>
      <c r="AY395" s="276" t="s">
        <v>176</v>
      </c>
    </row>
    <row r="396" spans="1:51" s="13" customFormat="1" ht="12">
      <c r="A396" s="13"/>
      <c r="B396" s="245"/>
      <c r="C396" s="246"/>
      <c r="D396" s="240" t="s">
        <v>187</v>
      </c>
      <c r="E396" s="247" t="s">
        <v>1</v>
      </c>
      <c r="F396" s="248" t="s">
        <v>1696</v>
      </c>
      <c r="G396" s="246"/>
      <c r="H396" s="249">
        <v>25.2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5" t="s">
        <v>187</v>
      </c>
      <c r="AU396" s="255" t="s">
        <v>88</v>
      </c>
      <c r="AV396" s="13" t="s">
        <v>88</v>
      </c>
      <c r="AW396" s="13" t="s">
        <v>34</v>
      </c>
      <c r="AX396" s="13" t="s">
        <v>78</v>
      </c>
      <c r="AY396" s="255" t="s">
        <v>176</v>
      </c>
    </row>
    <row r="397" spans="1:51" s="14" customFormat="1" ht="12">
      <c r="A397" s="14"/>
      <c r="B397" s="256"/>
      <c r="C397" s="257"/>
      <c r="D397" s="240" t="s">
        <v>187</v>
      </c>
      <c r="E397" s="258" t="s">
        <v>1</v>
      </c>
      <c r="F397" s="259" t="s">
        <v>189</v>
      </c>
      <c r="G397" s="257"/>
      <c r="H397" s="260">
        <v>25.2</v>
      </c>
      <c r="I397" s="261"/>
      <c r="J397" s="257"/>
      <c r="K397" s="257"/>
      <c r="L397" s="262"/>
      <c r="M397" s="263"/>
      <c r="N397" s="264"/>
      <c r="O397" s="264"/>
      <c r="P397" s="264"/>
      <c r="Q397" s="264"/>
      <c r="R397" s="264"/>
      <c r="S397" s="264"/>
      <c r="T397" s="26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6" t="s">
        <v>187</v>
      </c>
      <c r="AU397" s="266" t="s">
        <v>88</v>
      </c>
      <c r="AV397" s="14" t="s">
        <v>183</v>
      </c>
      <c r="AW397" s="14" t="s">
        <v>34</v>
      </c>
      <c r="AX397" s="14" t="s">
        <v>86</v>
      </c>
      <c r="AY397" s="266" t="s">
        <v>176</v>
      </c>
    </row>
    <row r="398" spans="1:51" s="13" customFormat="1" ht="12">
      <c r="A398" s="13"/>
      <c r="B398" s="245"/>
      <c r="C398" s="246"/>
      <c r="D398" s="240" t="s">
        <v>187</v>
      </c>
      <c r="E398" s="246"/>
      <c r="F398" s="248" t="s">
        <v>1697</v>
      </c>
      <c r="G398" s="246"/>
      <c r="H398" s="249">
        <v>25.956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5" t="s">
        <v>187</v>
      </c>
      <c r="AU398" s="255" t="s">
        <v>88</v>
      </c>
      <c r="AV398" s="13" t="s">
        <v>88</v>
      </c>
      <c r="AW398" s="13" t="s">
        <v>4</v>
      </c>
      <c r="AX398" s="13" t="s">
        <v>86</v>
      </c>
      <c r="AY398" s="255" t="s">
        <v>176</v>
      </c>
    </row>
    <row r="399" spans="1:63" s="12" customFormat="1" ht="22.8" customHeight="1">
      <c r="A399" s="12"/>
      <c r="B399" s="211"/>
      <c r="C399" s="212"/>
      <c r="D399" s="213" t="s">
        <v>77</v>
      </c>
      <c r="E399" s="225" t="s">
        <v>227</v>
      </c>
      <c r="F399" s="225" t="s">
        <v>458</v>
      </c>
      <c r="G399" s="212"/>
      <c r="H399" s="212"/>
      <c r="I399" s="215"/>
      <c r="J399" s="226">
        <f>BK399</f>
        <v>0</v>
      </c>
      <c r="K399" s="212"/>
      <c r="L399" s="217"/>
      <c r="M399" s="218"/>
      <c r="N399" s="219"/>
      <c r="O399" s="219"/>
      <c r="P399" s="220">
        <f>SUM(P400:P495)</f>
        <v>0</v>
      </c>
      <c r="Q399" s="219"/>
      <c r="R399" s="220">
        <f>SUM(R400:R495)</f>
        <v>7.3785099999999995</v>
      </c>
      <c r="S399" s="219"/>
      <c r="T399" s="221">
        <f>SUM(T400:T495)</f>
        <v>8.57096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2" t="s">
        <v>86</v>
      </c>
      <c r="AT399" s="223" t="s">
        <v>77</v>
      </c>
      <c r="AU399" s="223" t="s">
        <v>86</v>
      </c>
      <c r="AY399" s="222" t="s">
        <v>176</v>
      </c>
      <c r="BK399" s="224">
        <f>SUM(BK400:BK495)</f>
        <v>0</v>
      </c>
    </row>
    <row r="400" spans="1:65" s="2" customFormat="1" ht="16.5" customHeight="1">
      <c r="A400" s="39"/>
      <c r="B400" s="40"/>
      <c r="C400" s="227" t="s">
        <v>522</v>
      </c>
      <c r="D400" s="227" t="s">
        <v>178</v>
      </c>
      <c r="E400" s="228" t="s">
        <v>460</v>
      </c>
      <c r="F400" s="229" t="s">
        <v>461</v>
      </c>
      <c r="G400" s="230" t="s">
        <v>462</v>
      </c>
      <c r="H400" s="231">
        <v>21</v>
      </c>
      <c r="I400" s="232"/>
      <c r="J400" s="233">
        <f>ROUND(I400*H400,2)</f>
        <v>0</v>
      </c>
      <c r="K400" s="229" t="s">
        <v>182</v>
      </c>
      <c r="L400" s="45"/>
      <c r="M400" s="234" t="s">
        <v>1</v>
      </c>
      <c r="N400" s="235" t="s">
        <v>43</v>
      </c>
      <c r="O400" s="92"/>
      <c r="P400" s="236">
        <f>O400*H400</f>
        <v>0</v>
      </c>
      <c r="Q400" s="236">
        <v>0.00491</v>
      </c>
      <c r="R400" s="236">
        <f>Q400*H400</f>
        <v>0.10311000000000001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183</v>
      </c>
      <c r="AT400" s="238" t="s">
        <v>178</v>
      </c>
      <c r="AU400" s="238" t="s">
        <v>88</v>
      </c>
      <c r="AY400" s="18" t="s">
        <v>176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86</v>
      </c>
      <c r="BK400" s="239">
        <f>ROUND(I400*H400,2)</f>
        <v>0</v>
      </c>
      <c r="BL400" s="18" t="s">
        <v>183</v>
      </c>
      <c r="BM400" s="238" t="s">
        <v>463</v>
      </c>
    </row>
    <row r="401" spans="1:47" s="2" customFormat="1" ht="12">
      <c r="A401" s="39"/>
      <c r="B401" s="40"/>
      <c r="C401" s="41"/>
      <c r="D401" s="240" t="s">
        <v>185</v>
      </c>
      <c r="E401" s="41"/>
      <c r="F401" s="241" t="s">
        <v>464</v>
      </c>
      <c r="G401" s="41"/>
      <c r="H401" s="41"/>
      <c r="I401" s="242"/>
      <c r="J401" s="41"/>
      <c r="K401" s="41"/>
      <c r="L401" s="45"/>
      <c r="M401" s="243"/>
      <c r="N401" s="244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185</v>
      </c>
      <c r="AU401" s="18" t="s">
        <v>88</v>
      </c>
    </row>
    <row r="402" spans="1:51" s="13" customFormat="1" ht="12">
      <c r="A402" s="13"/>
      <c r="B402" s="245"/>
      <c r="C402" s="246"/>
      <c r="D402" s="240" t="s">
        <v>187</v>
      </c>
      <c r="E402" s="247" t="s">
        <v>1</v>
      </c>
      <c r="F402" s="248" t="s">
        <v>7</v>
      </c>
      <c r="G402" s="246"/>
      <c r="H402" s="249">
        <v>21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5" t="s">
        <v>187</v>
      </c>
      <c r="AU402" s="255" t="s">
        <v>88</v>
      </c>
      <c r="AV402" s="13" t="s">
        <v>88</v>
      </c>
      <c r="AW402" s="13" t="s">
        <v>34</v>
      </c>
      <c r="AX402" s="13" t="s">
        <v>78</v>
      </c>
      <c r="AY402" s="255" t="s">
        <v>176</v>
      </c>
    </row>
    <row r="403" spans="1:51" s="14" customFormat="1" ht="12">
      <c r="A403" s="14"/>
      <c r="B403" s="256"/>
      <c r="C403" s="257"/>
      <c r="D403" s="240" t="s">
        <v>187</v>
      </c>
      <c r="E403" s="258" t="s">
        <v>1</v>
      </c>
      <c r="F403" s="259" t="s">
        <v>189</v>
      </c>
      <c r="G403" s="257"/>
      <c r="H403" s="260">
        <v>21</v>
      </c>
      <c r="I403" s="261"/>
      <c r="J403" s="257"/>
      <c r="K403" s="257"/>
      <c r="L403" s="262"/>
      <c r="M403" s="263"/>
      <c r="N403" s="264"/>
      <c r="O403" s="264"/>
      <c r="P403" s="264"/>
      <c r="Q403" s="264"/>
      <c r="R403" s="264"/>
      <c r="S403" s="264"/>
      <c r="T403" s="26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6" t="s">
        <v>187</v>
      </c>
      <c r="AU403" s="266" t="s">
        <v>88</v>
      </c>
      <c r="AV403" s="14" t="s">
        <v>183</v>
      </c>
      <c r="AW403" s="14" t="s">
        <v>34</v>
      </c>
      <c r="AX403" s="14" t="s">
        <v>86</v>
      </c>
      <c r="AY403" s="266" t="s">
        <v>176</v>
      </c>
    </row>
    <row r="404" spans="1:65" s="2" customFormat="1" ht="16.5" customHeight="1">
      <c r="A404" s="39"/>
      <c r="B404" s="40"/>
      <c r="C404" s="227" t="s">
        <v>528</v>
      </c>
      <c r="D404" s="227" t="s">
        <v>178</v>
      </c>
      <c r="E404" s="228" t="s">
        <v>467</v>
      </c>
      <c r="F404" s="229" t="s">
        <v>468</v>
      </c>
      <c r="G404" s="230" t="s">
        <v>181</v>
      </c>
      <c r="H404" s="231">
        <v>1.188</v>
      </c>
      <c r="I404" s="232"/>
      <c r="J404" s="233">
        <f>ROUND(I404*H404,2)</f>
        <v>0</v>
      </c>
      <c r="K404" s="229" t="s">
        <v>469</v>
      </c>
      <c r="L404" s="45"/>
      <c r="M404" s="234" t="s">
        <v>1</v>
      </c>
      <c r="N404" s="235" t="s">
        <v>43</v>
      </c>
      <c r="O404" s="92"/>
      <c r="P404" s="236">
        <f>O404*H404</f>
        <v>0</v>
      </c>
      <c r="Q404" s="236">
        <v>0</v>
      </c>
      <c r="R404" s="236">
        <f>Q404*H404</f>
        <v>0</v>
      </c>
      <c r="S404" s="236">
        <v>1.92</v>
      </c>
      <c r="T404" s="237">
        <f>S404*H404</f>
        <v>2.28096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8" t="s">
        <v>183</v>
      </c>
      <c r="AT404" s="238" t="s">
        <v>178</v>
      </c>
      <c r="AU404" s="238" t="s">
        <v>88</v>
      </c>
      <c r="AY404" s="18" t="s">
        <v>176</v>
      </c>
      <c r="BE404" s="239">
        <f>IF(N404="základní",J404,0)</f>
        <v>0</v>
      </c>
      <c r="BF404" s="239">
        <f>IF(N404="snížená",J404,0)</f>
        <v>0</v>
      </c>
      <c r="BG404" s="239">
        <f>IF(N404="zákl. přenesená",J404,0)</f>
        <v>0</v>
      </c>
      <c r="BH404" s="239">
        <f>IF(N404="sníž. přenesená",J404,0)</f>
        <v>0</v>
      </c>
      <c r="BI404" s="239">
        <f>IF(N404="nulová",J404,0)</f>
        <v>0</v>
      </c>
      <c r="BJ404" s="18" t="s">
        <v>86</v>
      </c>
      <c r="BK404" s="239">
        <f>ROUND(I404*H404,2)</f>
        <v>0</v>
      </c>
      <c r="BL404" s="18" t="s">
        <v>183</v>
      </c>
      <c r="BM404" s="238" t="s">
        <v>470</v>
      </c>
    </row>
    <row r="405" spans="1:47" s="2" customFormat="1" ht="12">
      <c r="A405" s="39"/>
      <c r="B405" s="40"/>
      <c r="C405" s="41"/>
      <c r="D405" s="240" t="s">
        <v>185</v>
      </c>
      <c r="E405" s="41"/>
      <c r="F405" s="241" t="s">
        <v>471</v>
      </c>
      <c r="G405" s="41"/>
      <c r="H405" s="41"/>
      <c r="I405" s="242"/>
      <c r="J405" s="41"/>
      <c r="K405" s="41"/>
      <c r="L405" s="45"/>
      <c r="M405" s="243"/>
      <c r="N405" s="244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185</v>
      </c>
      <c r="AU405" s="18" t="s">
        <v>88</v>
      </c>
    </row>
    <row r="406" spans="1:51" s="13" customFormat="1" ht="12">
      <c r="A406" s="13"/>
      <c r="B406" s="245"/>
      <c r="C406" s="246"/>
      <c r="D406" s="240" t="s">
        <v>187</v>
      </c>
      <c r="E406" s="247" t="s">
        <v>1</v>
      </c>
      <c r="F406" s="248" t="s">
        <v>1698</v>
      </c>
      <c r="G406" s="246"/>
      <c r="H406" s="249">
        <v>1.188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5" t="s">
        <v>187</v>
      </c>
      <c r="AU406" s="255" t="s">
        <v>88</v>
      </c>
      <c r="AV406" s="13" t="s">
        <v>88</v>
      </c>
      <c r="AW406" s="13" t="s">
        <v>34</v>
      </c>
      <c r="AX406" s="13" t="s">
        <v>78</v>
      </c>
      <c r="AY406" s="255" t="s">
        <v>176</v>
      </c>
    </row>
    <row r="407" spans="1:51" s="14" customFormat="1" ht="12">
      <c r="A407" s="14"/>
      <c r="B407" s="256"/>
      <c r="C407" s="257"/>
      <c r="D407" s="240" t="s">
        <v>187</v>
      </c>
      <c r="E407" s="258" t="s">
        <v>1</v>
      </c>
      <c r="F407" s="259" t="s">
        <v>189</v>
      </c>
      <c r="G407" s="257"/>
      <c r="H407" s="260">
        <v>1.188</v>
      </c>
      <c r="I407" s="261"/>
      <c r="J407" s="257"/>
      <c r="K407" s="257"/>
      <c r="L407" s="262"/>
      <c r="M407" s="263"/>
      <c r="N407" s="264"/>
      <c r="O407" s="264"/>
      <c r="P407" s="264"/>
      <c r="Q407" s="264"/>
      <c r="R407" s="264"/>
      <c r="S407" s="264"/>
      <c r="T407" s="26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6" t="s">
        <v>187</v>
      </c>
      <c r="AU407" s="266" t="s">
        <v>88</v>
      </c>
      <c r="AV407" s="14" t="s">
        <v>183</v>
      </c>
      <c r="AW407" s="14" t="s">
        <v>34</v>
      </c>
      <c r="AX407" s="14" t="s">
        <v>86</v>
      </c>
      <c r="AY407" s="266" t="s">
        <v>176</v>
      </c>
    </row>
    <row r="408" spans="1:65" s="2" customFormat="1" ht="21.75" customHeight="1">
      <c r="A408" s="39"/>
      <c r="B408" s="40"/>
      <c r="C408" s="227" t="s">
        <v>532</v>
      </c>
      <c r="D408" s="227" t="s">
        <v>178</v>
      </c>
      <c r="E408" s="228" t="s">
        <v>1217</v>
      </c>
      <c r="F408" s="229" t="s">
        <v>1218</v>
      </c>
      <c r="G408" s="230" t="s">
        <v>476</v>
      </c>
      <c r="H408" s="231">
        <v>1</v>
      </c>
      <c r="I408" s="232"/>
      <c r="J408" s="233">
        <f>ROUND(I408*H408,2)</f>
        <v>0</v>
      </c>
      <c r="K408" s="229" t="s">
        <v>182</v>
      </c>
      <c r="L408" s="45"/>
      <c r="M408" s="234" t="s">
        <v>1</v>
      </c>
      <c r="N408" s="235" t="s">
        <v>43</v>
      </c>
      <c r="O408" s="92"/>
      <c r="P408" s="236">
        <f>O408*H408</f>
        <v>0</v>
      </c>
      <c r="Q408" s="236">
        <v>0.15321</v>
      </c>
      <c r="R408" s="236">
        <f>Q408*H408</f>
        <v>0.15321</v>
      </c>
      <c r="S408" s="236">
        <v>0</v>
      </c>
      <c r="T408" s="237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8" t="s">
        <v>183</v>
      </c>
      <c r="AT408" s="238" t="s">
        <v>178</v>
      </c>
      <c r="AU408" s="238" t="s">
        <v>88</v>
      </c>
      <c r="AY408" s="18" t="s">
        <v>176</v>
      </c>
      <c r="BE408" s="239">
        <f>IF(N408="základní",J408,0)</f>
        <v>0</v>
      </c>
      <c r="BF408" s="239">
        <f>IF(N408="snížená",J408,0)</f>
        <v>0</v>
      </c>
      <c r="BG408" s="239">
        <f>IF(N408="zákl. přenesená",J408,0)</f>
        <v>0</v>
      </c>
      <c r="BH408" s="239">
        <f>IF(N408="sníž. přenesená",J408,0)</f>
        <v>0</v>
      </c>
      <c r="BI408" s="239">
        <f>IF(N408="nulová",J408,0)</f>
        <v>0</v>
      </c>
      <c r="BJ408" s="18" t="s">
        <v>86</v>
      </c>
      <c r="BK408" s="239">
        <f>ROUND(I408*H408,2)</f>
        <v>0</v>
      </c>
      <c r="BL408" s="18" t="s">
        <v>183</v>
      </c>
      <c r="BM408" s="238" t="s">
        <v>1219</v>
      </c>
    </row>
    <row r="409" spans="1:47" s="2" customFormat="1" ht="12">
      <c r="A409" s="39"/>
      <c r="B409" s="40"/>
      <c r="C409" s="41"/>
      <c r="D409" s="240" t="s">
        <v>185</v>
      </c>
      <c r="E409" s="41"/>
      <c r="F409" s="241" t="s">
        <v>1220</v>
      </c>
      <c r="G409" s="41"/>
      <c r="H409" s="41"/>
      <c r="I409" s="242"/>
      <c r="J409" s="41"/>
      <c r="K409" s="41"/>
      <c r="L409" s="45"/>
      <c r="M409" s="243"/>
      <c r="N409" s="244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185</v>
      </c>
      <c r="AU409" s="18" t="s">
        <v>88</v>
      </c>
    </row>
    <row r="410" spans="1:51" s="13" customFormat="1" ht="12">
      <c r="A410" s="13"/>
      <c r="B410" s="245"/>
      <c r="C410" s="246"/>
      <c r="D410" s="240" t="s">
        <v>187</v>
      </c>
      <c r="E410" s="247" t="s">
        <v>1</v>
      </c>
      <c r="F410" s="248" t="s">
        <v>86</v>
      </c>
      <c r="G410" s="246"/>
      <c r="H410" s="249">
        <v>1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5" t="s">
        <v>187</v>
      </c>
      <c r="AU410" s="255" t="s">
        <v>88</v>
      </c>
      <c r="AV410" s="13" t="s">
        <v>88</v>
      </c>
      <c r="AW410" s="13" t="s">
        <v>34</v>
      </c>
      <c r="AX410" s="13" t="s">
        <v>86</v>
      </c>
      <c r="AY410" s="255" t="s">
        <v>176</v>
      </c>
    </row>
    <row r="411" spans="1:65" s="2" customFormat="1" ht="24.15" customHeight="1">
      <c r="A411" s="39"/>
      <c r="B411" s="40"/>
      <c r="C411" s="227" t="s">
        <v>538</v>
      </c>
      <c r="D411" s="227" t="s">
        <v>178</v>
      </c>
      <c r="E411" s="228" t="s">
        <v>1221</v>
      </c>
      <c r="F411" s="229" t="s">
        <v>1222</v>
      </c>
      <c r="G411" s="230" t="s">
        <v>476</v>
      </c>
      <c r="H411" s="231">
        <v>1</v>
      </c>
      <c r="I411" s="232"/>
      <c r="J411" s="233">
        <f>ROUND(I411*H411,2)</f>
        <v>0</v>
      </c>
      <c r="K411" s="229" t="s">
        <v>182</v>
      </c>
      <c r="L411" s="45"/>
      <c r="M411" s="234" t="s">
        <v>1</v>
      </c>
      <c r="N411" s="235" t="s">
        <v>43</v>
      </c>
      <c r="O411" s="92"/>
      <c r="P411" s="236">
        <f>O411*H411</f>
        <v>0</v>
      </c>
      <c r="Q411" s="236">
        <v>0.0012</v>
      </c>
      <c r="R411" s="236">
        <f>Q411*H411</f>
        <v>0.0012</v>
      </c>
      <c r="S411" s="236">
        <v>0</v>
      </c>
      <c r="T411" s="23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8" t="s">
        <v>183</v>
      </c>
      <c r="AT411" s="238" t="s">
        <v>178</v>
      </c>
      <c r="AU411" s="238" t="s">
        <v>88</v>
      </c>
      <c r="AY411" s="18" t="s">
        <v>176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8" t="s">
        <v>86</v>
      </c>
      <c r="BK411" s="239">
        <f>ROUND(I411*H411,2)</f>
        <v>0</v>
      </c>
      <c r="BL411" s="18" t="s">
        <v>183</v>
      </c>
      <c r="BM411" s="238" t="s">
        <v>1223</v>
      </c>
    </row>
    <row r="412" spans="1:47" s="2" customFormat="1" ht="12">
      <c r="A412" s="39"/>
      <c r="B412" s="40"/>
      <c r="C412" s="41"/>
      <c r="D412" s="240" t="s">
        <v>185</v>
      </c>
      <c r="E412" s="41"/>
      <c r="F412" s="241" t="s">
        <v>1224</v>
      </c>
      <c r="G412" s="41"/>
      <c r="H412" s="41"/>
      <c r="I412" s="242"/>
      <c r="J412" s="41"/>
      <c r="K412" s="41"/>
      <c r="L412" s="45"/>
      <c r="M412" s="243"/>
      <c r="N412" s="244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185</v>
      </c>
      <c r="AU412" s="18" t="s">
        <v>88</v>
      </c>
    </row>
    <row r="413" spans="1:51" s="13" customFormat="1" ht="12">
      <c r="A413" s="13"/>
      <c r="B413" s="245"/>
      <c r="C413" s="246"/>
      <c r="D413" s="240" t="s">
        <v>187</v>
      </c>
      <c r="E413" s="247" t="s">
        <v>1</v>
      </c>
      <c r="F413" s="248" t="s">
        <v>86</v>
      </c>
      <c r="G413" s="246"/>
      <c r="H413" s="249">
        <v>1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5" t="s">
        <v>187</v>
      </c>
      <c r="AU413" s="255" t="s">
        <v>88</v>
      </c>
      <c r="AV413" s="13" t="s">
        <v>88</v>
      </c>
      <c r="AW413" s="13" t="s">
        <v>34</v>
      </c>
      <c r="AX413" s="13" t="s">
        <v>86</v>
      </c>
      <c r="AY413" s="255" t="s">
        <v>176</v>
      </c>
    </row>
    <row r="414" spans="1:65" s="2" customFormat="1" ht="24.15" customHeight="1">
      <c r="A414" s="39"/>
      <c r="B414" s="40"/>
      <c r="C414" s="227" t="s">
        <v>543</v>
      </c>
      <c r="D414" s="227" t="s">
        <v>178</v>
      </c>
      <c r="E414" s="228" t="s">
        <v>1225</v>
      </c>
      <c r="F414" s="229" t="s">
        <v>1226</v>
      </c>
      <c r="G414" s="230" t="s">
        <v>476</v>
      </c>
      <c r="H414" s="231">
        <v>1</v>
      </c>
      <c r="I414" s="232"/>
      <c r="J414" s="233">
        <f>ROUND(I414*H414,2)</f>
        <v>0</v>
      </c>
      <c r="K414" s="229" t="s">
        <v>182</v>
      </c>
      <c r="L414" s="45"/>
      <c r="M414" s="234" t="s">
        <v>1</v>
      </c>
      <c r="N414" s="235" t="s">
        <v>43</v>
      </c>
      <c r="O414" s="92"/>
      <c r="P414" s="236">
        <f>O414*H414</f>
        <v>0</v>
      </c>
      <c r="Q414" s="236">
        <v>0</v>
      </c>
      <c r="R414" s="236">
        <f>Q414*H414</f>
        <v>0</v>
      </c>
      <c r="S414" s="236">
        <v>0</v>
      </c>
      <c r="T414" s="237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8" t="s">
        <v>183</v>
      </c>
      <c r="AT414" s="238" t="s">
        <v>178</v>
      </c>
      <c r="AU414" s="238" t="s">
        <v>88</v>
      </c>
      <c r="AY414" s="18" t="s">
        <v>176</v>
      </c>
      <c r="BE414" s="239">
        <f>IF(N414="základní",J414,0)</f>
        <v>0</v>
      </c>
      <c r="BF414" s="239">
        <f>IF(N414="snížená",J414,0)</f>
        <v>0</v>
      </c>
      <c r="BG414" s="239">
        <f>IF(N414="zákl. přenesená",J414,0)</f>
        <v>0</v>
      </c>
      <c r="BH414" s="239">
        <f>IF(N414="sníž. přenesená",J414,0)</f>
        <v>0</v>
      </c>
      <c r="BI414" s="239">
        <f>IF(N414="nulová",J414,0)</f>
        <v>0</v>
      </c>
      <c r="BJ414" s="18" t="s">
        <v>86</v>
      </c>
      <c r="BK414" s="239">
        <f>ROUND(I414*H414,2)</f>
        <v>0</v>
      </c>
      <c r="BL414" s="18" t="s">
        <v>183</v>
      </c>
      <c r="BM414" s="238" t="s">
        <v>1227</v>
      </c>
    </row>
    <row r="415" spans="1:47" s="2" customFormat="1" ht="12">
      <c r="A415" s="39"/>
      <c r="B415" s="40"/>
      <c r="C415" s="41"/>
      <c r="D415" s="240" t="s">
        <v>185</v>
      </c>
      <c r="E415" s="41"/>
      <c r="F415" s="241" t="s">
        <v>1228</v>
      </c>
      <c r="G415" s="41"/>
      <c r="H415" s="41"/>
      <c r="I415" s="242"/>
      <c r="J415" s="41"/>
      <c r="K415" s="41"/>
      <c r="L415" s="45"/>
      <c r="M415" s="243"/>
      <c r="N415" s="244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185</v>
      </c>
      <c r="AU415" s="18" t="s">
        <v>88</v>
      </c>
    </row>
    <row r="416" spans="1:51" s="13" customFormat="1" ht="12">
      <c r="A416" s="13"/>
      <c r="B416" s="245"/>
      <c r="C416" s="246"/>
      <c r="D416" s="240" t="s">
        <v>187</v>
      </c>
      <c r="E416" s="247" t="s">
        <v>1</v>
      </c>
      <c r="F416" s="248" t="s">
        <v>86</v>
      </c>
      <c r="G416" s="246"/>
      <c r="H416" s="249">
        <v>1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5" t="s">
        <v>187</v>
      </c>
      <c r="AU416" s="255" t="s">
        <v>88</v>
      </c>
      <c r="AV416" s="13" t="s">
        <v>88</v>
      </c>
      <c r="AW416" s="13" t="s">
        <v>34</v>
      </c>
      <c r="AX416" s="13" t="s">
        <v>86</v>
      </c>
      <c r="AY416" s="255" t="s">
        <v>176</v>
      </c>
    </row>
    <row r="417" spans="1:65" s="2" customFormat="1" ht="21.75" customHeight="1">
      <c r="A417" s="39"/>
      <c r="B417" s="40"/>
      <c r="C417" s="227" t="s">
        <v>548</v>
      </c>
      <c r="D417" s="227" t="s">
        <v>178</v>
      </c>
      <c r="E417" s="228" t="s">
        <v>1229</v>
      </c>
      <c r="F417" s="229" t="s">
        <v>1230</v>
      </c>
      <c r="G417" s="230" t="s">
        <v>476</v>
      </c>
      <c r="H417" s="231">
        <v>2</v>
      </c>
      <c r="I417" s="232"/>
      <c r="J417" s="233">
        <f>ROUND(I417*H417,2)</f>
        <v>0</v>
      </c>
      <c r="K417" s="229" t="s">
        <v>182</v>
      </c>
      <c r="L417" s="45"/>
      <c r="M417" s="234" t="s">
        <v>1</v>
      </c>
      <c r="N417" s="235" t="s">
        <v>43</v>
      </c>
      <c r="O417" s="92"/>
      <c r="P417" s="236">
        <f>O417*H417</f>
        <v>0</v>
      </c>
      <c r="Q417" s="236">
        <v>0.00117</v>
      </c>
      <c r="R417" s="236">
        <f>Q417*H417</f>
        <v>0.00234</v>
      </c>
      <c r="S417" s="236">
        <v>0</v>
      </c>
      <c r="T417" s="237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8" t="s">
        <v>183</v>
      </c>
      <c r="AT417" s="238" t="s">
        <v>178</v>
      </c>
      <c r="AU417" s="238" t="s">
        <v>88</v>
      </c>
      <c r="AY417" s="18" t="s">
        <v>176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8" t="s">
        <v>86</v>
      </c>
      <c r="BK417" s="239">
        <f>ROUND(I417*H417,2)</f>
        <v>0</v>
      </c>
      <c r="BL417" s="18" t="s">
        <v>183</v>
      </c>
      <c r="BM417" s="238" t="s">
        <v>1231</v>
      </c>
    </row>
    <row r="418" spans="1:47" s="2" customFormat="1" ht="12">
      <c r="A418" s="39"/>
      <c r="B418" s="40"/>
      <c r="C418" s="41"/>
      <c r="D418" s="240" t="s">
        <v>185</v>
      </c>
      <c r="E418" s="41"/>
      <c r="F418" s="241" t="s">
        <v>1232</v>
      </c>
      <c r="G418" s="41"/>
      <c r="H418" s="41"/>
      <c r="I418" s="242"/>
      <c r="J418" s="41"/>
      <c r="K418" s="41"/>
      <c r="L418" s="45"/>
      <c r="M418" s="243"/>
      <c r="N418" s="244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185</v>
      </c>
      <c r="AU418" s="18" t="s">
        <v>88</v>
      </c>
    </row>
    <row r="419" spans="1:51" s="13" customFormat="1" ht="12">
      <c r="A419" s="13"/>
      <c r="B419" s="245"/>
      <c r="C419" s="246"/>
      <c r="D419" s="240" t="s">
        <v>187</v>
      </c>
      <c r="E419" s="247" t="s">
        <v>1</v>
      </c>
      <c r="F419" s="248" t="s">
        <v>88</v>
      </c>
      <c r="G419" s="246"/>
      <c r="H419" s="249">
        <v>2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5" t="s">
        <v>187</v>
      </c>
      <c r="AU419" s="255" t="s">
        <v>88</v>
      </c>
      <c r="AV419" s="13" t="s">
        <v>88</v>
      </c>
      <c r="AW419" s="13" t="s">
        <v>34</v>
      </c>
      <c r="AX419" s="13" t="s">
        <v>86</v>
      </c>
      <c r="AY419" s="255" t="s">
        <v>176</v>
      </c>
    </row>
    <row r="420" spans="1:65" s="2" customFormat="1" ht="24.15" customHeight="1">
      <c r="A420" s="39"/>
      <c r="B420" s="40"/>
      <c r="C420" s="227" t="s">
        <v>554</v>
      </c>
      <c r="D420" s="227" t="s">
        <v>178</v>
      </c>
      <c r="E420" s="228" t="s">
        <v>1234</v>
      </c>
      <c r="F420" s="229" t="s">
        <v>1235</v>
      </c>
      <c r="G420" s="230" t="s">
        <v>476</v>
      </c>
      <c r="H420" s="231">
        <v>1</v>
      </c>
      <c r="I420" s="232"/>
      <c r="J420" s="233">
        <f>ROUND(I420*H420,2)</f>
        <v>0</v>
      </c>
      <c r="K420" s="229" t="s">
        <v>182</v>
      </c>
      <c r="L420" s="45"/>
      <c r="M420" s="234" t="s">
        <v>1</v>
      </c>
      <c r="N420" s="235" t="s">
        <v>43</v>
      </c>
      <c r="O420" s="92"/>
      <c r="P420" s="236">
        <f>O420*H420</f>
        <v>0</v>
      </c>
      <c r="Q420" s="236">
        <v>0.175</v>
      </c>
      <c r="R420" s="236">
        <f>Q420*H420</f>
        <v>0.175</v>
      </c>
      <c r="S420" s="236">
        <v>0</v>
      </c>
      <c r="T420" s="237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8" t="s">
        <v>183</v>
      </c>
      <c r="AT420" s="238" t="s">
        <v>178</v>
      </c>
      <c r="AU420" s="238" t="s">
        <v>88</v>
      </c>
      <c r="AY420" s="18" t="s">
        <v>176</v>
      </c>
      <c r="BE420" s="239">
        <f>IF(N420="základní",J420,0)</f>
        <v>0</v>
      </c>
      <c r="BF420" s="239">
        <f>IF(N420="snížená",J420,0)</f>
        <v>0</v>
      </c>
      <c r="BG420" s="239">
        <f>IF(N420="zákl. přenesená",J420,0)</f>
        <v>0</v>
      </c>
      <c r="BH420" s="239">
        <f>IF(N420="sníž. přenesená",J420,0)</f>
        <v>0</v>
      </c>
      <c r="BI420" s="239">
        <f>IF(N420="nulová",J420,0)</f>
        <v>0</v>
      </c>
      <c r="BJ420" s="18" t="s">
        <v>86</v>
      </c>
      <c r="BK420" s="239">
        <f>ROUND(I420*H420,2)</f>
        <v>0</v>
      </c>
      <c r="BL420" s="18" t="s">
        <v>183</v>
      </c>
      <c r="BM420" s="238" t="s">
        <v>1236</v>
      </c>
    </row>
    <row r="421" spans="1:47" s="2" customFormat="1" ht="12">
      <c r="A421" s="39"/>
      <c r="B421" s="40"/>
      <c r="C421" s="41"/>
      <c r="D421" s="240" t="s">
        <v>185</v>
      </c>
      <c r="E421" s="41"/>
      <c r="F421" s="241" t="s">
        <v>1237</v>
      </c>
      <c r="G421" s="41"/>
      <c r="H421" s="41"/>
      <c r="I421" s="242"/>
      <c r="J421" s="41"/>
      <c r="K421" s="41"/>
      <c r="L421" s="45"/>
      <c r="M421" s="243"/>
      <c r="N421" s="244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185</v>
      </c>
      <c r="AU421" s="18" t="s">
        <v>88</v>
      </c>
    </row>
    <row r="422" spans="1:47" s="2" customFormat="1" ht="12">
      <c r="A422" s="39"/>
      <c r="B422" s="40"/>
      <c r="C422" s="41"/>
      <c r="D422" s="240" t="s">
        <v>232</v>
      </c>
      <c r="E422" s="41"/>
      <c r="F422" s="277" t="s">
        <v>1238</v>
      </c>
      <c r="G422" s="41"/>
      <c r="H422" s="41"/>
      <c r="I422" s="242"/>
      <c r="J422" s="41"/>
      <c r="K422" s="41"/>
      <c r="L422" s="45"/>
      <c r="M422" s="243"/>
      <c r="N422" s="244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232</v>
      </c>
      <c r="AU422" s="18" t="s">
        <v>88</v>
      </c>
    </row>
    <row r="423" spans="1:51" s="13" customFormat="1" ht="12">
      <c r="A423" s="13"/>
      <c r="B423" s="245"/>
      <c r="C423" s="246"/>
      <c r="D423" s="240" t="s">
        <v>187</v>
      </c>
      <c r="E423" s="247" t="s">
        <v>1</v>
      </c>
      <c r="F423" s="248" t="s">
        <v>86</v>
      </c>
      <c r="G423" s="246"/>
      <c r="H423" s="249">
        <v>1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5" t="s">
        <v>187</v>
      </c>
      <c r="AU423" s="255" t="s">
        <v>88</v>
      </c>
      <c r="AV423" s="13" t="s">
        <v>88</v>
      </c>
      <c r="AW423" s="13" t="s">
        <v>34</v>
      </c>
      <c r="AX423" s="13" t="s">
        <v>78</v>
      </c>
      <c r="AY423" s="255" t="s">
        <v>176</v>
      </c>
    </row>
    <row r="424" spans="1:51" s="14" customFormat="1" ht="12">
      <c r="A424" s="14"/>
      <c r="B424" s="256"/>
      <c r="C424" s="257"/>
      <c r="D424" s="240" t="s">
        <v>187</v>
      </c>
      <c r="E424" s="258" t="s">
        <v>1</v>
      </c>
      <c r="F424" s="259" t="s">
        <v>189</v>
      </c>
      <c r="G424" s="257"/>
      <c r="H424" s="260">
        <v>1</v>
      </c>
      <c r="I424" s="261"/>
      <c r="J424" s="257"/>
      <c r="K424" s="257"/>
      <c r="L424" s="262"/>
      <c r="M424" s="263"/>
      <c r="N424" s="264"/>
      <c r="O424" s="264"/>
      <c r="P424" s="264"/>
      <c r="Q424" s="264"/>
      <c r="R424" s="264"/>
      <c r="S424" s="264"/>
      <c r="T424" s="26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6" t="s">
        <v>187</v>
      </c>
      <c r="AU424" s="266" t="s">
        <v>88</v>
      </c>
      <c r="AV424" s="14" t="s">
        <v>183</v>
      </c>
      <c r="AW424" s="14" t="s">
        <v>34</v>
      </c>
      <c r="AX424" s="14" t="s">
        <v>86</v>
      </c>
      <c r="AY424" s="266" t="s">
        <v>176</v>
      </c>
    </row>
    <row r="425" spans="1:65" s="2" customFormat="1" ht="16.5" customHeight="1">
      <c r="A425" s="39"/>
      <c r="B425" s="40"/>
      <c r="C425" s="227" t="s">
        <v>559</v>
      </c>
      <c r="D425" s="227" t="s">
        <v>178</v>
      </c>
      <c r="E425" s="228" t="s">
        <v>474</v>
      </c>
      <c r="F425" s="229" t="s">
        <v>475</v>
      </c>
      <c r="G425" s="230" t="s">
        <v>476</v>
      </c>
      <c r="H425" s="231">
        <v>2</v>
      </c>
      <c r="I425" s="232"/>
      <c r="J425" s="233">
        <f>ROUND(I425*H425,2)</f>
        <v>0</v>
      </c>
      <c r="K425" s="229" t="s">
        <v>182</v>
      </c>
      <c r="L425" s="45"/>
      <c r="M425" s="234" t="s">
        <v>1</v>
      </c>
      <c r="N425" s="235" t="s">
        <v>43</v>
      </c>
      <c r="O425" s="92"/>
      <c r="P425" s="236">
        <f>O425*H425</f>
        <v>0</v>
      </c>
      <c r="Q425" s="236">
        <v>0.12422</v>
      </c>
      <c r="R425" s="236">
        <f>Q425*H425</f>
        <v>0.24844</v>
      </c>
      <c r="S425" s="236">
        <v>0</v>
      </c>
      <c r="T425" s="23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8" t="s">
        <v>183</v>
      </c>
      <c r="AT425" s="238" t="s">
        <v>178</v>
      </c>
      <c r="AU425" s="238" t="s">
        <v>88</v>
      </c>
      <c r="AY425" s="18" t="s">
        <v>176</v>
      </c>
      <c r="BE425" s="239">
        <f>IF(N425="základní",J425,0)</f>
        <v>0</v>
      </c>
      <c r="BF425" s="239">
        <f>IF(N425="snížená",J425,0)</f>
        <v>0</v>
      </c>
      <c r="BG425" s="239">
        <f>IF(N425="zákl. přenesená",J425,0)</f>
        <v>0</v>
      </c>
      <c r="BH425" s="239">
        <f>IF(N425="sníž. přenesená",J425,0)</f>
        <v>0</v>
      </c>
      <c r="BI425" s="239">
        <f>IF(N425="nulová",J425,0)</f>
        <v>0</v>
      </c>
      <c r="BJ425" s="18" t="s">
        <v>86</v>
      </c>
      <c r="BK425" s="239">
        <f>ROUND(I425*H425,2)</f>
        <v>0</v>
      </c>
      <c r="BL425" s="18" t="s">
        <v>183</v>
      </c>
      <c r="BM425" s="238" t="s">
        <v>477</v>
      </c>
    </row>
    <row r="426" spans="1:47" s="2" customFormat="1" ht="12">
      <c r="A426" s="39"/>
      <c r="B426" s="40"/>
      <c r="C426" s="41"/>
      <c r="D426" s="240" t="s">
        <v>185</v>
      </c>
      <c r="E426" s="41"/>
      <c r="F426" s="241" t="s">
        <v>478</v>
      </c>
      <c r="G426" s="41"/>
      <c r="H426" s="41"/>
      <c r="I426" s="242"/>
      <c r="J426" s="41"/>
      <c r="K426" s="41"/>
      <c r="L426" s="45"/>
      <c r="M426" s="243"/>
      <c r="N426" s="244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185</v>
      </c>
      <c r="AU426" s="18" t="s">
        <v>88</v>
      </c>
    </row>
    <row r="427" spans="1:51" s="13" customFormat="1" ht="12">
      <c r="A427" s="13"/>
      <c r="B427" s="245"/>
      <c r="C427" s="246"/>
      <c r="D427" s="240" t="s">
        <v>187</v>
      </c>
      <c r="E427" s="247" t="s">
        <v>1</v>
      </c>
      <c r="F427" s="248" t="s">
        <v>1699</v>
      </c>
      <c r="G427" s="246"/>
      <c r="H427" s="249">
        <v>2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5" t="s">
        <v>187</v>
      </c>
      <c r="AU427" s="255" t="s">
        <v>88</v>
      </c>
      <c r="AV427" s="13" t="s">
        <v>88</v>
      </c>
      <c r="AW427" s="13" t="s">
        <v>34</v>
      </c>
      <c r="AX427" s="13" t="s">
        <v>86</v>
      </c>
      <c r="AY427" s="255" t="s">
        <v>176</v>
      </c>
    </row>
    <row r="428" spans="1:65" s="2" customFormat="1" ht="16.5" customHeight="1">
      <c r="A428" s="39"/>
      <c r="B428" s="40"/>
      <c r="C428" s="278" t="s">
        <v>564</v>
      </c>
      <c r="D428" s="278" t="s">
        <v>247</v>
      </c>
      <c r="E428" s="279" t="s">
        <v>481</v>
      </c>
      <c r="F428" s="280" t="s">
        <v>482</v>
      </c>
      <c r="G428" s="281" t="s">
        <v>476</v>
      </c>
      <c r="H428" s="282">
        <v>2</v>
      </c>
      <c r="I428" s="283"/>
      <c r="J428" s="284">
        <f>ROUND(I428*H428,2)</f>
        <v>0</v>
      </c>
      <c r="K428" s="280" t="s">
        <v>182</v>
      </c>
      <c r="L428" s="285"/>
      <c r="M428" s="286" t="s">
        <v>1</v>
      </c>
      <c r="N428" s="287" t="s">
        <v>43</v>
      </c>
      <c r="O428" s="92"/>
      <c r="P428" s="236">
        <f>O428*H428</f>
        <v>0</v>
      </c>
      <c r="Q428" s="236">
        <v>0.097</v>
      </c>
      <c r="R428" s="236">
        <f>Q428*H428</f>
        <v>0.194</v>
      </c>
      <c r="S428" s="236">
        <v>0</v>
      </c>
      <c r="T428" s="237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8" t="s">
        <v>227</v>
      </c>
      <c r="AT428" s="238" t="s">
        <v>247</v>
      </c>
      <c r="AU428" s="238" t="s">
        <v>88</v>
      </c>
      <c r="AY428" s="18" t="s">
        <v>176</v>
      </c>
      <c r="BE428" s="239">
        <f>IF(N428="základní",J428,0)</f>
        <v>0</v>
      </c>
      <c r="BF428" s="239">
        <f>IF(N428="snížená",J428,0)</f>
        <v>0</v>
      </c>
      <c r="BG428" s="239">
        <f>IF(N428="zákl. přenesená",J428,0)</f>
        <v>0</v>
      </c>
      <c r="BH428" s="239">
        <f>IF(N428="sníž. přenesená",J428,0)</f>
        <v>0</v>
      </c>
      <c r="BI428" s="239">
        <f>IF(N428="nulová",J428,0)</f>
        <v>0</v>
      </c>
      <c r="BJ428" s="18" t="s">
        <v>86</v>
      </c>
      <c r="BK428" s="239">
        <f>ROUND(I428*H428,2)</f>
        <v>0</v>
      </c>
      <c r="BL428" s="18" t="s">
        <v>183</v>
      </c>
      <c r="BM428" s="238" t="s">
        <v>483</v>
      </c>
    </row>
    <row r="429" spans="1:47" s="2" customFormat="1" ht="12">
      <c r="A429" s="39"/>
      <c r="B429" s="40"/>
      <c r="C429" s="41"/>
      <c r="D429" s="240" t="s">
        <v>185</v>
      </c>
      <c r="E429" s="41"/>
      <c r="F429" s="241" t="s">
        <v>482</v>
      </c>
      <c r="G429" s="41"/>
      <c r="H429" s="41"/>
      <c r="I429" s="242"/>
      <c r="J429" s="41"/>
      <c r="K429" s="41"/>
      <c r="L429" s="45"/>
      <c r="M429" s="243"/>
      <c r="N429" s="244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185</v>
      </c>
      <c r="AU429" s="18" t="s">
        <v>88</v>
      </c>
    </row>
    <row r="430" spans="1:47" s="2" customFormat="1" ht="12">
      <c r="A430" s="39"/>
      <c r="B430" s="40"/>
      <c r="C430" s="41"/>
      <c r="D430" s="240" t="s">
        <v>232</v>
      </c>
      <c r="E430" s="41"/>
      <c r="F430" s="277" t="s">
        <v>484</v>
      </c>
      <c r="G430" s="41"/>
      <c r="H430" s="41"/>
      <c r="I430" s="242"/>
      <c r="J430" s="41"/>
      <c r="K430" s="41"/>
      <c r="L430" s="45"/>
      <c r="M430" s="243"/>
      <c r="N430" s="244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232</v>
      </c>
      <c r="AU430" s="18" t="s">
        <v>88</v>
      </c>
    </row>
    <row r="431" spans="1:51" s="13" customFormat="1" ht="12">
      <c r="A431" s="13"/>
      <c r="B431" s="245"/>
      <c r="C431" s="246"/>
      <c r="D431" s="240" t="s">
        <v>187</v>
      </c>
      <c r="E431" s="247" t="s">
        <v>1</v>
      </c>
      <c r="F431" s="248" t="s">
        <v>88</v>
      </c>
      <c r="G431" s="246"/>
      <c r="H431" s="249">
        <v>2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5" t="s">
        <v>187</v>
      </c>
      <c r="AU431" s="255" t="s">
        <v>88</v>
      </c>
      <c r="AV431" s="13" t="s">
        <v>88</v>
      </c>
      <c r="AW431" s="13" t="s">
        <v>34</v>
      </c>
      <c r="AX431" s="13" t="s">
        <v>86</v>
      </c>
      <c r="AY431" s="255" t="s">
        <v>176</v>
      </c>
    </row>
    <row r="432" spans="1:65" s="2" customFormat="1" ht="16.5" customHeight="1">
      <c r="A432" s="39"/>
      <c r="B432" s="40"/>
      <c r="C432" s="227" t="s">
        <v>570</v>
      </c>
      <c r="D432" s="227" t="s">
        <v>178</v>
      </c>
      <c r="E432" s="228" t="s">
        <v>1243</v>
      </c>
      <c r="F432" s="229" t="s">
        <v>1244</v>
      </c>
      <c r="G432" s="230" t="s">
        <v>476</v>
      </c>
      <c r="H432" s="231">
        <v>1</v>
      </c>
      <c r="I432" s="232"/>
      <c r="J432" s="233">
        <f>ROUND(I432*H432,2)</f>
        <v>0</v>
      </c>
      <c r="K432" s="229" t="s">
        <v>182</v>
      </c>
      <c r="L432" s="45"/>
      <c r="M432" s="234" t="s">
        <v>1</v>
      </c>
      <c r="N432" s="235" t="s">
        <v>43</v>
      </c>
      <c r="O432" s="92"/>
      <c r="P432" s="236">
        <f>O432*H432</f>
        <v>0</v>
      </c>
      <c r="Q432" s="236">
        <v>0.02972</v>
      </c>
      <c r="R432" s="236">
        <f>Q432*H432</f>
        <v>0.02972</v>
      </c>
      <c r="S432" s="236">
        <v>0</v>
      </c>
      <c r="T432" s="237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8" t="s">
        <v>183</v>
      </c>
      <c r="AT432" s="238" t="s">
        <v>178</v>
      </c>
      <c r="AU432" s="238" t="s">
        <v>88</v>
      </c>
      <c r="AY432" s="18" t="s">
        <v>176</v>
      </c>
      <c r="BE432" s="239">
        <f>IF(N432="základní",J432,0)</f>
        <v>0</v>
      </c>
      <c r="BF432" s="239">
        <f>IF(N432="snížená",J432,0)</f>
        <v>0</v>
      </c>
      <c r="BG432" s="239">
        <f>IF(N432="zákl. přenesená",J432,0)</f>
        <v>0</v>
      </c>
      <c r="BH432" s="239">
        <f>IF(N432="sníž. přenesená",J432,0)</f>
        <v>0</v>
      </c>
      <c r="BI432" s="239">
        <f>IF(N432="nulová",J432,0)</f>
        <v>0</v>
      </c>
      <c r="BJ432" s="18" t="s">
        <v>86</v>
      </c>
      <c r="BK432" s="239">
        <f>ROUND(I432*H432,2)</f>
        <v>0</v>
      </c>
      <c r="BL432" s="18" t="s">
        <v>183</v>
      </c>
      <c r="BM432" s="238" t="s">
        <v>1245</v>
      </c>
    </row>
    <row r="433" spans="1:47" s="2" customFormat="1" ht="12">
      <c r="A433" s="39"/>
      <c r="B433" s="40"/>
      <c r="C433" s="41"/>
      <c r="D433" s="240" t="s">
        <v>185</v>
      </c>
      <c r="E433" s="41"/>
      <c r="F433" s="241" t="s">
        <v>1246</v>
      </c>
      <c r="G433" s="41"/>
      <c r="H433" s="41"/>
      <c r="I433" s="242"/>
      <c r="J433" s="41"/>
      <c r="K433" s="41"/>
      <c r="L433" s="45"/>
      <c r="M433" s="243"/>
      <c r="N433" s="244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185</v>
      </c>
      <c r="AU433" s="18" t="s">
        <v>88</v>
      </c>
    </row>
    <row r="434" spans="1:51" s="13" customFormat="1" ht="12">
      <c r="A434" s="13"/>
      <c r="B434" s="245"/>
      <c r="C434" s="246"/>
      <c r="D434" s="240" t="s">
        <v>187</v>
      </c>
      <c r="E434" s="247" t="s">
        <v>1</v>
      </c>
      <c r="F434" s="248" t="s">
        <v>86</v>
      </c>
      <c r="G434" s="246"/>
      <c r="H434" s="249">
        <v>1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5" t="s">
        <v>187</v>
      </c>
      <c r="AU434" s="255" t="s">
        <v>88</v>
      </c>
      <c r="AV434" s="13" t="s">
        <v>88</v>
      </c>
      <c r="AW434" s="13" t="s">
        <v>34</v>
      </c>
      <c r="AX434" s="13" t="s">
        <v>86</v>
      </c>
      <c r="AY434" s="255" t="s">
        <v>176</v>
      </c>
    </row>
    <row r="435" spans="1:65" s="2" customFormat="1" ht="16.5" customHeight="1">
      <c r="A435" s="39"/>
      <c r="B435" s="40"/>
      <c r="C435" s="278" t="s">
        <v>575</v>
      </c>
      <c r="D435" s="278" t="s">
        <v>247</v>
      </c>
      <c r="E435" s="279" t="s">
        <v>1248</v>
      </c>
      <c r="F435" s="280" t="s">
        <v>1249</v>
      </c>
      <c r="G435" s="281" t="s">
        <v>476</v>
      </c>
      <c r="H435" s="282">
        <v>1</v>
      </c>
      <c r="I435" s="283"/>
      <c r="J435" s="284">
        <f>ROUND(I435*H435,2)</f>
        <v>0</v>
      </c>
      <c r="K435" s="280" t="s">
        <v>182</v>
      </c>
      <c r="L435" s="285"/>
      <c r="M435" s="286" t="s">
        <v>1</v>
      </c>
      <c r="N435" s="287" t="s">
        <v>43</v>
      </c>
      <c r="O435" s="92"/>
      <c r="P435" s="236">
        <f>O435*H435</f>
        <v>0</v>
      </c>
      <c r="Q435" s="236">
        <v>0.058</v>
      </c>
      <c r="R435" s="236">
        <f>Q435*H435</f>
        <v>0.058</v>
      </c>
      <c r="S435" s="236">
        <v>0</v>
      </c>
      <c r="T435" s="237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8" t="s">
        <v>227</v>
      </c>
      <c r="AT435" s="238" t="s">
        <v>247</v>
      </c>
      <c r="AU435" s="238" t="s">
        <v>88</v>
      </c>
      <c r="AY435" s="18" t="s">
        <v>176</v>
      </c>
      <c r="BE435" s="239">
        <f>IF(N435="základní",J435,0)</f>
        <v>0</v>
      </c>
      <c r="BF435" s="239">
        <f>IF(N435="snížená",J435,0)</f>
        <v>0</v>
      </c>
      <c r="BG435" s="239">
        <f>IF(N435="zákl. přenesená",J435,0)</f>
        <v>0</v>
      </c>
      <c r="BH435" s="239">
        <f>IF(N435="sníž. přenesená",J435,0)</f>
        <v>0</v>
      </c>
      <c r="BI435" s="239">
        <f>IF(N435="nulová",J435,0)</f>
        <v>0</v>
      </c>
      <c r="BJ435" s="18" t="s">
        <v>86</v>
      </c>
      <c r="BK435" s="239">
        <f>ROUND(I435*H435,2)</f>
        <v>0</v>
      </c>
      <c r="BL435" s="18" t="s">
        <v>183</v>
      </c>
      <c r="BM435" s="238" t="s">
        <v>1250</v>
      </c>
    </row>
    <row r="436" spans="1:47" s="2" customFormat="1" ht="12">
      <c r="A436" s="39"/>
      <c r="B436" s="40"/>
      <c r="C436" s="41"/>
      <c r="D436" s="240" t="s">
        <v>185</v>
      </c>
      <c r="E436" s="41"/>
      <c r="F436" s="241" t="s">
        <v>1249</v>
      </c>
      <c r="G436" s="41"/>
      <c r="H436" s="41"/>
      <c r="I436" s="242"/>
      <c r="J436" s="41"/>
      <c r="K436" s="41"/>
      <c r="L436" s="45"/>
      <c r="M436" s="243"/>
      <c r="N436" s="244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185</v>
      </c>
      <c r="AU436" s="18" t="s">
        <v>88</v>
      </c>
    </row>
    <row r="437" spans="1:51" s="13" customFormat="1" ht="12">
      <c r="A437" s="13"/>
      <c r="B437" s="245"/>
      <c r="C437" s="246"/>
      <c r="D437" s="240" t="s">
        <v>187</v>
      </c>
      <c r="E437" s="247" t="s">
        <v>1</v>
      </c>
      <c r="F437" s="248" t="s">
        <v>86</v>
      </c>
      <c r="G437" s="246"/>
      <c r="H437" s="249">
        <v>1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5" t="s">
        <v>187</v>
      </c>
      <c r="AU437" s="255" t="s">
        <v>88</v>
      </c>
      <c r="AV437" s="13" t="s">
        <v>88</v>
      </c>
      <c r="AW437" s="13" t="s">
        <v>34</v>
      </c>
      <c r="AX437" s="13" t="s">
        <v>86</v>
      </c>
      <c r="AY437" s="255" t="s">
        <v>176</v>
      </c>
    </row>
    <row r="438" spans="1:65" s="2" customFormat="1" ht="16.5" customHeight="1">
      <c r="A438" s="39"/>
      <c r="B438" s="40"/>
      <c r="C438" s="227" t="s">
        <v>581</v>
      </c>
      <c r="D438" s="227" t="s">
        <v>178</v>
      </c>
      <c r="E438" s="228" t="s">
        <v>504</v>
      </c>
      <c r="F438" s="229" t="s">
        <v>505</v>
      </c>
      <c r="G438" s="230" t="s">
        <v>476</v>
      </c>
      <c r="H438" s="231">
        <v>1</v>
      </c>
      <c r="I438" s="232"/>
      <c r="J438" s="233">
        <f>ROUND(I438*H438,2)</f>
        <v>0</v>
      </c>
      <c r="K438" s="229" t="s">
        <v>182</v>
      </c>
      <c r="L438" s="45"/>
      <c r="M438" s="234" t="s">
        <v>1</v>
      </c>
      <c r="N438" s="235" t="s">
        <v>43</v>
      </c>
      <c r="O438" s="92"/>
      <c r="P438" s="236">
        <f>O438*H438</f>
        <v>0</v>
      </c>
      <c r="Q438" s="236">
        <v>0.02972</v>
      </c>
      <c r="R438" s="236">
        <f>Q438*H438</f>
        <v>0.02972</v>
      </c>
      <c r="S438" s="236">
        <v>0</v>
      </c>
      <c r="T438" s="23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8" t="s">
        <v>183</v>
      </c>
      <c r="AT438" s="238" t="s">
        <v>178</v>
      </c>
      <c r="AU438" s="238" t="s">
        <v>88</v>
      </c>
      <c r="AY438" s="18" t="s">
        <v>176</v>
      </c>
      <c r="BE438" s="239">
        <f>IF(N438="základní",J438,0)</f>
        <v>0</v>
      </c>
      <c r="BF438" s="239">
        <f>IF(N438="snížená",J438,0)</f>
        <v>0</v>
      </c>
      <c r="BG438" s="239">
        <f>IF(N438="zákl. přenesená",J438,0)</f>
        <v>0</v>
      </c>
      <c r="BH438" s="239">
        <f>IF(N438="sníž. přenesená",J438,0)</f>
        <v>0</v>
      </c>
      <c r="BI438" s="239">
        <f>IF(N438="nulová",J438,0)</f>
        <v>0</v>
      </c>
      <c r="BJ438" s="18" t="s">
        <v>86</v>
      </c>
      <c r="BK438" s="239">
        <f>ROUND(I438*H438,2)</f>
        <v>0</v>
      </c>
      <c r="BL438" s="18" t="s">
        <v>183</v>
      </c>
      <c r="BM438" s="238" t="s">
        <v>506</v>
      </c>
    </row>
    <row r="439" spans="1:47" s="2" customFormat="1" ht="12">
      <c r="A439" s="39"/>
      <c r="B439" s="40"/>
      <c r="C439" s="41"/>
      <c r="D439" s="240" t="s">
        <v>185</v>
      </c>
      <c r="E439" s="41"/>
      <c r="F439" s="241" t="s">
        <v>507</v>
      </c>
      <c r="G439" s="41"/>
      <c r="H439" s="41"/>
      <c r="I439" s="242"/>
      <c r="J439" s="41"/>
      <c r="K439" s="41"/>
      <c r="L439" s="45"/>
      <c r="M439" s="243"/>
      <c r="N439" s="244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185</v>
      </c>
      <c r="AU439" s="18" t="s">
        <v>88</v>
      </c>
    </row>
    <row r="440" spans="1:47" s="2" customFormat="1" ht="12">
      <c r="A440" s="39"/>
      <c r="B440" s="40"/>
      <c r="C440" s="41"/>
      <c r="D440" s="240" t="s">
        <v>232</v>
      </c>
      <c r="E440" s="41"/>
      <c r="F440" s="277" t="s">
        <v>508</v>
      </c>
      <c r="G440" s="41"/>
      <c r="H440" s="41"/>
      <c r="I440" s="242"/>
      <c r="J440" s="41"/>
      <c r="K440" s="41"/>
      <c r="L440" s="45"/>
      <c r="M440" s="243"/>
      <c r="N440" s="244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232</v>
      </c>
      <c r="AU440" s="18" t="s">
        <v>88</v>
      </c>
    </row>
    <row r="441" spans="1:51" s="13" customFormat="1" ht="12">
      <c r="A441" s="13"/>
      <c r="B441" s="245"/>
      <c r="C441" s="246"/>
      <c r="D441" s="240" t="s">
        <v>187</v>
      </c>
      <c r="E441" s="247" t="s">
        <v>1</v>
      </c>
      <c r="F441" s="248" t="s">
        <v>86</v>
      </c>
      <c r="G441" s="246"/>
      <c r="H441" s="249">
        <v>1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5" t="s">
        <v>187</v>
      </c>
      <c r="AU441" s="255" t="s">
        <v>88</v>
      </c>
      <c r="AV441" s="13" t="s">
        <v>88</v>
      </c>
      <c r="AW441" s="13" t="s">
        <v>34</v>
      </c>
      <c r="AX441" s="13" t="s">
        <v>86</v>
      </c>
      <c r="AY441" s="255" t="s">
        <v>176</v>
      </c>
    </row>
    <row r="442" spans="1:65" s="2" customFormat="1" ht="16.5" customHeight="1">
      <c r="A442" s="39"/>
      <c r="B442" s="40"/>
      <c r="C442" s="278" t="s">
        <v>586</v>
      </c>
      <c r="D442" s="278" t="s">
        <v>247</v>
      </c>
      <c r="E442" s="279" t="s">
        <v>510</v>
      </c>
      <c r="F442" s="280" t="s">
        <v>511</v>
      </c>
      <c r="G442" s="281" t="s">
        <v>476</v>
      </c>
      <c r="H442" s="282">
        <v>1</v>
      </c>
      <c r="I442" s="283"/>
      <c r="J442" s="284">
        <f>ROUND(I442*H442,2)</f>
        <v>0</v>
      </c>
      <c r="K442" s="280" t="s">
        <v>182</v>
      </c>
      <c r="L442" s="285"/>
      <c r="M442" s="286" t="s">
        <v>1</v>
      </c>
      <c r="N442" s="287" t="s">
        <v>43</v>
      </c>
      <c r="O442" s="92"/>
      <c r="P442" s="236">
        <f>O442*H442</f>
        <v>0</v>
      </c>
      <c r="Q442" s="236">
        <v>0.111</v>
      </c>
      <c r="R442" s="236">
        <f>Q442*H442</f>
        <v>0.111</v>
      </c>
      <c r="S442" s="236">
        <v>0</v>
      </c>
      <c r="T442" s="237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8" t="s">
        <v>227</v>
      </c>
      <c r="AT442" s="238" t="s">
        <v>247</v>
      </c>
      <c r="AU442" s="238" t="s">
        <v>88</v>
      </c>
      <c r="AY442" s="18" t="s">
        <v>176</v>
      </c>
      <c r="BE442" s="239">
        <f>IF(N442="základní",J442,0)</f>
        <v>0</v>
      </c>
      <c r="BF442" s="239">
        <f>IF(N442="snížená",J442,0)</f>
        <v>0</v>
      </c>
      <c r="BG442" s="239">
        <f>IF(N442="zákl. přenesená",J442,0)</f>
        <v>0</v>
      </c>
      <c r="BH442" s="239">
        <f>IF(N442="sníž. přenesená",J442,0)</f>
        <v>0</v>
      </c>
      <c r="BI442" s="239">
        <f>IF(N442="nulová",J442,0)</f>
        <v>0</v>
      </c>
      <c r="BJ442" s="18" t="s">
        <v>86</v>
      </c>
      <c r="BK442" s="239">
        <f>ROUND(I442*H442,2)</f>
        <v>0</v>
      </c>
      <c r="BL442" s="18" t="s">
        <v>183</v>
      </c>
      <c r="BM442" s="238" t="s">
        <v>512</v>
      </c>
    </row>
    <row r="443" spans="1:47" s="2" customFormat="1" ht="12">
      <c r="A443" s="39"/>
      <c r="B443" s="40"/>
      <c r="C443" s="41"/>
      <c r="D443" s="240" t="s">
        <v>185</v>
      </c>
      <c r="E443" s="41"/>
      <c r="F443" s="241" t="s">
        <v>511</v>
      </c>
      <c r="G443" s="41"/>
      <c r="H443" s="41"/>
      <c r="I443" s="242"/>
      <c r="J443" s="41"/>
      <c r="K443" s="41"/>
      <c r="L443" s="45"/>
      <c r="M443" s="243"/>
      <c r="N443" s="244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185</v>
      </c>
      <c r="AU443" s="18" t="s">
        <v>88</v>
      </c>
    </row>
    <row r="444" spans="1:51" s="13" customFormat="1" ht="12">
      <c r="A444" s="13"/>
      <c r="B444" s="245"/>
      <c r="C444" s="246"/>
      <c r="D444" s="240" t="s">
        <v>187</v>
      </c>
      <c r="E444" s="247" t="s">
        <v>1</v>
      </c>
      <c r="F444" s="248" t="s">
        <v>86</v>
      </c>
      <c r="G444" s="246"/>
      <c r="H444" s="249">
        <v>1</v>
      </c>
      <c r="I444" s="250"/>
      <c r="J444" s="246"/>
      <c r="K444" s="246"/>
      <c r="L444" s="251"/>
      <c r="M444" s="252"/>
      <c r="N444" s="253"/>
      <c r="O444" s="253"/>
      <c r="P444" s="253"/>
      <c r="Q444" s="253"/>
      <c r="R444" s="253"/>
      <c r="S444" s="253"/>
      <c r="T444" s="25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5" t="s">
        <v>187</v>
      </c>
      <c r="AU444" s="255" t="s">
        <v>88</v>
      </c>
      <c r="AV444" s="13" t="s">
        <v>88</v>
      </c>
      <c r="AW444" s="13" t="s">
        <v>34</v>
      </c>
      <c r="AX444" s="13" t="s">
        <v>86</v>
      </c>
      <c r="AY444" s="255" t="s">
        <v>176</v>
      </c>
    </row>
    <row r="445" spans="1:65" s="2" customFormat="1" ht="16.5" customHeight="1">
      <c r="A445" s="39"/>
      <c r="B445" s="40"/>
      <c r="C445" s="227" t="s">
        <v>591</v>
      </c>
      <c r="D445" s="227" t="s">
        <v>178</v>
      </c>
      <c r="E445" s="228" t="s">
        <v>514</v>
      </c>
      <c r="F445" s="229" t="s">
        <v>515</v>
      </c>
      <c r="G445" s="230" t="s">
        <v>476</v>
      </c>
      <c r="H445" s="231">
        <v>1</v>
      </c>
      <c r="I445" s="232"/>
      <c r="J445" s="233">
        <f>ROUND(I445*H445,2)</f>
        <v>0</v>
      </c>
      <c r="K445" s="229" t="s">
        <v>182</v>
      </c>
      <c r="L445" s="45"/>
      <c r="M445" s="234" t="s">
        <v>1</v>
      </c>
      <c r="N445" s="235" t="s">
        <v>43</v>
      </c>
      <c r="O445" s="92"/>
      <c r="P445" s="236">
        <f>O445*H445</f>
        <v>0</v>
      </c>
      <c r="Q445" s="236">
        <v>0.02972</v>
      </c>
      <c r="R445" s="236">
        <f>Q445*H445</f>
        <v>0.02972</v>
      </c>
      <c r="S445" s="236">
        <v>0</v>
      </c>
      <c r="T445" s="237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8" t="s">
        <v>183</v>
      </c>
      <c r="AT445" s="238" t="s">
        <v>178</v>
      </c>
      <c r="AU445" s="238" t="s">
        <v>88</v>
      </c>
      <c r="AY445" s="18" t="s">
        <v>176</v>
      </c>
      <c r="BE445" s="239">
        <f>IF(N445="základní",J445,0)</f>
        <v>0</v>
      </c>
      <c r="BF445" s="239">
        <f>IF(N445="snížená",J445,0)</f>
        <v>0</v>
      </c>
      <c r="BG445" s="239">
        <f>IF(N445="zákl. přenesená",J445,0)</f>
        <v>0</v>
      </c>
      <c r="BH445" s="239">
        <f>IF(N445="sníž. přenesená",J445,0)</f>
        <v>0</v>
      </c>
      <c r="BI445" s="239">
        <f>IF(N445="nulová",J445,0)</f>
        <v>0</v>
      </c>
      <c r="BJ445" s="18" t="s">
        <v>86</v>
      </c>
      <c r="BK445" s="239">
        <f>ROUND(I445*H445,2)</f>
        <v>0</v>
      </c>
      <c r="BL445" s="18" t="s">
        <v>183</v>
      </c>
      <c r="BM445" s="238" t="s">
        <v>1251</v>
      </c>
    </row>
    <row r="446" spans="1:47" s="2" customFormat="1" ht="12">
      <c r="A446" s="39"/>
      <c r="B446" s="40"/>
      <c r="C446" s="41"/>
      <c r="D446" s="240" t="s">
        <v>185</v>
      </c>
      <c r="E446" s="41"/>
      <c r="F446" s="241" t="s">
        <v>517</v>
      </c>
      <c r="G446" s="41"/>
      <c r="H446" s="41"/>
      <c r="I446" s="242"/>
      <c r="J446" s="41"/>
      <c r="K446" s="41"/>
      <c r="L446" s="45"/>
      <c r="M446" s="243"/>
      <c r="N446" s="244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185</v>
      </c>
      <c r="AU446" s="18" t="s">
        <v>88</v>
      </c>
    </row>
    <row r="447" spans="1:51" s="13" customFormat="1" ht="12">
      <c r="A447" s="13"/>
      <c r="B447" s="245"/>
      <c r="C447" s="246"/>
      <c r="D447" s="240" t="s">
        <v>187</v>
      </c>
      <c r="E447" s="247" t="s">
        <v>1</v>
      </c>
      <c r="F447" s="248" t="s">
        <v>86</v>
      </c>
      <c r="G447" s="246"/>
      <c r="H447" s="249">
        <v>1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5" t="s">
        <v>187</v>
      </c>
      <c r="AU447" s="255" t="s">
        <v>88</v>
      </c>
      <c r="AV447" s="13" t="s">
        <v>88</v>
      </c>
      <c r="AW447" s="13" t="s">
        <v>34</v>
      </c>
      <c r="AX447" s="13" t="s">
        <v>86</v>
      </c>
      <c r="AY447" s="255" t="s">
        <v>176</v>
      </c>
    </row>
    <row r="448" spans="1:65" s="2" customFormat="1" ht="16.5" customHeight="1">
      <c r="A448" s="39"/>
      <c r="B448" s="40"/>
      <c r="C448" s="278" t="s">
        <v>596</v>
      </c>
      <c r="D448" s="278" t="s">
        <v>247</v>
      </c>
      <c r="E448" s="279" t="s">
        <v>1253</v>
      </c>
      <c r="F448" s="280" t="s">
        <v>1254</v>
      </c>
      <c r="G448" s="281" t="s">
        <v>476</v>
      </c>
      <c r="H448" s="282">
        <v>1</v>
      </c>
      <c r="I448" s="283"/>
      <c r="J448" s="284">
        <f>ROUND(I448*H448,2)</f>
        <v>0</v>
      </c>
      <c r="K448" s="280" t="s">
        <v>182</v>
      </c>
      <c r="L448" s="285"/>
      <c r="M448" s="286" t="s">
        <v>1</v>
      </c>
      <c r="N448" s="287" t="s">
        <v>43</v>
      </c>
      <c r="O448" s="92"/>
      <c r="P448" s="236">
        <f>O448*H448</f>
        <v>0</v>
      </c>
      <c r="Q448" s="236">
        <v>0.09</v>
      </c>
      <c r="R448" s="236">
        <f>Q448*H448</f>
        <v>0.09</v>
      </c>
      <c r="S448" s="236">
        <v>0</v>
      </c>
      <c r="T448" s="23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8" t="s">
        <v>227</v>
      </c>
      <c r="AT448" s="238" t="s">
        <v>247</v>
      </c>
      <c r="AU448" s="238" t="s">
        <v>88</v>
      </c>
      <c r="AY448" s="18" t="s">
        <v>176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8" t="s">
        <v>86</v>
      </c>
      <c r="BK448" s="239">
        <f>ROUND(I448*H448,2)</f>
        <v>0</v>
      </c>
      <c r="BL448" s="18" t="s">
        <v>183</v>
      </c>
      <c r="BM448" s="238" t="s">
        <v>1255</v>
      </c>
    </row>
    <row r="449" spans="1:47" s="2" customFormat="1" ht="12">
      <c r="A449" s="39"/>
      <c r="B449" s="40"/>
      <c r="C449" s="41"/>
      <c r="D449" s="240" t="s">
        <v>185</v>
      </c>
      <c r="E449" s="41"/>
      <c r="F449" s="241" t="s">
        <v>1254</v>
      </c>
      <c r="G449" s="41"/>
      <c r="H449" s="41"/>
      <c r="I449" s="242"/>
      <c r="J449" s="41"/>
      <c r="K449" s="41"/>
      <c r="L449" s="45"/>
      <c r="M449" s="243"/>
      <c r="N449" s="244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185</v>
      </c>
      <c r="AU449" s="18" t="s">
        <v>88</v>
      </c>
    </row>
    <row r="450" spans="1:51" s="13" customFormat="1" ht="12">
      <c r="A450" s="13"/>
      <c r="B450" s="245"/>
      <c r="C450" s="246"/>
      <c r="D450" s="240" t="s">
        <v>187</v>
      </c>
      <c r="E450" s="247" t="s">
        <v>1</v>
      </c>
      <c r="F450" s="248" t="s">
        <v>86</v>
      </c>
      <c r="G450" s="246"/>
      <c r="H450" s="249">
        <v>1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5" t="s">
        <v>187</v>
      </c>
      <c r="AU450" s="255" t="s">
        <v>88</v>
      </c>
      <c r="AV450" s="13" t="s">
        <v>88</v>
      </c>
      <c r="AW450" s="13" t="s">
        <v>34</v>
      </c>
      <c r="AX450" s="13" t="s">
        <v>86</v>
      </c>
      <c r="AY450" s="255" t="s">
        <v>176</v>
      </c>
    </row>
    <row r="451" spans="1:65" s="2" customFormat="1" ht="21.75" customHeight="1">
      <c r="A451" s="39"/>
      <c r="B451" s="40"/>
      <c r="C451" s="227" t="s">
        <v>603</v>
      </c>
      <c r="D451" s="227" t="s">
        <v>178</v>
      </c>
      <c r="E451" s="228" t="s">
        <v>1700</v>
      </c>
      <c r="F451" s="229" t="s">
        <v>1701</v>
      </c>
      <c r="G451" s="230" t="s">
        <v>476</v>
      </c>
      <c r="H451" s="231">
        <v>1</v>
      </c>
      <c r="I451" s="232"/>
      <c r="J451" s="233">
        <f>ROUND(I451*H451,2)</f>
        <v>0</v>
      </c>
      <c r="K451" s="229" t="s">
        <v>182</v>
      </c>
      <c r="L451" s="45"/>
      <c r="M451" s="234" t="s">
        <v>1</v>
      </c>
      <c r="N451" s="235" t="s">
        <v>43</v>
      </c>
      <c r="O451" s="92"/>
      <c r="P451" s="236">
        <f>O451*H451</f>
        <v>0</v>
      </c>
      <c r="Q451" s="236">
        <v>0.09</v>
      </c>
      <c r="R451" s="236">
        <f>Q451*H451</f>
        <v>0.09</v>
      </c>
      <c r="S451" s="236">
        <v>0</v>
      </c>
      <c r="T451" s="237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8" t="s">
        <v>183</v>
      </c>
      <c r="AT451" s="238" t="s">
        <v>178</v>
      </c>
      <c r="AU451" s="238" t="s">
        <v>88</v>
      </c>
      <c r="AY451" s="18" t="s">
        <v>176</v>
      </c>
      <c r="BE451" s="239">
        <f>IF(N451="základní",J451,0)</f>
        <v>0</v>
      </c>
      <c r="BF451" s="239">
        <f>IF(N451="snížená",J451,0)</f>
        <v>0</v>
      </c>
      <c r="BG451" s="239">
        <f>IF(N451="zákl. přenesená",J451,0)</f>
        <v>0</v>
      </c>
      <c r="BH451" s="239">
        <f>IF(N451="sníž. přenesená",J451,0)</f>
        <v>0</v>
      </c>
      <c r="BI451" s="239">
        <f>IF(N451="nulová",J451,0)</f>
        <v>0</v>
      </c>
      <c r="BJ451" s="18" t="s">
        <v>86</v>
      </c>
      <c r="BK451" s="239">
        <f>ROUND(I451*H451,2)</f>
        <v>0</v>
      </c>
      <c r="BL451" s="18" t="s">
        <v>183</v>
      </c>
      <c r="BM451" s="238" t="s">
        <v>1702</v>
      </c>
    </row>
    <row r="452" spans="1:47" s="2" customFormat="1" ht="12">
      <c r="A452" s="39"/>
      <c r="B452" s="40"/>
      <c r="C452" s="41"/>
      <c r="D452" s="240" t="s">
        <v>185</v>
      </c>
      <c r="E452" s="41"/>
      <c r="F452" s="241" t="s">
        <v>1701</v>
      </c>
      <c r="G452" s="41"/>
      <c r="H452" s="41"/>
      <c r="I452" s="242"/>
      <c r="J452" s="41"/>
      <c r="K452" s="41"/>
      <c r="L452" s="45"/>
      <c r="M452" s="243"/>
      <c r="N452" s="244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185</v>
      </c>
      <c r="AU452" s="18" t="s">
        <v>88</v>
      </c>
    </row>
    <row r="453" spans="1:51" s="13" customFormat="1" ht="12">
      <c r="A453" s="13"/>
      <c r="B453" s="245"/>
      <c r="C453" s="246"/>
      <c r="D453" s="240" t="s">
        <v>187</v>
      </c>
      <c r="E453" s="247" t="s">
        <v>1</v>
      </c>
      <c r="F453" s="248" t="s">
        <v>86</v>
      </c>
      <c r="G453" s="246"/>
      <c r="H453" s="249">
        <v>1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5" t="s">
        <v>187</v>
      </c>
      <c r="AU453" s="255" t="s">
        <v>88</v>
      </c>
      <c r="AV453" s="13" t="s">
        <v>88</v>
      </c>
      <c r="AW453" s="13" t="s">
        <v>34</v>
      </c>
      <c r="AX453" s="13" t="s">
        <v>86</v>
      </c>
      <c r="AY453" s="255" t="s">
        <v>176</v>
      </c>
    </row>
    <row r="454" spans="1:65" s="2" customFormat="1" ht="16.5" customHeight="1">
      <c r="A454" s="39"/>
      <c r="B454" s="40"/>
      <c r="C454" s="278" t="s">
        <v>608</v>
      </c>
      <c r="D454" s="278" t="s">
        <v>247</v>
      </c>
      <c r="E454" s="279" t="s">
        <v>1703</v>
      </c>
      <c r="F454" s="280" t="s">
        <v>1704</v>
      </c>
      <c r="G454" s="281" t="s">
        <v>476</v>
      </c>
      <c r="H454" s="282">
        <v>1</v>
      </c>
      <c r="I454" s="283"/>
      <c r="J454" s="284">
        <f>ROUND(I454*H454,2)</f>
        <v>0</v>
      </c>
      <c r="K454" s="280" t="s">
        <v>182</v>
      </c>
      <c r="L454" s="285"/>
      <c r="M454" s="286" t="s">
        <v>1</v>
      </c>
      <c r="N454" s="287" t="s">
        <v>43</v>
      </c>
      <c r="O454" s="92"/>
      <c r="P454" s="236">
        <f>O454*H454</f>
        <v>0</v>
      </c>
      <c r="Q454" s="236">
        <v>0.054</v>
      </c>
      <c r="R454" s="236">
        <f>Q454*H454</f>
        <v>0.054</v>
      </c>
      <c r="S454" s="236">
        <v>0</v>
      </c>
      <c r="T454" s="237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8" t="s">
        <v>227</v>
      </c>
      <c r="AT454" s="238" t="s">
        <v>247</v>
      </c>
      <c r="AU454" s="238" t="s">
        <v>88</v>
      </c>
      <c r="AY454" s="18" t="s">
        <v>176</v>
      </c>
      <c r="BE454" s="239">
        <f>IF(N454="základní",J454,0)</f>
        <v>0</v>
      </c>
      <c r="BF454" s="239">
        <f>IF(N454="snížená",J454,0)</f>
        <v>0</v>
      </c>
      <c r="BG454" s="239">
        <f>IF(N454="zákl. přenesená",J454,0)</f>
        <v>0</v>
      </c>
      <c r="BH454" s="239">
        <f>IF(N454="sníž. přenesená",J454,0)</f>
        <v>0</v>
      </c>
      <c r="BI454" s="239">
        <f>IF(N454="nulová",J454,0)</f>
        <v>0</v>
      </c>
      <c r="BJ454" s="18" t="s">
        <v>86</v>
      </c>
      <c r="BK454" s="239">
        <f>ROUND(I454*H454,2)</f>
        <v>0</v>
      </c>
      <c r="BL454" s="18" t="s">
        <v>183</v>
      </c>
      <c r="BM454" s="238" t="s">
        <v>1705</v>
      </c>
    </row>
    <row r="455" spans="1:47" s="2" customFormat="1" ht="12">
      <c r="A455" s="39"/>
      <c r="B455" s="40"/>
      <c r="C455" s="41"/>
      <c r="D455" s="240" t="s">
        <v>185</v>
      </c>
      <c r="E455" s="41"/>
      <c r="F455" s="241" t="s">
        <v>1704</v>
      </c>
      <c r="G455" s="41"/>
      <c r="H455" s="41"/>
      <c r="I455" s="242"/>
      <c r="J455" s="41"/>
      <c r="K455" s="41"/>
      <c r="L455" s="45"/>
      <c r="M455" s="243"/>
      <c r="N455" s="244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185</v>
      </c>
      <c r="AU455" s="18" t="s">
        <v>88</v>
      </c>
    </row>
    <row r="456" spans="1:51" s="13" customFormat="1" ht="12">
      <c r="A456" s="13"/>
      <c r="B456" s="245"/>
      <c r="C456" s="246"/>
      <c r="D456" s="240" t="s">
        <v>187</v>
      </c>
      <c r="E456" s="247" t="s">
        <v>1</v>
      </c>
      <c r="F456" s="248" t="s">
        <v>86</v>
      </c>
      <c r="G456" s="246"/>
      <c r="H456" s="249">
        <v>1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5" t="s">
        <v>187</v>
      </c>
      <c r="AU456" s="255" t="s">
        <v>88</v>
      </c>
      <c r="AV456" s="13" t="s">
        <v>88</v>
      </c>
      <c r="AW456" s="13" t="s">
        <v>34</v>
      </c>
      <c r="AX456" s="13" t="s">
        <v>86</v>
      </c>
      <c r="AY456" s="255" t="s">
        <v>176</v>
      </c>
    </row>
    <row r="457" spans="1:65" s="2" customFormat="1" ht="16.5" customHeight="1">
      <c r="A457" s="39"/>
      <c r="B457" s="40"/>
      <c r="C457" s="227" t="s">
        <v>612</v>
      </c>
      <c r="D457" s="227" t="s">
        <v>178</v>
      </c>
      <c r="E457" s="228" t="s">
        <v>523</v>
      </c>
      <c r="F457" s="229" t="s">
        <v>524</v>
      </c>
      <c r="G457" s="230" t="s">
        <v>476</v>
      </c>
      <c r="H457" s="231">
        <v>7</v>
      </c>
      <c r="I457" s="232"/>
      <c r="J457" s="233">
        <f>ROUND(I457*H457,2)</f>
        <v>0</v>
      </c>
      <c r="K457" s="229" t="s">
        <v>182</v>
      </c>
      <c r="L457" s="45"/>
      <c r="M457" s="234" t="s">
        <v>1</v>
      </c>
      <c r="N457" s="235" t="s">
        <v>43</v>
      </c>
      <c r="O457" s="92"/>
      <c r="P457" s="236">
        <f>O457*H457</f>
        <v>0</v>
      </c>
      <c r="Q457" s="236">
        <v>0.62248</v>
      </c>
      <c r="R457" s="236">
        <f>Q457*H457</f>
        <v>4.35736</v>
      </c>
      <c r="S457" s="236">
        <v>0.62</v>
      </c>
      <c r="T457" s="237">
        <f>S457*H457</f>
        <v>4.34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8" t="s">
        <v>183</v>
      </c>
      <c r="AT457" s="238" t="s">
        <v>178</v>
      </c>
      <c r="AU457" s="238" t="s">
        <v>88</v>
      </c>
      <c r="AY457" s="18" t="s">
        <v>176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8" t="s">
        <v>86</v>
      </c>
      <c r="BK457" s="239">
        <f>ROUND(I457*H457,2)</f>
        <v>0</v>
      </c>
      <c r="BL457" s="18" t="s">
        <v>183</v>
      </c>
      <c r="BM457" s="238" t="s">
        <v>525</v>
      </c>
    </row>
    <row r="458" spans="1:47" s="2" customFormat="1" ht="12">
      <c r="A458" s="39"/>
      <c r="B458" s="40"/>
      <c r="C458" s="41"/>
      <c r="D458" s="240" t="s">
        <v>185</v>
      </c>
      <c r="E458" s="41"/>
      <c r="F458" s="241" t="s">
        <v>526</v>
      </c>
      <c r="G458" s="41"/>
      <c r="H458" s="41"/>
      <c r="I458" s="242"/>
      <c r="J458" s="41"/>
      <c r="K458" s="41"/>
      <c r="L458" s="45"/>
      <c r="M458" s="243"/>
      <c r="N458" s="244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185</v>
      </c>
      <c r="AU458" s="18" t="s">
        <v>88</v>
      </c>
    </row>
    <row r="459" spans="1:47" s="2" customFormat="1" ht="12">
      <c r="A459" s="39"/>
      <c r="B459" s="40"/>
      <c r="C459" s="41"/>
      <c r="D459" s="240" t="s">
        <v>232</v>
      </c>
      <c r="E459" s="41"/>
      <c r="F459" s="277" t="s">
        <v>527</v>
      </c>
      <c r="G459" s="41"/>
      <c r="H459" s="41"/>
      <c r="I459" s="242"/>
      <c r="J459" s="41"/>
      <c r="K459" s="41"/>
      <c r="L459" s="45"/>
      <c r="M459" s="243"/>
      <c r="N459" s="244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232</v>
      </c>
      <c r="AU459" s="18" t="s">
        <v>88</v>
      </c>
    </row>
    <row r="460" spans="1:51" s="13" customFormat="1" ht="12">
      <c r="A460" s="13"/>
      <c r="B460" s="245"/>
      <c r="C460" s="246"/>
      <c r="D460" s="240" t="s">
        <v>187</v>
      </c>
      <c r="E460" s="247" t="s">
        <v>1</v>
      </c>
      <c r="F460" s="248" t="s">
        <v>221</v>
      </c>
      <c r="G460" s="246"/>
      <c r="H460" s="249">
        <v>7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5" t="s">
        <v>187</v>
      </c>
      <c r="AU460" s="255" t="s">
        <v>88</v>
      </c>
      <c r="AV460" s="13" t="s">
        <v>88</v>
      </c>
      <c r="AW460" s="13" t="s">
        <v>34</v>
      </c>
      <c r="AX460" s="13" t="s">
        <v>78</v>
      </c>
      <c r="AY460" s="255" t="s">
        <v>176</v>
      </c>
    </row>
    <row r="461" spans="1:51" s="14" customFormat="1" ht="12">
      <c r="A461" s="14"/>
      <c r="B461" s="256"/>
      <c r="C461" s="257"/>
      <c r="D461" s="240" t="s">
        <v>187</v>
      </c>
      <c r="E461" s="258" t="s">
        <v>1</v>
      </c>
      <c r="F461" s="259" t="s">
        <v>189</v>
      </c>
      <c r="G461" s="257"/>
      <c r="H461" s="260">
        <v>7</v>
      </c>
      <c r="I461" s="261"/>
      <c r="J461" s="257"/>
      <c r="K461" s="257"/>
      <c r="L461" s="262"/>
      <c r="M461" s="263"/>
      <c r="N461" s="264"/>
      <c r="O461" s="264"/>
      <c r="P461" s="264"/>
      <c r="Q461" s="264"/>
      <c r="R461" s="264"/>
      <c r="S461" s="264"/>
      <c r="T461" s="26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6" t="s">
        <v>187</v>
      </c>
      <c r="AU461" s="266" t="s">
        <v>88</v>
      </c>
      <c r="AV461" s="14" t="s">
        <v>183</v>
      </c>
      <c r="AW461" s="14" t="s">
        <v>34</v>
      </c>
      <c r="AX461" s="14" t="s">
        <v>86</v>
      </c>
      <c r="AY461" s="266" t="s">
        <v>176</v>
      </c>
    </row>
    <row r="462" spans="1:65" s="2" customFormat="1" ht="16.5" customHeight="1">
      <c r="A462" s="39"/>
      <c r="B462" s="40"/>
      <c r="C462" s="227" t="s">
        <v>616</v>
      </c>
      <c r="D462" s="227" t="s">
        <v>178</v>
      </c>
      <c r="E462" s="228" t="s">
        <v>529</v>
      </c>
      <c r="F462" s="229" t="s">
        <v>530</v>
      </c>
      <c r="G462" s="230" t="s">
        <v>476</v>
      </c>
      <c r="H462" s="231">
        <v>7</v>
      </c>
      <c r="I462" s="232"/>
      <c r="J462" s="233">
        <f>ROUND(I462*H462,2)</f>
        <v>0</v>
      </c>
      <c r="K462" s="229" t="s">
        <v>182</v>
      </c>
      <c r="L462" s="45"/>
      <c r="M462" s="234" t="s">
        <v>1</v>
      </c>
      <c r="N462" s="235" t="s">
        <v>43</v>
      </c>
      <c r="O462" s="92"/>
      <c r="P462" s="236">
        <f>O462*H462</f>
        <v>0</v>
      </c>
      <c r="Q462" s="236">
        <v>0.15056</v>
      </c>
      <c r="R462" s="236">
        <f>Q462*H462</f>
        <v>1.05392</v>
      </c>
      <c r="S462" s="236">
        <v>0.15</v>
      </c>
      <c r="T462" s="237">
        <f>S462*H462</f>
        <v>1.05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8" t="s">
        <v>183</v>
      </c>
      <c r="AT462" s="238" t="s">
        <v>178</v>
      </c>
      <c r="AU462" s="238" t="s">
        <v>88</v>
      </c>
      <c r="AY462" s="18" t="s">
        <v>176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8" t="s">
        <v>86</v>
      </c>
      <c r="BK462" s="239">
        <f>ROUND(I462*H462,2)</f>
        <v>0</v>
      </c>
      <c r="BL462" s="18" t="s">
        <v>183</v>
      </c>
      <c r="BM462" s="238" t="s">
        <v>531</v>
      </c>
    </row>
    <row r="463" spans="1:47" s="2" customFormat="1" ht="12">
      <c r="A463" s="39"/>
      <c r="B463" s="40"/>
      <c r="C463" s="41"/>
      <c r="D463" s="240" t="s">
        <v>185</v>
      </c>
      <c r="E463" s="41"/>
      <c r="F463" s="241" t="s">
        <v>530</v>
      </c>
      <c r="G463" s="41"/>
      <c r="H463" s="41"/>
      <c r="I463" s="242"/>
      <c r="J463" s="41"/>
      <c r="K463" s="41"/>
      <c r="L463" s="45"/>
      <c r="M463" s="243"/>
      <c r="N463" s="244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185</v>
      </c>
      <c r="AU463" s="18" t="s">
        <v>88</v>
      </c>
    </row>
    <row r="464" spans="1:47" s="2" customFormat="1" ht="12">
      <c r="A464" s="39"/>
      <c r="B464" s="40"/>
      <c r="C464" s="41"/>
      <c r="D464" s="240" t="s">
        <v>232</v>
      </c>
      <c r="E464" s="41"/>
      <c r="F464" s="277" t="s">
        <v>527</v>
      </c>
      <c r="G464" s="41"/>
      <c r="H464" s="41"/>
      <c r="I464" s="242"/>
      <c r="J464" s="41"/>
      <c r="K464" s="41"/>
      <c r="L464" s="45"/>
      <c r="M464" s="243"/>
      <c r="N464" s="244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232</v>
      </c>
      <c r="AU464" s="18" t="s">
        <v>88</v>
      </c>
    </row>
    <row r="465" spans="1:51" s="13" customFormat="1" ht="12">
      <c r="A465" s="13"/>
      <c r="B465" s="245"/>
      <c r="C465" s="246"/>
      <c r="D465" s="240" t="s">
        <v>187</v>
      </c>
      <c r="E465" s="247" t="s">
        <v>1</v>
      </c>
      <c r="F465" s="248" t="s">
        <v>221</v>
      </c>
      <c r="G465" s="246"/>
      <c r="H465" s="249">
        <v>7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5" t="s">
        <v>187</v>
      </c>
      <c r="AU465" s="255" t="s">
        <v>88</v>
      </c>
      <c r="AV465" s="13" t="s">
        <v>88</v>
      </c>
      <c r="AW465" s="13" t="s">
        <v>34</v>
      </c>
      <c r="AX465" s="13" t="s">
        <v>78</v>
      </c>
      <c r="AY465" s="255" t="s">
        <v>176</v>
      </c>
    </row>
    <row r="466" spans="1:51" s="14" customFormat="1" ht="12">
      <c r="A466" s="14"/>
      <c r="B466" s="256"/>
      <c r="C466" s="257"/>
      <c r="D466" s="240" t="s">
        <v>187</v>
      </c>
      <c r="E466" s="258" t="s">
        <v>1</v>
      </c>
      <c r="F466" s="259" t="s">
        <v>189</v>
      </c>
      <c r="G466" s="257"/>
      <c r="H466" s="260">
        <v>7</v>
      </c>
      <c r="I466" s="261"/>
      <c r="J466" s="257"/>
      <c r="K466" s="257"/>
      <c r="L466" s="262"/>
      <c r="M466" s="263"/>
      <c r="N466" s="264"/>
      <c r="O466" s="264"/>
      <c r="P466" s="264"/>
      <c r="Q466" s="264"/>
      <c r="R466" s="264"/>
      <c r="S466" s="264"/>
      <c r="T466" s="26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6" t="s">
        <v>187</v>
      </c>
      <c r="AU466" s="266" t="s">
        <v>88</v>
      </c>
      <c r="AV466" s="14" t="s">
        <v>183</v>
      </c>
      <c r="AW466" s="14" t="s">
        <v>34</v>
      </c>
      <c r="AX466" s="14" t="s">
        <v>86</v>
      </c>
      <c r="AY466" s="266" t="s">
        <v>176</v>
      </c>
    </row>
    <row r="467" spans="1:65" s="2" customFormat="1" ht="16.5" customHeight="1">
      <c r="A467" s="39"/>
      <c r="B467" s="40"/>
      <c r="C467" s="227" t="s">
        <v>620</v>
      </c>
      <c r="D467" s="227" t="s">
        <v>178</v>
      </c>
      <c r="E467" s="228" t="s">
        <v>549</v>
      </c>
      <c r="F467" s="229" t="s">
        <v>550</v>
      </c>
      <c r="G467" s="230" t="s">
        <v>476</v>
      </c>
      <c r="H467" s="231">
        <v>6</v>
      </c>
      <c r="I467" s="232"/>
      <c r="J467" s="233">
        <f>ROUND(I467*H467,2)</f>
        <v>0</v>
      </c>
      <c r="K467" s="229" t="s">
        <v>469</v>
      </c>
      <c r="L467" s="45"/>
      <c r="M467" s="234" t="s">
        <v>1</v>
      </c>
      <c r="N467" s="235" t="s">
        <v>43</v>
      </c>
      <c r="O467" s="92"/>
      <c r="P467" s="236">
        <f>O467*H467</f>
        <v>0</v>
      </c>
      <c r="Q467" s="236">
        <v>0</v>
      </c>
      <c r="R467" s="236">
        <f>Q467*H467</f>
        <v>0</v>
      </c>
      <c r="S467" s="236">
        <v>0.15</v>
      </c>
      <c r="T467" s="237">
        <f>S467*H467</f>
        <v>0.8999999999999999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8" t="s">
        <v>183</v>
      </c>
      <c r="AT467" s="238" t="s">
        <v>178</v>
      </c>
      <c r="AU467" s="238" t="s">
        <v>88</v>
      </c>
      <c r="AY467" s="18" t="s">
        <v>176</v>
      </c>
      <c r="BE467" s="239">
        <f>IF(N467="základní",J467,0)</f>
        <v>0</v>
      </c>
      <c r="BF467" s="239">
        <f>IF(N467="snížená",J467,0)</f>
        <v>0</v>
      </c>
      <c r="BG467" s="239">
        <f>IF(N467="zákl. přenesená",J467,0)</f>
        <v>0</v>
      </c>
      <c r="BH467" s="239">
        <f>IF(N467="sníž. přenesená",J467,0)</f>
        <v>0</v>
      </c>
      <c r="BI467" s="239">
        <f>IF(N467="nulová",J467,0)</f>
        <v>0</v>
      </c>
      <c r="BJ467" s="18" t="s">
        <v>86</v>
      </c>
      <c r="BK467" s="239">
        <f>ROUND(I467*H467,2)</f>
        <v>0</v>
      </c>
      <c r="BL467" s="18" t="s">
        <v>183</v>
      </c>
      <c r="BM467" s="238" t="s">
        <v>551</v>
      </c>
    </row>
    <row r="468" spans="1:47" s="2" customFormat="1" ht="12">
      <c r="A468" s="39"/>
      <c r="B468" s="40"/>
      <c r="C468" s="41"/>
      <c r="D468" s="240" t="s">
        <v>185</v>
      </c>
      <c r="E468" s="41"/>
      <c r="F468" s="241" t="s">
        <v>552</v>
      </c>
      <c r="G468" s="41"/>
      <c r="H468" s="41"/>
      <c r="I468" s="242"/>
      <c r="J468" s="41"/>
      <c r="K468" s="41"/>
      <c r="L468" s="45"/>
      <c r="M468" s="243"/>
      <c r="N468" s="244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185</v>
      </c>
      <c r="AU468" s="18" t="s">
        <v>88</v>
      </c>
    </row>
    <row r="469" spans="1:51" s="13" customFormat="1" ht="12">
      <c r="A469" s="13"/>
      <c r="B469" s="245"/>
      <c r="C469" s="246"/>
      <c r="D469" s="240" t="s">
        <v>187</v>
      </c>
      <c r="E469" s="247" t="s">
        <v>1</v>
      </c>
      <c r="F469" s="248" t="s">
        <v>1706</v>
      </c>
      <c r="G469" s="246"/>
      <c r="H469" s="249">
        <v>6</v>
      </c>
      <c r="I469" s="250"/>
      <c r="J469" s="246"/>
      <c r="K469" s="246"/>
      <c r="L469" s="251"/>
      <c r="M469" s="252"/>
      <c r="N469" s="253"/>
      <c r="O469" s="253"/>
      <c r="P469" s="253"/>
      <c r="Q469" s="253"/>
      <c r="R469" s="253"/>
      <c r="S469" s="253"/>
      <c r="T469" s="25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5" t="s">
        <v>187</v>
      </c>
      <c r="AU469" s="255" t="s">
        <v>88</v>
      </c>
      <c r="AV469" s="13" t="s">
        <v>88</v>
      </c>
      <c r="AW469" s="13" t="s">
        <v>34</v>
      </c>
      <c r="AX469" s="13" t="s">
        <v>78</v>
      </c>
      <c r="AY469" s="255" t="s">
        <v>176</v>
      </c>
    </row>
    <row r="470" spans="1:51" s="14" customFormat="1" ht="12">
      <c r="A470" s="14"/>
      <c r="B470" s="256"/>
      <c r="C470" s="257"/>
      <c r="D470" s="240" t="s">
        <v>187</v>
      </c>
      <c r="E470" s="258" t="s">
        <v>1</v>
      </c>
      <c r="F470" s="259" t="s">
        <v>189</v>
      </c>
      <c r="G470" s="257"/>
      <c r="H470" s="260">
        <v>6</v>
      </c>
      <c r="I470" s="261"/>
      <c r="J470" s="257"/>
      <c r="K470" s="257"/>
      <c r="L470" s="262"/>
      <c r="M470" s="263"/>
      <c r="N470" s="264"/>
      <c r="O470" s="264"/>
      <c r="P470" s="264"/>
      <c r="Q470" s="264"/>
      <c r="R470" s="264"/>
      <c r="S470" s="264"/>
      <c r="T470" s="26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6" t="s">
        <v>187</v>
      </c>
      <c r="AU470" s="266" t="s">
        <v>88</v>
      </c>
      <c r="AV470" s="14" t="s">
        <v>183</v>
      </c>
      <c r="AW470" s="14" t="s">
        <v>34</v>
      </c>
      <c r="AX470" s="14" t="s">
        <v>86</v>
      </c>
      <c r="AY470" s="266" t="s">
        <v>176</v>
      </c>
    </row>
    <row r="471" spans="1:65" s="2" customFormat="1" ht="16.5" customHeight="1">
      <c r="A471" s="39"/>
      <c r="B471" s="40"/>
      <c r="C471" s="227" t="s">
        <v>626</v>
      </c>
      <c r="D471" s="227" t="s">
        <v>178</v>
      </c>
      <c r="E471" s="228" t="s">
        <v>555</v>
      </c>
      <c r="F471" s="229" t="s">
        <v>556</v>
      </c>
      <c r="G471" s="230" t="s">
        <v>476</v>
      </c>
      <c r="H471" s="231">
        <v>2</v>
      </c>
      <c r="I471" s="232"/>
      <c r="J471" s="233">
        <f>ROUND(I471*H471,2)</f>
        <v>0</v>
      </c>
      <c r="K471" s="229" t="s">
        <v>182</v>
      </c>
      <c r="L471" s="45"/>
      <c r="M471" s="234" t="s">
        <v>1</v>
      </c>
      <c r="N471" s="235" t="s">
        <v>43</v>
      </c>
      <c r="O471" s="92"/>
      <c r="P471" s="236">
        <f>O471*H471</f>
        <v>0</v>
      </c>
      <c r="Q471" s="236">
        <v>0.21734</v>
      </c>
      <c r="R471" s="236">
        <f>Q471*H471</f>
        <v>0.43468</v>
      </c>
      <c r="S471" s="236">
        <v>0</v>
      </c>
      <c r="T471" s="237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8" t="s">
        <v>183</v>
      </c>
      <c r="AT471" s="238" t="s">
        <v>178</v>
      </c>
      <c r="AU471" s="238" t="s">
        <v>88</v>
      </c>
      <c r="AY471" s="18" t="s">
        <v>176</v>
      </c>
      <c r="BE471" s="239">
        <f>IF(N471="základní",J471,0)</f>
        <v>0</v>
      </c>
      <c r="BF471" s="239">
        <f>IF(N471="snížená",J471,0)</f>
        <v>0</v>
      </c>
      <c r="BG471" s="239">
        <f>IF(N471="zákl. přenesená",J471,0)</f>
        <v>0</v>
      </c>
      <c r="BH471" s="239">
        <f>IF(N471="sníž. přenesená",J471,0)</f>
        <v>0</v>
      </c>
      <c r="BI471" s="239">
        <f>IF(N471="nulová",J471,0)</f>
        <v>0</v>
      </c>
      <c r="BJ471" s="18" t="s">
        <v>86</v>
      </c>
      <c r="BK471" s="239">
        <f>ROUND(I471*H471,2)</f>
        <v>0</v>
      </c>
      <c r="BL471" s="18" t="s">
        <v>183</v>
      </c>
      <c r="BM471" s="238" t="s">
        <v>557</v>
      </c>
    </row>
    <row r="472" spans="1:47" s="2" customFormat="1" ht="12">
      <c r="A472" s="39"/>
      <c r="B472" s="40"/>
      <c r="C472" s="41"/>
      <c r="D472" s="240" t="s">
        <v>185</v>
      </c>
      <c r="E472" s="41"/>
      <c r="F472" s="241" t="s">
        <v>556</v>
      </c>
      <c r="G472" s="41"/>
      <c r="H472" s="41"/>
      <c r="I472" s="242"/>
      <c r="J472" s="41"/>
      <c r="K472" s="41"/>
      <c r="L472" s="45"/>
      <c r="M472" s="243"/>
      <c r="N472" s="244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185</v>
      </c>
      <c r="AU472" s="18" t="s">
        <v>88</v>
      </c>
    </row>
    <row r="473" spans="1:51" s="13" customFormat="1" ht="12">
      <c r="A473" s="13"/>
      <c r="B473" s="245"/>
      <c r="C473" s="246"/>
      <c r="D473" s="240" t="s">
        <v>187</v>
      </c>
      <c r="E473" s="247" t="s">
        <v>1</v>
      </c>
      <c r="F473" s="248" t="s">
        <v>1699</v>
      </c>
      <c r="G473" s="246"/>
      <c r="H473" s="249">
        <v>2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5" t="s">
        <v>187</v>
      </c>
      <c r="AU473" s="255" t="s">
        <v>88</v>
      </c>
      <c r="AV473" s="13" t="s">
        <v>88</v>
      </c>
      <c r="AW473" s="13" t="s">
        <v>34</v>
      </c>
      <c r="AX473" s="13" t="s">
        <v>86</v>
      </c>
      <c r="AY473" s="255" t="s">
        <v>176</v>
      </c>
    </row>
    <row r="474" spans="1:65" s="2" customFormat="1" ht="16.5" customHeight="1">
      <c r="A474" s="39"/>
      <c r="B474" s="40"/>
      <c r="C474" s="278" t="s">
        <v>632</v>
      </c>
      <c r="D474" s="278" t="s">
        <v>247</v>
      </c>
      <c r="E474" s="279" t="s">
        <v>560</v>
      </c>
      <c r="F474" s="280" t="s">
        <v>561</v>
      </c>
      <c r="G474" s="281" t="s">
        <v>476</v>
      </c>
      <c r="H474" s="282">
        <v>2</v>
      </c>
      <c r="I474" s="283"/>
      <c r="J474" s="284">
        <f>ROUND(I474*H474,2)</f>
        <v>0</v>
      </c>
      <c r="K474" s="280" t="s">
        <v>182</v>
      </c>
      <c r="L474" s="285"/>
      <c r="M474" s="286" t="s">
        <v>1</v>
      </c>
      <c r="N474" s="287" t="s">
        <v>43</v>
      </c>
      <c r="O474" s="92"/>
      <c r="P474" s="236">
        <f>O474*H474</f>
        <v>0</v>
      </c>
      <c r="Q474" s="236">
        <v>0.027</v>
      </c>
      <c r="R474" s="236">
        <f>Q474*H474</f>
        <v>0.054</v>
      </c>
      <c r="S474" s="236">
        <v>0</v>
      </c>
      <c r="T474" s="237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8" t="s">
        <v>227</v>
      </c>
      <c r="AT474" s="238" t="s">
        <v>247</v>
      </c>
      <c r="AU474" s="238" t="s">
        <v>88</v>
      </c>
      <c r="AY474" s="18" t="s">
        <v>176</v>
      </c>
      <c r="BE474" s="239">
        <f>IF(N474="základní",J474,0)</f>
        <v>0</v>
      </c>
      <c r="BF474" s="239">
        <f>IF(N474="snížená",J474,0)</f>
        <v>0</v>
      </c>
      <c r="BG474" s="239">
        <f>IF(N474="zákl. přenesená",J474,0)</f>
        <v>0</v>
      </c>
      <c r="BH474" s="239">
        <f>IF(N474="sníž. přenesená",J474,0)</f>
        <v>0</v>
      </c>
      <c r="BI474" s="239">
        <f>IF(N474="nulová",J474,0)</f>
        <v>0</v>
      </c>
      <c r="BJ474" s="18" t="s">
        <v>86</v>
      </c>
      <c r="BK474" s="239">
        <f>ROUND(I474*H474,2)</f>
        <v>0</v>
      </c>
      <c r="BL474" s="18" t="s">
        <v>183</v>
      </c>
      <c r="BM474" s="238" t="s">
        <v>562</v>
      </c>
    </row>
    <row r="475" spans="1:47" s="2" customFormat="1" ht="12">
      <c r="A475" s="39"/>
      <c r="B475" s="40"/>
      <c r="C475" s="41"/>
      <c r="D475" s="240" t="s">
        <v>185</v>
      </c>
      <c r="E475" s="41"/>
      <c r="F475" s="241" t="s">
        <v>561</v>
      </c>
      <c r="G475" s="41"/>
      <c r="H475" s="41"/>
      <c r="I475" s="242"/>
      <c r="J475" s="41"/>
      <c r="K475" s="41"/>
      <c r="L475" s="45"/>
      <c r="M475" s="243"/>
      <c r="N475" s="244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185</v>
      </c>
      <c r="AU475" s="18" t="s">
        <v>88</v>
      </c>
    </row>
    <row r="476" spans="1:51" s="13" customFormat="1" ht="12">
      <c r="A476" s="13"/>
      <c r="B476" s="245"/>
      <c r="C476" s="246"/>
      <c r="D476" s="240" t="s">
        <v>187</v>
      </c>
      <c r="E476" s="247" t="s">
        <v>1</v>
      </c>
      <c r="F476" s="248" t="s">
        <v>1699</v>
      </c>
      <c r="G476" s="246"/>
      <c r="H476" s="249">
        <v>2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5" t="s">
        <v>187</v>
      </c>
      <c r="AU476" s="255" t="s">
        <v>88</v>
      </c>
      <c r="AV476" s="13" t="s">
        <v>88</v>
      </c>
      <c r="AW476" s="13" t="s">
        <v>34</v>
      </c>
      <c r="AX476" s="13" t="s">
        <v>86</v>
      </c>
      <c r="AY476" s="255" t="s">
        <v>176</v>
      </c>
    </row>
    <row r="477" spans="1:65" s="2" customFormat="1" ht="16.5" customHeight="1">
      <c r="A477" s="39"/>
      <c r="B477" s="40"/>
      <c r="C477" s="278" t="s">
        <v>638</v>
      </c>
      <c r="D477" s="278" t="s">
        <v>247</v>
      </c>
      <c r="E477" s="279" t="s">
        <v>565</v>
      </c>
      <c r="F477" s="280" t="s">
        <v>566</v>
      </c>
      <c r="G477" s="281" t="s">
        <v>476</v>
      </c>
      <c r="H477" s="282">
        <v>2</v>
      </c>
      <c r="I477" s="283"/>
      <c r="J477" s="284">
        <f>ROUND(I477*H477,2)</f>
        <v>0</v>
      </c>
      <c r="K477" s="280" t="s">
        <v>182</v>
      </c>
      <c r="L477" s="285"/>
      <c r="M477" s="286" t="s">
        <v>1</v>
      </c>
      <c r="N477" s="287" t="s">
        <v>43</v>
      </c>
      <c r="O477" s="92"/>
      <c r="P477" s="236">
        <f>O477*H477</f>
        <v>0</v>
      </c>
      <c r="Q477" s="236">
        <v>0.0506</v>
      </c>
      <c r="R477" s="236">
        <f>Q477*H477</f>
        <v>0.1012</v>
      </c>
      <c r="S477" s="236">
        <v>0</v>
      </c>
      <c r="T477" s="237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8" t="s">
        <v>227</v>
      </c>
      <c r="AT477" s="238" t="s">
        <v>247</v>
      </c>
      <c r="AU477" s="238" t="s">
        <v>88</v>
      </c>
      <c r="AY477" s="18" t="s">
        <v>176</v>
      </c>
      <c r="BE477" s="239">
        <f>IF(N477="základní",J477,0)</f>
        <v>0</v>
      </c>
      <c r="BF477" s="239">
        <f>IF(N477="snížená",J477,0)</f>
        <v>0</v>
      </c>
      <c r="BG477" s="239">
        <f>IF(N477="zákl. přenesená",J477,0)</f>
        <v>0</v>
      </c>
      <c r="BH477" s="239">
        <f>IF(N477="sníž. přenesená",J477,0)</f>
        <v>0</v>
      </c>
      <c r="BI477" s="239">
        <f>IF(N477="nulová",J477,0)</f>
        <v>0</v>
      </c>
      <c r="BJ477" s="18" t="s">
        <v>86</v>
      </c>
      <c r="BK477" s="239">
        <f>ROUND(I477*H477,2)</f>
        <v>0</v>
      </c>
      <c r="BL477" s="18" t="s">
        <v>183</v>
      </c>
      <c r="BM477" s="238" t="s">
        <v>567</v>
      </c>
    </row>
    <row r="478" spans="1:47" s="2" customFormat="1" ht="12">
      <c r="A478" s="39"/>
      <c r="B478" s="40"/>
      <c r="C478" s="41"/>
      <c r="D478" s="240" t="s">
        <v>185</v>
      </c>
      <c r="E478" s="41"/>
      <c r="F478" s="241" t="s">
        <v>566</v>
      </c>
      <c r="G478" s="41"/>
      <c r="H478" s="41"/>
      <c r="I478" s="242"/>
      <c r="J478" s="41"/>
      <c r="K478" s="41"/>
      <c r="L478" s="45"/>
      <c r="M478" s="243"/>
      <c r="N478" s="244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185</v>
      </c>
      <c r="AU478" s="18" t="s">
        <v>88</v>
      </c>
    </row>
    <row r="479" spans="1:47" s="2" customFormat="1" ht="12">
      <c r="A479" s="39"/>
      <c r="B479" s="40"/>
      <c r="C479" s="41"/>
      <c r="D479" s="240" t="s">
        <v>232</v>
      </c>
      <c r="E479" s="41"/>
      <c r="F479" s="277" t="s">
        <v>568</v>
      </c>
      <c r="G479" s="41"/>
      <c r="H479" s="41"/>
      <c r="I479" s="242"/>
      <c r="J479" s="41"/>
      <c r="K479" s="41"/>
      <c r="L479" s="45"/>
      <c r="M479" s="243"/>
      <c r="N479" s="244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232</v>
      </c>
      <c r="AU479" s="18" t="s">
        <v>88</v>
      </c>
    </row>
    <row r="480" spans="1:51" s="13" customFormat="1" ht="12">
      <c r="A480" s="13"/>
      <c r="B480" s="245"/>
      <c r="C480" s="246"/>
      <c r="D480" s="240" t="s">
        <v>187</v>
      </c>
      <c r="E480" s="247" t="s">
        <v>1</v>
      </c>
      <c r="F480" s="248" t="s">
        <v>1699</v>
      </c>
      <c r="G480" s="246"/>
      <c r="H480" s="249">
        <v>2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5" t="s">
        <v>187</v>
      </c>
      <c r="AU480" s="255" t="s">
        <v>88</v>
      </c>
      <c r="AV480" s="13" t="s">
        <v>88</v>
      </c>
      <c r="AW480" s="13" t="s">
        <v>34</v>
      </c>
      <c r="AX480" s="13" t="s">
        <v>78</v>
      </c>
      <c r="AY480" s="255" t="s">
        <v>176</v>
      </c>
    </row>
    <row r="481" spans="1:51" s="14" customFormat="1" ht="12">
      <c r="A481" s="14"/>
      <c r="B481" s="256"/>
      <c r="C481" s="257"/>
      <c r="D481" s="240" t="s">
        <v>187</v>
      </c>
      <c r="E481" s="258" t="s">
        <v>1</v>
      </c>
      <c r="F481" s="259" t="s">
        <v>189</v>
      </c>
      <c r="G481" s="257"/>
      <c r="H481" s="260">
        <v>2</v>
      </c>
      <c r="I481" s="261"/>
      <c r="J481" s="257"/>
      <c r="K481" s="257"/>
      <c r="L481" s="262"/>
      <c r="M481" s="263"/>
      <c r="N481" s="264"/>
      <c r="O481" s="264"/>
      <c r="P481" s="264"/>
      <c r="Q481" s="264"/>
      <c r="R481" s="264"/>
      <c r="S481" s="264"/>
      <c r="T481" s="26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6" t="s">
        <v>187</v>
      </c>
      <c r="AU481" s="266" t="s">
        <v>88</v>
      </c>
      <c r="AV481" s="14" t="s">
        <v>183</v>
      </c>
      <c r="AW481" s="14" t="s">
        <v>34</v>
      </c>
      <c r="AX481" s="14" t="s">
        <v>86</v>
      </c>
      <c r="AY481" s="266" t="s">
        <v>176</v>
      </c>
    </row>
    <row r="482" spans="1:65" s="2" customFormat="1" ht="16.5" customHeight="1">
      <c r="A482" s="39"/>
      <c r="B482" s="40"/>
      <c r="C482" s="278" t="s">
        <v>643</v>
      </c>
      <c r="D482" s="278" t="s">
        <v>247</v>
      </c>
      <c r="E482" s="279" t="s">
        <v>571</v>
      </c>
      <c r="F482" s="280" t="s">
        <v>572</v>
      </c>
      <c r="G482" s="281" t="s">
        <v>476</v>
      </c>
      <c r="H482" s="282">
        <v>2</v>
      </c>
      <c r="I482" s="283"/>
      <c r="J482" s="284">
        <f>ROUND(I482*H482,2)</f>
        <v>0</v>
      </c>
      <c r="K482" s="280" t="s">
        <v>182</v>
      </c>
      <c r="L482" s="285"/>
      <c r="M482" s="286" t="s">
        <v>1</v>
      </c>
      <c r="N482" s="287" t="s">
        <v>43</v>
      </c>
      <c r="O482" s="92"/>
      <c r="P482" s="236">
        <f>O482*H482</f>
        <v>0</v>
      </c>
      <c r="Q482" s="236">
        <v>0.003</v>
      </c>
      <c r="R482" s="236">
        <f>Q482*H482</f>
        <v>0.006</v>
      </c>
      <c r="S482" s="236">
        <v>0</v>
      </c>
      <c r="T482" s="237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8" t="s">
        <v>227</v>
      </c>
      <c r="AT482" s="238" t="s">
        <v>247</v>
      </c>
      <c r="AU482" s="238" t="s">
        <v>88</v>
      </c>
      <c r="AY482" s="18" t="s">
        <v>176</v>
      </c>
      <c r="BE482" s="239">
        <f>IF(N482="základní",J482,0)</f>
        <v>0</v>
      </c>
      <c r="BF482" s="239">
        <f>IF(N482="snížená",J482,0)</f>
        <v>0</v>
      </c>
      <c r="BG482" s="239">
        <f>IF(N482="zákl. přenesená",J482,0)</f>
        <v>0</v>
      </c>
      <c r="BH482" s="239">
        <f>IF(N482="sníž. přenesená",J482,0)</f>
        <v>0</v>
      </c>
      <c r="BI482" s="239">
        <f>IF(N482="nulová",J482,0)</f>
        <v>0</v>
      </c>
      <c r="BJ482" s="18" t="s">
        <v>86</v>
      </c>
      <c r="BK482" s="239">
        <f>ROUND(I482*H482,2)</f>
        <v>0</v>
      </c>
      <c r="BL482" s="18" t="s">
        <v>183</v>
      </c>
      <c r="BM482" s="238" t="s">
        <v>573</v>
      </c>
    </row>
    <row r="483" spans="1:47" s="2" customFormat="1" ht="12">
      <c r="A483" s="39"/>
      <c r="B483" s="40"/>
      <c r="C483" s="41"/>
      <c r="D483" s="240" t="s">
        <v>185</v>
      </c>
      <c r="E483" s="41"/>
      <c r="F483" s="241" t="s">
        <v>572</v>
      </c>
      <c r="G483" s="41"/>
      <c r="H483" s="41"/>
      <c r="I483" s="242"/>
      <c r="J483" s="41"/>
      <c r="K483" s="41"/>
      <c r="L483" s="45"/>
      <c r="M483" s="243"/>
      <c r="N483" s="244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185</v>
      </c>
      <c r="AU483" s="18" t="s">
        <v>88</v>
      </c>
    </row>
    <row r="484" spans="1:51" s="13" customFormat="1" ht="12">
      <c r="A484" s="13"/>
      <c r="B484" s="245"/>
      <c r="C484" s="246"/>
      <c r="D484" s="240" t="s">
        <v>187</v>
      </c>
      <c r="E484" s="247" t="s">
        <v>1</v>
      </c>
      <c r="F484" s="248" t="s">
        <v>1699</v>
      </c>
      <c r="G484" s="246"/>
      <c r="H484" s="249">
        <v>2</v>
      </c>
      <c r="I484" s="250"/>
      <c r="J484" s="246"/>
      <c r="K484" s="246"/>
      <c r="L484" s="251"/>
      <c r="M484" s="252"/>
      <c r="N484" s="253"/>
      <c r="O484" s="253"/>
      <c r="P484" s="253"/>
      <c r="Q484" s="253"/>
      <c r="R484" s="253"/>
      <c r="S484" s="253"/>
      <c r="T484" s="25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5" t="s">
        <v>187</v>
      </c>
      <c r="AU484" s="255" t="s">
        <v>88</v>
      </c>
      <c r="AV484" s="13" t="s">
        <v>88</v>
      </c>
      <c r="AW484" s="13" t="s">
        <v>34</v>
      </c>
      <c r="AX484" s="13" t="s">
        <v>86</v>
      </c>
      <c r="AY484" s="255" t="s">
        <v>176</v>
      </c>
    </row>
    <row r="485" spans="1:65" s="2" customFormat="1" ht="16.5" customHeight="1">
      <c r="A485" s="39"/>
      <c r="B485" s="40"/>
      <c r="C485" s="227" t="s">
        <v>651</v>
      </c>
      <c r="D485" s="227" t="s">
        <v>178</v>
      </c>
      <c r="E485" s="228" t="s">
        <v>576</v>
      </c>
      <c r="F485" s="229" t="s">
        <v>577</v>
      </c>
      <c r="G485" s="230" t="s">
        <v>462</v>
      </c>
      <c r="H485" s="231">
        <v>21</v>
      </c>
      <c r="I485" s="232"/>
      <c r="J485" s="233">
        <f>ROUND(I485*H485,2)</f>
        <v>0</v>
      </c>
      <c r="K485" s="229" t="s">
        <v>182</v>
      </c>
      <c r="L485" s="45"/>
      <c r="M485" s="234" t="s">
        <v>1</v>
      </c>
      <c r="N485" s="235" t="s">
        <v>43</v>
      </c>
      <c r="O485" s="92"/>
      <c r="P485" s="236">
        <f>O485*H485</f>
        <v>0</v>
      </c>
      <c r="Q485" s="236">
        <v>9E-05</v>
      </c>
      <c r="R485" s="236">
        <f>Q485*H485</f>
        <v>0.0018900000000000002</v>
      </c>
      <c r="S485" s="236">
        <v>0</v>
      </c>
      <c r="T485" s="237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8" t="s">
        <v>183</v>
      </c>
      <c r="AT485" s="238" t="s">
        <v>178</v>
      </c>
      <c r="AU485" s="238" t="s">
        <v>88</v>
      </c>
      <c r="AY485" s="18" t="s">
        <v>176</v>
      </c>
      <c r="BE485" s="239">
        <f>IF(N485="základní",J485,0)</f>
        <v>0</v>
      </c>
      <c r="BF485" s="239">
        <f>IF(N485="snížená",J485,0)</f>
        <v>0</v>
      </c>
      <c r="BG485" s="239">
        <f>IF(N485="zákl. přenesená",J485,0)</f>
        <v>0</v>
      </c>
      <c r="BH485" s="239">
        <f>IF(N485="sníž. přenesená",J485,0)</f>
        <v>0</v>
      </c>
      <c r="BI485" s="239">
        <f>IF(N485="nulová",J485,0)</f>
        <v>0</v>
      </c>
      <c r="BJ485" s="18" t="s">
        <v>86</v>
      </c>
      <c r="BK485" s="239">
        <f>ROUND(I485*H485,2)</f>
        <v>0</v>
      </c>
      <c r="BL485" s="18" t="s">
        <v>183</v>
      </c>
      <c r="BM485" s="238" t="s">
        <v>578</v>
      </c>
    </row>
    <row r="486" spans="1:47" s="2" customFormat="1" ht="12">
      <c r="A486" s="39"/>
      <c r="B486" s="40"/>
      <c r="C486" s="41"/>
      <c r="D486" s="240" t="s">
        <v>185</v>
      </c>
      <c r="E486" s="41"/>
      <c r="F486" s="241" t="s">
        <v>579</v>
      </c>
      <c r="G486" s="41"/>
      <c r="H486" s="41"/>
      <c r="I486" s="242"/>
      <c r="J486" s="41"/>
      <c r="K486" s="41"/>
      <c r="L486" s="45"/>
      <c r="M486" s="243"/>
      <c r="N486" s="244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185</v>
      </c>
      <c r="AU486" s="18" t="s">
        <v>88</v>
      </c>
    </row>
    <row r="487" spans="1:51" s="13" customFormat="1" ht="12">
      <c r="A487" s="13"/>
      <c r="B487" s="245"/>
      <c r="C487" s="246"/>
      <c r="D487" s="240" t="s">
        <v>187</v>
      </c>
      <c r="E487" s="247" t="s">
        <v>1</v>
      </c>
      <c r="F487" s="248" t="s">
        <v>7</v>
      </c>
      <c r="G487" s="246"/>
      <c r="H487" s="249">
        <v>21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5" t="s">
        <v>187</v>
      </c>
      <c r="AU487" s="255" t="s">
        <v>88</v>
      </c>
      <c r="AV487" s="13" t="s">
        <v>88</v>
      </c>
      <c r="AW487" s="13" t="s">
        <v>34</v>
      </c>
      <c r="AX487" s="13" t="s">
        <v>78</v>
      </c>
      <c r="AY487" s="255" t="s">
        <v>176</v>
      </c>
    </row>
    <row r="488" spans="1:51" s="14" customFormat="1" ht="12">
      <c r="A488" s="14"/>
      <c r="B488" s="256"/>
      <c r="C488" s="257"/>
      <c r="D488" s="240" t="s">
        <v>187</v>
      </c>
      <c r="E488" s="258" t="s">
        <v>1</v>
      </c>
      <c r="F488" s="259" t="s">
        <v>189</v>
      </c>
      <c r="G488" s="257"/>
      <c r="H488" s="260">
        <v>21</v>
      </c>
      <c r="I488" s="261"/>
      <c r="J488" s="257"/>
      <c r="K488" s="257"/>
      <c r="L488" s="262"/>
      <c r="M488" s="263"/>
      <c r="N488" s="264"/>
      <c r="O488" s="264"/>
      <c r="P488" s="264"/>
      <c r="Q488" s="264"/>
      <c r="R488" s="264"/>
      <c r="S488" s="264"/>
      <c r="T488" s="26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6" t="s">
        <v>187</v>
      </c>
      <c r="AU488" s="266" t="s">
        <v>88</v>
      </c>
      <c r="AV488" s="14" t="s">
        <v>183</v>
      </c>
      <c r="AW488" s="14" t="s">
        <v>34</v>
      </c>
      <c r="AX488" s="14" t="s">
        <v>86</v>
      </c>
      <c r="AY488" s="266" t="s">
        <v>176</v>
      </c>
    </row>
    <row r="489" spans="1:65" s="2" customFormat="1" ht="16.5" customHeight="1">
      <c r="A489" s="39"/>
      <c r="B489" s="40"/>
      <c r="C489" s="227" t="s">
        <v>656</v>
      </c>
      <c r="D489" s="227" t="s">
        <v>178</v>
      </c>
      <c r="E489" s="228" t="s">
        <v>582</v>
      </c>
      <c r="F489" s="229" t="s">
        <v>583</v>
      </c>
      <c r="G489" s="230" t="s">
        <v>476</v>
      </c>
      <c r="H489" s="231">
        <v>5</v>
      </c>
      <c r="I489" s="232"/>
      <c r="J489" s="233">
        <f>ROUND(I489*H489,2)</f>
        <v>0</v>
      </c>
      <c r="K489" s="229" t="s">
        <v>1</v>
      </c>
      <c r="L489" s="45"/>
      <c r="M489" s="234" t="s">
        <v>1</v>
      </c>
      <c r="N489" s="235" t="s">
        <v>43</v>
      </c>
      <c r="O489" s="92"/>
      <c r="P489" s="236">
        <f>O489*H489</f>
        <v>0</v>
      </c>
      <c r="Q489" s="236">
        <v>0</v>
      </c>
      <c r="R489" s="236">
        <f>Q489*H489</f>
        <v>0</v>
      </c>
      <c r="S489" s="236">
        <v>0</v>
      </c>
      <c r="T489" s="23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8" t="s">
        <v>183</v>
      </c>
      <c r="AT489" s="238" t="s">
        <v>178</v>
      </c>
      <c r="AU489" s="238" t="s">
        <v>88</v>
      </c>
      <c r="AY489" s="18" t="s">
        <v>176</v>
      </c>
      <c r="BE489" s="239">
        <f>IF(N489="základní",J489,0)</f>
        <v>0</v>
      </c>
      <c r="BF489" s="239">
        <f>IF(N489="snížená",J489,0)</f>
        <v>0</v>
      </c>
      <c r="BG489" s="239">
        <f>IF(N489="zákl. přenesená",J489,0)</f>
        <v>0</v>
      </c>
      <c r="BH489" s="239">
        <f>IF(N489="sníž. přenesená",J489,0)</f>
        <v>0</v>
      </c>
      <c r="BI489" s="239">
        <f>IF(N489="nulová",J489,0)</f>
        <v>0</v>
      </c>
      <c r="BJ489" s="18" t="s">
        <v>86</v>
      </c>
      <c r="BK489" s="239">
        <f>ROUND(I489*H489,2)</f>
        <v>0</v>
      </c>
      <c r="BL489" s="18" t="s">
        <v>183</v>
      </c>
      <c r="BM489" s="238" t="s">
        <v>584</v>
      </c>
    </row>
    <row r="490" spans="1:47" s="2" customFormat="1" ht="12">
      <c r="A490" s="39"/>
      <c r="B490" s="40"/>
      <c r="C490" s="41"/>
      <c r="D490" s="240" t="s">
        <v>185</v>
      </c>
      <c r="E490" s="41"/>
      <c r="F490" s="241" t="s">
        <v>583</v>
      </c>
      <c r="G490" s="41"/>
      <c r="H490" s="41"/>
      <c r="I490" s="242"/>
      <c r="J490" s="41"/>
      <c r="K490" s="41"/>
      <c r="L490" s="45"/>
      <c r="M490" s="243"/>
      <c r="N490" s="244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185</v>
      </c>
      <c r="AU490" s="18" t="s">
        <v>88</v>
      </c>
    </row>
    <row r="491" spans="1:51" s="13" customFormat="1" ht="12">
      <c r="A491" s="13"/>
      <c r="B491" s="245"/>
      <c r="C491" s="246"/>
      <c r="D491" s="240" t="s">
        <v>187</v>
      </c>
      <c r="E491" s="247" t="s">
        <v>1</v>
      </c>
      <c r="F491" s="248" t="s">
        <v>1707</v>
      </c>
      <c r="G491" s="246"/>
      <c r="H491" s="249">
        <v>5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5" t="s">
        <v>187</v>
      </c>
      <c r="AU491" s="255" t="s">
        <v>88</v>
      </c>
      <c r="AV491" s="13" t="s">
        <v>88</v>
      </c>
      <c r="AW491" s="13" t="s">
        <v>34</v>
      </c>
      <c r="AX491" s="13" t="s">
        <v>78</v>
      </c>
      <c r="AY491" s="255" t="s">
        <v>176</v>
      </c>
    </row>
    <row r="492" spans="1:51" s="14" customFormat="1" ht="12">
      <c r="A492" s="14"/>
      <c r="B492" s="256"/>
      <c r="C492" s="257"/>
      <c r="D492" s="240" t="s">
        <v>187</v>
      </c>
      <c r="E492" s="258" t="s">
        <v>1</v>
      </c>
      <c r="F492" s="259" t="s">
        <v>189</v>
      </c>
      <c r="G492" s="257"/>
      <c r="H492" s="260">
        <v>5</v>
      </c>
      <c r="I492" s="261"/>
      <c r="J492" s="257"/>
      <c r="K492" s="257"/>
      <c r="L492" s="262"/>
      <c r="M492" s="263"/>
      <c r="N492" s="264"/>
      <c r="O492" s="264"/>
      <c r="P492" s="264"/>
      <c r="Q492" s="264"/>
      <c r="R492" s="264"/>
      <c r="S492" s="264"/>
      <c r="T492" s="26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6" t="s">
        <v>187</v>
      </c>
      <c r="AU492" s="266" t="s">
        <v>88</v>
      </c>
      <c r="AV492" s="14" t="s">
        <v>183</v>
      </c>
      <c r="AW492" s="14" t="s">
        <v>34</v>
      </c>
      <c r="AX492" s="14" t="s">
        <v>86</v>
      </c>
      <c r="AY492" s="266" t="s">
        <v>176</v>
      </c>
    </row>
    <row r="493" spans="1:65" s="2" customFormat="1" ht="16.5" customHeight="1">
      <c r="A493" s="39"/>
      <c r="B493" s="40"/>
      <c r="C493" s="227" t="s">
        <v>661</v>
      </c>
      <c r="D493" s="227" t="s">
        <v>178</v>
      </c>
      <c r="E493" s="228" t="s">
        <v>587</v>
      </c>
      <c r="F493" s="229" t="s">
        <v>588</v>
      </c>
      <c r="G493" s="230" t="s">
        <v>476</v>
      </c>
      <c r="H493" s="231">
        <v>2</v>
      </c>
      <c r="I493" s="232"/>
      <c r="J493" s="233">
        <f>ROUND(I493*H493,2)</f>
        <v>0</v>
      </c>
      <c r="K493" s="229" t="s">
        <v>1</v>
      </c>
      <c r="L493" s="45"/>
      <c r="M493" s="234" t="s">
        <v>1</v>
      </c>
      <c r="N493" s="235" t="s">
        <v>43</v>
      </c>
      <c r="O493" s="92"/>
      <c r="P493" s="236">
        <f>O493*H493</f>
        <v>0</v>
      </c>
      <c r="Q493" s="236">
        <v>0</v>
      </c>
      <c r="R493" s="236">
        <f>Q493*H493</f>
        <v>0</v>
      </c>
      <c r="S493" s="236">
        <v>0</v>
      </c>
      <c r="T493" s="237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8" t="s">
        <v>183</v>
      </c>
      <c r="AT493" s="238" t="s">
        <v>178</v>
      </c>
      <c r="AU493" s="238" t="s">
        <v>88</v>
      </c>
      <c r="AY493" s="18" t="s">
        <v>176</v>
      </c>
      <c r="BE493" s="239">
        <f>IF(N493="základní",J493,0)</f>
        <v>0</v>
      </c>
      <c r="BF493" s="239">
        <f>IF(N493="snížená",J493,0)</f>
        <v>0</v>
      </c>
      <c r="BG493" s="239">
        <f>IF(N493="zákl. přenesená",J493,0)</f>
        <v>0</v>
      </c>
      <c r="BH493" s="239">
        <f>IF(N493="sníž. přenesená",J493,0)</f>
        <v>0</v>
      </c>
      <c r="BI493" s="239">
        <f>IF(N493="nulová",J493,0)</f>
        <v>0</v>
      </c>
      <c r="BJ493" s="18" t="s">
        <v>86</v>
      </c>
      <c r="BK493" s="239">
        <f>ROUND(I493*H493,2)</f>
        <v>0</v>
      </c>
      <c r="BL493" s="18" t="s">
        <v>183</v>
      </c>
      <c r="BM493" s="238" t="s">
        <v>589</v>
      </c>
    </row>
    <row r="494" spans="1:47" s="2" customFormat="1" ht="12">
      <c r="A494" s="39"/>
      <c r="B494" s="40"/>
      <c r="C494" s="41"/>
      <c r="D494" s="240" t="s">
        <v>185</v>
      </c>
      <c r="E494" s="41"/>
      <c r="F494" s="241" t="s">
        <v>1708</v>
      </c>
      <c r="G494" s="41"/>
      <c r="H494" s="41"/>
      <c r="I494" s="242"/>
      <c r="J494" s="41"/>
      <c r="K494" s="41"/>
      <c r="L494" s="45"/>
      <c r="M494" s="243"/>
      <c r="N494" s="244"/>
      <c r="O494" s="92"/>
      <c r="P494" s="92"/>
      <c r="Q494" s="92"/>
      <c r="R494" s="92"/>
      <c r="S494" s="92"/>
      <c r="T494" s="93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185</v>
      </c>
      <c r="AU494" s="18" t="s">
        <v>88</v>
      </c>
    </row>
    <row r="495" spans="1:51" s="13" customFormat="1" ht="12">
      <c r="A495" s="13"/>
      <c r="B495" s="245"/>
      <c r="C495" s="246"/>
      <c r="D495" s="240" t="s">
        <v>187</v>
      </c>
      <c r="E495" s="247" t="s">
        <v>1</v>
      </c>
      <c r="F495" s="248" t="s">
        <v>88</v>
      </c>
      <c r="G495" s="246"/>
      <c r="H495" s="249">
        <v>2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5" t="s">
        <v>187</v>
      </c>
      <c r="AU495" s="255" t="s">
        <v>88</v>
      </c>
      <c r="AV495" s="13" t="s">
        <v>88</v>
      </c>
      <c r="AW495" s="13" t="s">
        <v>34</v>
      </c>
      <c r="AX495" s="13" t="s">
        <v>78</v>
      </c>
      <c r="AY495" s="255" t="s">
        <v>176</v>
      </c>
    </row>
    <row r="496" spans="1:63" s="12" customFormat="1" ht="22.8" customHeight="1">
      <c r="A496" s="12"/>
      <c r="B496" s="211"/>
      <c r="C496" s="212"/>
      <c r="D496" s="213" t="s">
        <v>77</v>
      </c>
      <c r="E496" s="225" t="s">
        <v>235</v>
      </c>
      <c r="F496" s="225" t="s">
        <v>625</v>
      </c>
      <c r="G496" s="212"/>
      <c r="H496" s="212"/>
      <c r="I496" s="215"/>
      <c r="J496" s="226">
        <f>BK496</f>
        <v>0</v>
      </c>
      <c r="K496" s="212"/>
      <c r="L496" s="217"/>
      <c r="M496" s="218"/>
      <c r="N496" s="219"/>
      <c r="O496" s="219"/>
      <c r="P496" s="220">
        <f>P497+SUM(P498:P580)</f>
        <v>0</v>
      </c>
      <c r="Q496" s="219"/>
      <c r="R496" s="220">
        <f>R497+SUM(R498:R580)</f>
        <v>216.17878518000003</v>
      </c>
      <c r="S496" s="219"/>
      <c r="T496" s="221">
        <f>T497+SUM(T498:T580)</f>
        <v>779.59658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22" t="s">
        <v>86</v>
      </c>
      <c r="AT496" s="223" t="s">
        <v>77</v>
      </c>
      <c r="AU496" s="223" t="s">
        <v>86</v>
      </c>
      <c r="AY496" s="222" t="s">
        <v>176</v>
      </c>
      <c r="BK496" s="224">
        <f>BK497+SUM(BK498:BK580)</f>
        <v>0</v>
      </c>
    </row>
    <row r="497" spans="1:65" s="2" customFormat="1" ht="16.5" customHeight="1">
      <c r="A497" s="39"/>
      <c r="B497" s="40"/>
      <c r="C497" s="227" t="s">
        <v>666</v>
      </c>
      <c r="D497" s="227" t="s">
        <v>178</v>
      </c>
      <c r="E497" s="228" t="s">
        <v>751</v>
      </c>
      <c r="F497" s="229" t="s">
        <v>752</v>
      </c>
      <c r="G497" s="230" t="s">
        <v>462</v>
      </c>
      <c r="H497" s="231">
        <v>427.82</v>
      </c>
      <c r="I497" s="232"/>
      <c r="J497" s="233">
        <f>ROUND(I497*H497,2)</f>
        <v>0</v>
      </c>
      <c r="K497" s="229" t="s">
        <v>182</v>
      </c>
      <c r="L497" s="45"/>
      <c r="M497" s="234" t="s">
        <v>1</v>
      </c>
      <c r="N497" s="235" t="s">
        <v>43</v>
      </c>
      <c r="O497" s="92"/>
      <c r="P497" s="236">
        <f>O497*H497</f>
        <v>0</v>
      </c>
      <c r="Q497" s="236">
        <v>0.08978</v>
      </c>
      <c r="R497" s="236">
        <f>Q497*H497</f>
        <v>38.4096796</v>
      </c>
      <c r="S497" s="236">
        <v>0</v>
      </c>
      <c r="T497" s="237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8" t="s">
        <v>183</v>
      </c>
      <c r="AT497" s="238" t="s">
        <v>178</v>
      </c>
      <c r="AU497" s="238" t="s">
        <v>88</v>
      </c>
      <c r="AY497" s="18" t="s">
        <v>176</v>
      </c>
      <c r="BE497" s="239">
        <f>IF(N497="základní",J497,0)</f>
        <v>0</v>
      </c>
      <c r="BF497" s="239">
        <f>IF(N497="snížená",J497,0)</f>
        <v>0</v>
      </c>
      <c r="BG497" s="239">
        <f>IF(N497="zákl. přenesená",J497,0)</f>
        <v>0</v>
      </c>
      <c r="BH497" s="239">
        <f>IF(N497="sníž. přenesená",J497,0)</f>
        <v>0</v>
      </c>
      <c r="BI497" s="239">
        <f>IF(N497="nulová",J497,0)</f>
        <v>0</v>
      </c>
      <c r="BJ497" s="18" t="s">
        <v>86</v>
      </c>
      <c r="BK497" s="239">
        <f>ROUND(I497*H497,2)</f>
        <v>0</v>
      </c>
      <c r="BL497" s="18" t="s">
        <v>183</v>
      </c>
      <c r="BM497" s="238" t="s">
        <v>753</v>
      </c>
    </row>
    <row r="498" spans="1:47" s="2" customFormat="1" ht="12">
      <c r="A498" s="39"/>
      <c r="B498" s="40"/>
      <c r="C498" s="41"/>
      <c r="D498" s="240" t="s">
        <v>185</v>
      </c>
      <c r="E498" s="41"/>
      <c r="F498" s="241" t="s">
        <v>754</v>
      </c>
      <c r="G498" s="41"/>
      <c r="H498" s="41"/>
      <c r="I498" s="242"/>
      <c r="J498" s="41"/>
      <c r="K498" s="41"/>
      <c r="L498" s="45"/>
      <c r="M498" s="243"/>
      <c r="N498" s="244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185</v>
      </c>
      <c r="AU498" s="18" t="s">
        <v>88</v>
      </c>
    </row>
    <row r="499" spans="1:47" s="2" customFormat="1" ht="12">
      <c r="A499" s="39"/>
      <c r="B499" s="40"/>
      <c r="C499" s="41"/>
      <c r="D499" s="240" t="s">
        <v>232</v>
      </c>
      <c r="E499" s="41"/>
      <c r="F499" s="277" t="s">
        <v>744</v>
      </c>
      <c r="G499" s="41"/>
      <c r="H499" s="41"/>
      <c r="I499" s="242"/>
      <c r="J499" s="41"/>
      <c r="K499" s="41"/>
      <c r="L499" s="45"/>
      <c r="M499" s="243"/>
      <c r="N499" s="244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232</v>
      </c>
      <c r="AU499" s="18" t="s">
        <v>88</v>
      </c>
    </row>
    <row r="500" spans="1:51" s="13" customFormat="1" ht="12">
      <c r="A500" s="13"/>
      <c r="B500" s="245"/>
      <c r="C500" s="246"/>
      <c r="D500" s="240" t="s">
        <v>187</v>
      </c>
      <c r="E500" s="247" t="s">
        <v>1</v>
      </c>
      <c r="F500" s="248" t="s">
        <v>1709</v>
      </c>
      <c r="G500" s="246"/>
      <c r="H500" s="249">
        <v>385.92</v>
      </c>
      <c r="I500" s="250"/>
      <c r="J500" s="246"/>
      <c r="K500" s="246"/>
      <c r="L500" s="251"/>
      <c r="M500" s="252"/>
      <c r="N500" s="253"/>
      <c r="O500" s="253"/>
      <c r="P500" s="253"/>
      <c r="Q500" s="253"/>
      <c r="R500" s="253"/>
      <c r="S500" s="253"/>
      <c r="T500" s="25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5" t="s">
        <v>187</v>
      </c>
      <c r="AU500" s="255" t="s">
        <v>88</v>
      </c>
      <c r="AV500" s="13" t="s">
        <v>88</v>
      </c>
      <c r="AW500" s="13" t="s">
        <v>34</v>
      </c>
      <c r="AX500" s="13" t="s">
        <v>78</v>
      </c>
      <c r="AY500" s="255" t="s">
        <v>176</v>
      </c>
    </row>
    <row r="501" spans="1:51" s="13" customFormat="1" ht="12">
      <c r="A501" s="13"/>
      <c r="B501" s="245"/>
      <c r="C501" s="246"/>
      <c r="D501" s="240" t="s">
        <v>187</v>
      </c>
      <c r="E501" s="247" t="s">
        <v>1</v>
      </c>
      <c r="F501" s="248" t="s">
        <v>1710</v>
      </c>
      <c r="G501" s="246"/>
      <c r="H501" s="249">
        <v>41.9</v>
      </c>
      <c r="I501" s="250"/>
      <c r="J501" s="246"/>
      <c r="K501" s="246"/>
      <c r="L501" s="251"/>
      <c r="M501" s="252"/>
      <c r="N501" s="253"/>
      <c r="O501" s="253"/>
      <c r="P501" s="253"/>
      <c r="Q501" s="253"/>
      <c r="R501" s="253"/>
      <c r="S501" s="253"/>
      <c r="T501" s="25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5" t="s">
        <v>187</v>
      </c>
      <c r="AU501" s="255" t="s">
        <v>88</v>
      </c>
      <c r="AV501" s="13" t="s">
        <v>88</v>
      </c>
      <c r="AW501" s="13" t="s">
        <v>34</v>
      </c>
      <c r="AX501" s="13" t="s">
        <v>78</v>
      </c>
      <c r="AY501" s="255" t="s">
        <v>176</v>
      </c>
    </row>
    <row r="502" spans="1:51" s="14" customFormat="1" ht="12">
      <c r="A502" s="14"/>
      <c r="B502" s="256"/>
      <c r="C502" s="257"/>
      <c r="D502" s="240" t="s">
        <v>187</v>
      </c>
      <c r="E502" s="258" t="s">
        <v>1</v>
      </c>
      <c r="F502" s="259" t="s">
        <v>189</v>
      </c>
      <c r="G502" s="257"/>
      <c r="H502" s="260">
        <v>427.82</v>
      </c>
      <c r="I502" s="261"/>
      <c r="J502" s="257"/>
      <c r="K502" s="257"/>
      <c r="L502" s="262"/>
      <c r="M502" s="263"/>
      <c r="N502" s="264"/>
      <c r="O502" s="264"/>
      <c r="P502" s="264"/>
      <c r="Q502" s="264"/>
      <c r="R502" s="264"/>
      <c r="S502" s="264"/>
      <c r="T502" s="26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6" t="s">
        <v>187</v>
      </c>
      <c r="AU502" s="266" t="s">
        <v>88</v>
      </c>
      <c r="AV502" s="14" t="s">
        <v>183</v>
      </c>
      <c r="AW502" s="14" t="s">
        <v>34</v>
      </c>
      <c r="AX502" s="14" t="s">
        <v>86</v>
      </c>
      <c r="AY502" s="266" t="s">
        <v>176</v>
      </c>
    </row>
    <row r="503" spans="1:65" s="2" customFormat="1" ht="16.5" customHeight="1">
      <c r="A503" s="39"/>
      <c r="B503" s="40"/>
      <c r="C503" s="278" t="s">
        <v>672</v>
      </c>
      <c r="D503" s="278" t="s">
        <v>247</v>
      </c>
      <c r="E503" s="279" t="s">
        <v>452</v>
      </c>
      <c r="F503" s="280" t="s">
        <v>453</v>
      </c>
      <c r="G503" s="281" t="s">
        <v>296</v>
      </c>
      <c r="H503" s="282">
        <v>52.365</v>
      </c>
      <c r="I503" s="283"/>
      <c r="J503" s="284">
        <f>ROUND(I503*H503,2)</f>
        <v>0</v>
      </c>
      <c r="K503" s="280" t="s">
        <v>182</v>
      </c>
      <c r="L503" s="285"/>
      <c r="M503" s="286" t="s">
        <v>1</v>
      </c>
      <c r="N503" s="287" t="s">
        <v>43</v>
      </c>
      <c r="O503" s="92"/>
      <c r="P503" s="236">
        <f>O503*H503</f>
        <v>0</v>
      </c>
      <c r="Q503" s="236">
        <v>0.222</v>
      </c>
      <c r="R503" s="236">
        <f>Q503*H503</f>
        <v>11.62503</v>
      </c>
      <c r="S503" s="236">
        <v>0</v>
      </c>
      <c r="T503" s="237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8" t="s">
        <v>227</v>
      </c>
      <c r="AT503" s="238" t="s">
        <v>247</v>
      </c>
      <c r="AU503" s="238" t="s">
        <v>88</v>
      </c>
      <c r="AY503" s="18" t="s">
        <v>176</v>
      </c>
      <c r="BE503" s="239">
        <f>IF(N503="základní",J503,0)</f>
        <v>0</v>
      </c>
      <c r="BF503" s="239">
        <f>IF(N503="snížená",J503,0)</f>
        <v>0</v>
      </c>
      <c r="BG503" s="239">
        <f>IF(N503="zákl. přenesená",J503,0)</f>
        <v>0</v>
      </c>
      <c r="BH503" s="239">
        <f>IF(N503="sníž. přenesená",J503,0)</f>
        <v>0</v>
      </c>
      <c r="BI503" s="239">
        <f>IF(N503="nulová",J503,0)</f>
        <v>0</v>
      </c>
      <c r="BJ503" s="18" t="s">
        <v>86</v>
      </c>
      <c r="BK503" s="239">
        <f>ROUND(I503*H503,2)</f>
        <v>0</v>
      </c>
      <c r="BL503" s="18" t="s">
        <v>183</v>
      </c>
      <c r="BM503" s="238" t="s">
        <v>759</v>
      </c>
    </row>
    <row r="504" spans="1:47" s="2" customFormat="1" ht="12">
      <c r="A504" s="39"/>
      <c r="B504" s="40"/>
      <c r="C504" s="41"/>
      <c r="D504" s="240" t="s">
        <v>185</v>
      </c>
      <c r="E504" s="41"/>
      <c r="F504" s="241" t="s">
        <v>453</v>
      </c>
      <c r="G504" s="41"/>
      <c r="H504" s="41"/>
      <c r="I504" s="242"/>
      <c r="J504" s="41"/>
      <c r="K504" s="41"/>
      <c r="L504" s="45"/>
      <c r="M504" s="243"/>
      <c r="N504" s="244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185</v>
      </c>
      <c r="AU504" s="18" t="s">
        <v>88</v>
      </c>
    </row>
    <row r="505" spans="1:51" s="13" customFormat="1" ht="12">
      <c r="A505" s="13"/>
      <c r="B505" s="245"/>
      <c r="C505" s="246"/>
      <c r="D505" s="240" t="s">
        <v>187</v>
      </c>
      <c r="E505" s="247" t="s">
        <v>1</v>
      </c>
      <c r="F505" s="248" t="s">
        <v>1711</v>
      </c>
      <c r="G505" s="246"/>
      <c r="H505" s="249">
        <v>46.31</v>
      </c>
      <c r="I505" s="250"/>
      <c r="J505" s="246"/>
      <c r="K505" s="246"/>
      <c r="L505" s="251"/>
      <c r="M505" s="252"/>
      <c r="N505" s="253"/>
      <c r="O505" s="253"/>
      <c r="P505" s="253"/>
      <c r="Q505" s="253"/>
      <c r="R505" s="253"/>
      <c r="S505" s="253"/>
      <c r="T505" s="25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5" t="s">
        <v>187</v>
      </c>
      <c r="AU505" s="255" t="s">
        <v>88</v>
      </c>
      <c r="AV505" s="13" t="s">
        <v>88</v>
      </c>
      <c r="AW505" s="13" t="s">
        <v>34</v>
      </c>
      <c r="AX505" s="13" t="s">
        <v>78</v>
      </c>
      <c r="AY505" s="255" t="s">
        <v>176</v>
      </c>
    </row>
    <row r="506" spans="1:51" s="13" customFormat="1" ht="12">
      <c r="A506" s="13"/>
      <c r="B506" s="245"/>
      <c r="C506" s="246"/>
      <c r="D506" s="240" t="s">
        <v>187</v>
      </c>
      <c r="E506" s="247" t="s">
        <v>1</v>
      </c>
      <c r="F506" s="248" t="s">
        <v>1712</v>
      </c>
      <c r="G506" s="246"/>
      <c r="H506" s="249">
        <v>5.028</v>
      </c>
      <c r="I506" s="250"/>
      <c r="J506" s="246"/>
      <c r="K506" s="246"/>
      <c r="L506" s="251"/>
      <c r="M506" s="252"/>
      <c r="N506" s="253"/>
      <c r="O506" s="253"/>
      <c r="P506" s="253"/>
      <c r="Q506" s="253"/>
      <c r="R506" s="253"/>
      <c r="S506" s="253"/>
      <c r="T506" s="25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5" t="s">
        <v>187</v>
      </c>
      <c r="AU506" s="255" t="s">
        <v>88</v>
      </c>
      <c r="AV506" s="13" t="s">
        <v>88</v>
      </c>
      <c r="AW506" s="13" t="s">
        <v>34</v>
      </c>
      <c r="AX506" s="13" t="s">
        <v>78</v>
      </c>
      <c r="AY506" s="255" t="s">
        <v>176</v>
      </c>
    </row>
    <row r="507" spans="1:51" s="14" customFormat="1" ht="12">
      <c r="A507" s="14"/>
      <c r="B507" s="256"/>
      <c r="C507" s="257"/>
      <c r="D507" s="240" t="s">
        <v>187</v>
      </c>
      <c r="E507" s="258" t="s">
        <v>1</v>
      </c>
      <c r="F507" s="259" t="s">
        <v>189</v>
      </c>
      <c r="G507" s="257"/>
      <c r="H507" s="260">
        <v>51.338</v>
      </c>
      <c r="I507" s="261"/>
      <c r="J507" s="257"/>
      <c r="K507" s="257"/>
      <c r="L507" s="262"/>
      <c r="M507" s="263"/>
      <c r="N507" s="264"/>
      <c r="O507" s="264"/>
      <c r="P507" s="264"/>
      <c r="Q507" s="264"/>
      <c r="R507" s="264"/>
      <c r="S507" s="264"/>
      <c r="T507" s="26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6" t="s">
        <v>187</v>
      </c>
      <c r="AU507" s="266" t="s">
        <v>88</v>
      </c>
      <c r="AV507" s="14" t="s">
        <v>183</v>
      </c>
      <c r="AW507" s="14" t="s">
        <v>34</v>
      </c>
      <c r="AX507" s="14" t="s">
        <v>86</v>
      </c>
      <c r="AY507" s="266" t="s">
        <v>176</v>
      </c>
    </row>
    <row r="508" spans="1:51" s="13" customFormat="1" ht="12">
      <c r="A508" s="13"/>
      <c r="B508" s="245"/>
      <c r="C508" s="246"/>
      <c r="D508" s="240" t="s">
        <v>187</v>
      </c>
      <c r="E508" s="246"/>
      <c r="F508" s="248" t="s">
        <v>1713</v>
      </c>
      <c r="G508" s="246"/>
      <c r="H508" s="249">
        <v>52.365</v>
      </c>
      <c r="I508" s="250"/>
      <c r="J508" s="246"/>
      <c r="K508" s="246"/>
      <c r="L508" s="251"/>
      <c r="M508" s="252"/>
      <c r="N508" s="253"/>
      <c r="O508" s="253"/>
      <c r="P508" s="253"/>
      <c r="Q508" s="253"/>
      <c r="R508" s="253"/>
      <c r="S508" s="253"/>
      <c r="T508" s="25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5" t="s">
        <v>187</v>
      </c>
      <c r="AU508" s="255" t="s">
        <v>88</v>
      </c>
      <c r="AV508" s="13" t="s">
        <v>88</v>
      </c>
      <c r="AW508" s="13" t="s">
        <v>4</v>
      </c>
      <c r="AX508" s="13" t="s">
        <v>86</v>
      </c>
      <c r="AY508" s="255" t="s">
        <v>176</v>
      </c>
    </row>
    <row r="509" spans="1:65" s="2" customFormat="1" ht="16.5" customHeight="1">
      <c r="A509" s="39"/>
      <c r="B509" s="40"/>
      <c r="C509" s="227" t="s">
        <v>677</v>
      </c>
      <c r="D509" s="227" t="s">
        <v>178</v>
      </c>
      <c r="E509" s="228" t="s">
        <v>777</v>
      </c>
      <c r="F509" s="229" t="s">
        <v>778</v>
      </c>
      <c r="G509" s="230" t="s">
        <v>462</v>
      </c>
      <c r="H509" s="231">
        <v>284.94</v>
      </c>
      <c r="I509" s="232"/>
      <c r="J509" s="233">
        <f>ROUND(I509*H509,2)</f>
        <v>0</v>
      </c>
      <c r="K509" s="229" t="s">
        <v>182</v>
      </c>
      <c r="L509" s="45"/>
      <c r="M509" s="234" t="s">
        <v>1</v>
      </c>
      <c r="N509" s="235" t="s">
        <v>43</v>
      </c>
      <c r="O509" s="92"/>
      <c r="P509" s="236">
        <f>O509*H509</f>
        <v>0</v>
      </c>
      <c r="Q509" s="236">
        <v>0.14067</v>
      </c>
      <c r="R509" s="236">
        <f>Q509*H509</f>
        <v>40.0825098</v>
      </c>
      <c r="S509" s="236">
        <v>0</v>
      </c>
      <c r="T509" s="237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8" t="s">
        <v>183</v>
      </c>
      <c r="AT509" s="238" t="s">
        <v>178</v>
      </c>
      <c r="AU509" s="238" t="s">
        <v>88</v>
      </c>
      <c r="AY509" s="18" t="s">
        <v>176</v>
      </c>
      <c r="BE509" s="239">
        <f>IF(N509="základní",J509,0)</f>
        <v>0</v>
      </c>
      <c r="BF509" s="239">
        <f>IF(N509="snížená",J509,0)</f>
        <v>0</v>
      </c>
      <c r="BG509" s="239">
        <f>IF(N509="zákl. přenesená",J509,0)</f>
        <v>0</v>
      </c>
      <c r="BH509" s="239">
        <f>IF(N509="sníž. přenesená",J509,0)</f>
        <v>0</v>
      </c>
      <c r="BI509" s="239">
        <f>IF(N509="nulová",J509,0)</f>
        <v>0</v>
      </c>
      <c r="BJ509" s="18" t="s">
        <v>86</v>
      </c>
      <c r="BK509" s="239">
        <f>ROUND(I509*H509,2)</f>
        <v>0</v>
      </c>
      <c r="BL509" s="18" t="s">
        <v>183</v>
      </c>
      <c r="BM509" s="238" t="s">
        <v>779</v>
      </c>
    </row>
    <row r="510" spans="1:47" s="2" customFormat="1" ht="12">
      <c r="A510" s="39"/>
      <c r="B510" s="40"/>
      <c r="C510" s="41"/>
      <c r="D510" s="240" t="s">
        <v>185</v>
      </c>
      <c r="E510" s="41"/>
      <c r="F510" s="241" t="s">
        <v>780</v>
      </c>
      <c r="G510" s="41"/>
      <c r="H510" s="41"/>
      <c r="I510" s="242"/>
      <c r="J510" s="41"/>
      <c r="K510" s="41"/>
      <c r="L510" s="45"/>
      <c r="M510" s="243"/>
      <c r="N510" s="244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185</v>
      </c>
      <c r="AU510" s="18" t="s">
        <v>88</v>
      </c>
    </row>
    <row r="511" spans="1:47" s="2" customFormat="1" ht="12">
      <c r="A511" s="39"/>
      <c r="B511" s="40"/>
      <c r="C511" s="41"/>
      <c r="D511" s="240" t="s">
        <v>232</v>
      </c>
      <c r="E511" s="41"/>
      <c r="F511" s="277" t="s">
        <v>744</v>
      </c>
      <c r="G511" s="41"/>
      <c r="H511" s="41"/>
      <c r="I511" s="242"/>
      <c r="J511" s="41"/>
      <c r="K511" s="41"/>
      <c r="L511" s="45"/>
      <c r="M511" s="243"/>
      <c r="N511" s="244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232</v>
      </c>
      <c r="AU511" s="18" t="s">
        <v>88</v>
      </c>
    </row>
    <row r="512" spans="1:51" s="13" customFormat="1" ht="12">
      <c r="A512" s="13"/>
      <c r="B512" s="245"/>
      <c r="C512" s="246"/>
      <c r="D512" s="240" t="s">
        <v>187</v>
      </c>
      <c r="E512" s="247" t="s">
        <v>1</v>
      </c>
      <c r="F512" s="248" t="s">
        <v>1714</v>
      </c>
      <c r="G512" s="246"/>
      <c r="H512" s="249">
        <v>88.54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5" t="s">
        <v>187</v>
      </c>
      <c r="AU512" s="255" t="s">
        <v>88</v>
      </c>
      <c r="AV512" s="13" t="s">
        <v>88</v>
      </c>
      <c r="AW512" s="13" t="s">
        <v>34</v>
      </c>
      <c r="AX512" s="13" t="s">
        <v>78</v>
      </c>
      <c r="AY512" s="255" t="s">
        <v>176</v>
      </c>
    </row>
    <row r="513" spans="1:51" s="13" customFormat="1" ht="12">
      <c r="A513" s="13"/>
      <c r="B513" s="245"/>
      <c r="C513" s="246"/>
      <c r="D513" s="240" t="s">
        <v>187</v>
      </c>
      <c r="E513" s="247" t="s">
        <v>1</v>
      </c>
      <c r="F513" s="248" t="s">
        <v>1715</v>
      </c>
      <c r="G513" s="246"/>
      <c r="H513" s="249">
        <v>196.4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5" t="s">
        <v>187</v>
      </c>
      <c r="AU513" s="255" t="s">
        <v>88</v>
      </c>
      <c r="AV513" s="13" t="s">
        <v>88</v>
      </c>
      <c r="AW513" s="13" t="s">
        <v>34</v>
      </c>
      <c r="AX513" s="13" t="s">
        <v>78</v>
      </c>
      <c r="AY513" s="255" t="s">
        <v>176</v>
      </c>
    </row>
    <row r="514" spans="1:51" s="14" customFormat="1" ht="12">
      <c r="A514" s="14"/>
      <c r="B514" s="256"/>
      <c r="C514" s="257"/>
      <c r="D514" s="240" t="s">
        <v>187</v>
      </c>
      <c r="E514" s="258" t="s">
        <v>1</v>
      </c>
      <c r="F514" s="259" t="s">
        <v>189</v>
      </c>
      <c r="G514" s="257"/>
      <c r="H514" s="260">
        <v>284.94</v>
      </c>
      <c r="I514" s="261"/>
      <c r="J514" s="257"/>
      <c r="K514" s="257"/>
      <c r="L514" s="262"/>
      <c r="M514" s="263"/>
      <c r="N514" s="264"/>
      <c r="O514" s="264"/>
      <c r="P514" s="264"/>
      <c r="Q514" s="264"/>
      <c r="R514" s="264"/>
      <c r="S514" s="264"/>
      <c r="T514" s="26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6" t="s">
        <v>187</v>
      </c>
      <c r="AU514" s="266" t="s">
        <v>88</v>
      </c>
      <c r="AV514" s="14" t="s">
        <v>183</v>
      </c>
      <c r="AW514" s="14" t="s">
        <v>34</v>
      </c>
      <c r="AX514" s="14" t="s">
        <v>86</v>
      </c>
      <c r="AY514" s="266" t="s">
        <v>176</v>
      </c>
    </row>
    <row r="515" spans="1:65" s="2" customFormat="1" ht="16.5" customHeight="1">
      <c r="A515" s="39"/>
      <c r="B515" s="40"/>
      <c r="C515" s="278" t="s">
        <v>683</v>
      </c>
      <c r="D515" s="278" t="s">
        <v>247</v>
      </c>
      <c r="E515" s="279" t="s">
        <v>825</v>
      </c>
      <c r="F515" s="280" t="s">
        <v>826</v>
      </c>
      <c r="G515" s="281" t="s">
        <v>462</v>
      </c>
      <c r="H515" s="282">
        <v>90.311</v>
      </c>
      <c r="I515" s="283"/>
      <c r="J515" s="284">
        <f>ROUND(I515*H515,2)</f>
        <v>0</v>
      </c>
      <c r="K515" s="280" t="s">
        <v>182</v>
      </c>
      <c r="L515" s="285"/>
      <c r="M515" s="286" t="s">
        <v>1</v>
      </c>
      <c r="N515" s="287" t="s">
        <v>43</v>
      </c>
      <c r="O515" s="92"/>
      <c r="P515" s="236">
        <f>O515*H515</f>
        <v>0</v>
      </c>
      <c r="Q515" s="236">
        <v>0.065</v>
      </c>
      <c r="R515" s="236">
        <f>Q515*H515</f>
        <v>5.870215000000001</v>
      </c>
      <c r="S515" s="236">
        <v>0</v>
      </c>
      <c r="T515" s="237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8" t="s">
        <v>227</v>
      </c>
      <c r="AT515" s="238" t="s">
        <v>247</v>
      </c>
      <c r="AU515" s="238" t="s">
        <v>88</v>
      </c>
      <c r="AY515" s="18" t="s">
        <v>176</v>
      </c>
      <c r="BE515" s="239">
        <f>IF(N515="základní",J515,0)</f>
        <v>0</v>
      </c>
      <c r="BF515" s="239">
        <f>IF(N515="snížená",J515,0)</f>
        <v>0</v>
      </c>
      <c r="BG515" s="239">
        <f>IF(N515="zákl. přenesená",J515,0)</f>
        <v>0</v>
      </c>
      <c r="BH515" s="239">
        <f>IF(N515="sníž. přenesená",J515,0)</f>
        <v>0</v>
      </c>
      <c r="BI515" s="239">
        <f>IF(N515="nulová",J515,0)</f>
        <v>0</v>
      </c>
      <c r="BJ515" s="18" t="s">
        <v>86</v>
      </c>
      <c r="BK515" s="239">
        <f>ROUND(I515*H515,2)</f>
        <v>0</v>
      </c>
      <c r="BL515" s="18" t="s">
        <v>183</v>
      </c>
      <c r="BM515" s="238" t="s">
        <v>827</v>
      </c>
    </row>
    <row r="516" spans="1:47" s="2" customFormat="1" ht="12">
      <c r="A516" s="39"/>
      <c r="B516" s="40"/>
      <c r="C516" s="41"/>
      <c r="D516" s="240" t="s">
        <v>185</v>
      </c>
      <c r="E516" s="41"/>
      <c r="F516" s="241" t="s">
        <v>826</v>
      </c>
      <c r="G516" s="41"/>
      <c r="H516" s="41"/>
      <c r="I516" s="242"/>
      <c r="J516" s="41"/>
      <c r="K516" s="41"/>
      <c r="L516" s="45"/>
      <c r="M516" s="243"/>
      <c r="N516" s="244"/>
      <c r="O516" s="92"/>
      <c r="P516" s="92"/>
      <c r="Q516" s="92"/>
      <c r="R516" s="92"/>
      <c r="S516" s="92"/>
      <c r="T516" s="93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185</v>
      </c>
      <c r="AU516" s="18" t="s">
        <v>88</v>
      </c>
    </row>
    <row r="517" spans="1:51" s="13" customFormat="1" ht="12">
      <c r="A517" s="13"/>
      <c r="B517" s="245"/>
      <c r="C517" s="246"/>
      <c r="D517" s="240" t="s">
        <v>187</v>
      </c>
      <c r="E517" s="247" t="s">
        <v>1</v>
      </c>
      <c r="F517" s="248" t="s">
        <v>1714</v>
      </c>
      <c r="G517" s="246"/>
      <c r="H517" s="249">
        <v>88.54</v>
      </c>
      <c r="I517" s="250"/>
      <c r="J517" s="246"/>
      <c r="K517" s="246"/>
      <c r="L517" s="251"/>
      <c r="M517" s="252"/>
      <c r="N517" s="253"/>
      <c r="O517" s="253"/>
      <c r="P517" s="253"/>
      <c r="Q517" s="253"/>
      <c r="R517" s="253"/>
      <c r="S517" s="253"/>
      <c r="T517" s="25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5" t="s">
        <v>187</v>
      </c>
      <c r="AU517" s="255" t="s">
        <v>88</v>
      </c>
      <c r="AV517" s="13" t="s">
        <v>88</v>
      </c>
      <c r="AW517" s="13" t="s">
        <v>34</v>
      </c>
      <c r="AX517" s="13" t="s">
        <v>78</v>
      </c>
      <c r="AY517" s="255" t="s">
        <v>176</v>
      </c>
    </row>
    <row r="518" spans="1:51" s="14" customFormat="1" ht="12">
      <c r="A518" s="14"/>
      <c r="B518" s="256"/>
      <c r="C518" s="257"/>
      <c r="D518" s="240" t="s">
        <v>187</v>
      </c>
      <c r="E518" s="258" t="s">
        <v>1</v>
      </c>
      <c r="F518" s="259" t="s">
        <v>189</v>
      </c>
      <c r="G518" s="257"/>
      <c r="H518" s="260">
        <v>88.54</v>
      </c>
      <c r="I518" s="261"/>
      <c r="J518" s="257"/>
      <c r="K518" s="257"/>
      <c r="L518" s="262"/>
      <c r="M518" s="263"/>
      <c r="N518" s="264"/>
      <c r="O518" s="264"/>
      <c r="P518" s="264"/>
      <c r="Q518" s="264"/>
      <c r="R518" s="264"/>
      <c r="S518" s="264"/>
      <c r="T518" s="26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6" t="s">
        <v>187</v>
      </c>
      <c r="AU518" s="266" t="s">
        <v>88</v>
      </c>
      <c r="AV518" s="14" t="s">
        <v>183</v>
      </c>
      <c r="AW518" s="14" t="s">
        <v>34</v>
      </c>
      <c r="AX518" s="14" t="s">
        <v>86</v>
      </c>
      <c r="AY518" s="266" t="s">
        <v>176</v>
      </c>
    </row>
    <row r="519" spans="1:51" s="13" customFormat="1" ht="12">
      <c r="A519" s="13"/>
      <c r="B519" s="245"/>
      <c r="C519" s="246"/>
      <c r="D519" s="240" t="s">
        <v>187</v>
      </c>
      <c r="E519" s="246"/>
      <c r="F519" s="248" t="s">
        <v>1716</v>
      </c>
      <c r="G519" s="246"/>
      <c r="H519" s="249">
        <v>90.311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5" t="s">
        <v>187</v>
      </c>
      <c r="AU519" s="255" t="s">
        <v>88</v>
      </c>
      <c r="AV519" s="13" t="s">
        <v>88</v>
      </c>
      <c r="AW519" s="13" t="s">
        <v>4</v>
      </c>
      <c r="AX519" s="13" t="s">
        <v>86</v>
      </c>
      <c r="AY519" s="255" t="s">
        <v>176</v>
      </c>
    </row>
    <row r="520" spans="1:65" s="2" customFormat="1" ht="16.5" customHeight="1">
      <c r="A520" s="39"/>
      <c r="B520" s="40"/>
      <c r="C520" s="278" t="s">
        <v>689</v>
      </c>
      <c r="D520" s="278" t="s">
        <v>247</v>
      </c>
      <c r="E520" s="279" t="s">
        <v>785</v>
      </c>
      <c r="F520" s="280" t="s">
        <v>786</v>
      </c>
      <c r="G520" s="281" t="s">
        <v>462</v>
      </c>
      <c r="H520" s="282">
        <v>188.363</v>
      </c>
      <c r="I520" s="283"/>
      <c r="J520" s="284">
        <f>ROUND(I520*H520,2)</f>
        <v>0</v>
      </c>
      <c r="K520" s="280" t="s">
        <v>182</v>
      </c>
      <c r="L520" s="285"/>
      <c r="M520" s="286" t="s">
        <v>1</v>
      </c>
      <c r="N520" s="287" t="s">
        <v>43</v>
      </c>
      <c r="O520" s="92"/>
      <c r="P520" s="236">
        <f>O520*H520</f>
        <v>0</v>
      </c>
      <c r="Q520" s="236">
        <v>0.125</v>
      </c>
      <c r="R520" s="236">
        <f>Q520*H520</f>
        <v>23.545375</v>
      </c>
      <c r="S520" s="236">
        <v>0</v>
      </c>
      <c r="T520" s="237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8" t="s">
        <v>227</v>
      </c>
      <c r="AT520" s="238" t="s">
        <v>247</v>
      </c>
      <c r="AU520" s="238" t="s">
        <v>88</v>
      </c>
      <c r="AY520" s="18" t="s">
        <v>176</v>
      </c>
      <c r="BE520" s="239">
        <f>IF(N520="základní",J520,0)</f>
        <v>0</v>
      </c>
      <c r="BF520" s="239">
        <f>IF(N520="snížená",J520,0)</f>
        <v>0</v>
      </c>
      <c r="BG520" s="239">
        <f>IF(N520="zákl. přenesená",J520,0)</f>
        <v>0</v>
      </c>
      <c r="BH520" s="239">
        <f>IF(N520="sníž. přenesená",J520,0)</f>
        <v>0</v>
      </c>
      <c r="BI520" s="239">
        <f>IF(N520="nulová",J520,0)</f>
        <v>0</v>
      </c>
      <c r="BJ520" s="18" t="s">
        <v>86</v>
      </c>
      <c r="BK520" s="239">
        <f>ROUND(I520*H520,2)</f>
        <v>0</v>
      </c>
      <c r="BL520" s="18" t="s">
        <v>183</v>
      </c>
      <c r="BM520" s="238" t="s">
        <v>1717</v>
      </c>
    </row>
    <row r="521" spans="1:47" s="2" customFormat="1" ht="12">
      <c r="A521" s="39"/>
      <c r="B521" s="40"/>
      <c r="C521" s="41"/>
      <c r="D521" s="240" t="s">
        <v>185</v>
      </c>
      <c r="E521" s="41"/>
      <c r="F521" s="241" t="s">
        <v>786</v>
      </c>
      <c r="G521" s="41"/>
      <c r="H521" s="41"/>
      <c r="I521" s="242"/>
      <c r="J521" s="41"/>
      <c r="K521" s="41"/>
      <c r="L521" s="45"/>
      <c r="M521" s="243"/>
      <c r="N521" s="244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185</v>
      </c>
      <c r="AU521" s="18" t="s">
        <v>88</v>
      </c>
    </row>
    <row r="522" spans="1:47" s="2" customFormat="1" ht="12">
      <c r="A522" s="39"/>
      <c r="B522" s="40"/>
      <c r="C522" s="41"/>
      <c r="D522" s="240" t="s">
        <v>232</v>
      </c>
      <c r="E522" s="41"/>
      <c r="F522" s="277" t="s">
        <v>788</v>
      </c>
      <c r="G522" s="41"/>
      <c r="H522" s="41"/>
      <c r="I522" s="242"/>
      <c r="J522" s="41"/>
      <c r="K522" s="41"/>
      <c r="L522" s="45"/>
      <c r="M522" s="243"/>
      <c r="N522" s="244"/>
      <c r="O522" s="92"/>
      <c r="P522" s="92"/>
      <c r="Q522" s="92"/>
      <c r="R522" s="92"/>
      <c r="S522" s="92"/>
      <c r="T522" s="9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232</v>
      </c>
      <c r="AU522" s="18" t="s">
        <v>88</v>
      </c>
    </row>
    <row r="523" spans="1:51" s="13" customFormat="1" ht="12">
      <c r="A523" s="13"/>
      <c r="B523" s="245"/>
      <c r="C523" s="246"/>
      <c r="D523" s="240" t="s">
        <v>187</v>
      </c>
      <c r="E523" s="247" t="s">
        <v>1</v>
      </c>
      <c r="F523" s="248" t="s">
        <v>1718</v>
      </c>
      <c r="G523" s="246"/>
      <c r="H523" s="249">
        <v>184.67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5" t="s">
        <v>187</v>
      </c>
      <c r="AU523" s="255" t="s">
        <v>88</v>
      </c>
      <c r="AV523" s="13" t="s">
        <v>88</v>
      </c>
      <c r="AW523" s="13" t="s">
        <v>34</v>
      </c>
      <c r="AX523" s="13" t="s">
        <v>78</v>
      </c>
      <c r="AY523" s="255" t="s">
        <v>176</v>
      </c>
    </row>
    <row r="524" spans="1:51" s="14" customFormat="1" ht="12">
      <c r="A524" s="14"/>
      <c r="B524" s="256"/>
      <c r="C524" s="257"/>
      <c r="D524" s="240" t="s">
        <v>187</v>
      </c>
      <c r="E524" s="258" t="s">
        <v>1</v>
      </c>
      <c r="F524" s="259" t="s">
        <v>189</v>
      </c>
      <c r="G524" s="257"/>
      <c r="H524" s="260">
        <v>184.67</v>
      </c>
      <c r="I524" s="261"/>
      <c r="J524" s="257"/>
      <c r="K524" s="257"/>
      <c r="L524" s="262"/>
      <c r="M524" s="263"/>
      <c r="N524" s="264"/>
      <c r="O524" s="264"/>
      <c r="P524" s="264"/>
      <c r="Q524" s="264"/>
      <c r="R524" s="264"/>
      <c r="S524" s="264"/>
      <c r="T524" s="26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6" t="s">
        <v>187</v>
      </c>
      <c r="AU524" s="266" t="s">
        <v>88</v>
      </c>
      <c r="AV524" s="14" t="s">
        <v>183</v>
      </c>
      <c r="AW524" s="14" t="s">
        <v>34</v>
      </c>
      <c r="AX524" s="14" t="s">
        <v>86</v>
      </c>
      <c r="AY524" s="266" t="s">
        <v>176</v>
      </c>
    </row>
    <row r="525" spans="1:51" s="13" customFormat="1" ht="12">
      <c r="A525" s="13"/>
      <c r="B525" s="245"/>
      <c r="C525" s="246"/>
      <c r="D525" s="240" t="s">
        <v>187</v>
      </c>
      <c r="E525" s="246"/>
      <c r="F525" s="248" t="s">
        <v>1719</v>
      </c>
      <c r="G525" s="246"/>
      <c r="H525" s="249">
        <v>188.363</v>
      </c>
      <c r="I525" s="250"/>
      <c r="J525" s="246"/>
      <c r="K525" s="246"/>
      <c r="L525" s="251"/>
      <c r="M525" s="252"/>
      <c r="N525" s="253"/>
      <c r="O525" s="253"/>
      <c r="P525" s="253"/>
      <c r="Q525" s="253"/>
      <c r="R525" s="253"/>
      <c r="S525" s="253"/>
      <c r="T525" s="25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5" t="s">
        <v>187</v>
      </c>
      <c r="AU525" s="255" t="s">
        <v>88</v>
      </c>
      <c r="AV525" s="13" t="s">
        <v>88</v>
      </c>
      <c r="AW525" s="13" t="s">
        <v>4</v>
      </c>
      <c r="AX525" s="13" t="s">
        <v>86</v>
      </c>
      <c r="AY525" s="255" t="s">
        <v>176</v>
      </c>
    </row>
    <row r="526" spans="1:65" s="2" customFormat="1" ht="16.5" customHeight="1">
      <c r="A526" s="39"/>
      <c r="B526" s="40"/>
      <c r="C526" s="278" t="s">
        <v>695</v>
      </c>
      <c r="D526" s="278" t="s">
        <v>247</v>
      </c>
      <c r="E526" s="279" t="s">
        <v>806</v>
      </c>
      <c r="F526" s="280" t="s">
        <v>807</v>
      </c>
      <c r="G526" s="281" t="s">
        <v>462</v>
      </c>
      <c r="H526" s="282">
        <v>4.988</v>
      </c>
      <c r="I526" s="283"/>
      <c r="J526" s="284">
        <f>ROUND(I526*H526,2)</f>
        <v>0</v>
      </c>
      <c r="K526" s="280" t="s">
        <v>182</v>
      </c>
      <c r="L526" s="285"/>
      <c r="M526" s="286" t="s">
        <v>1</v>
      </c>
      <c r="N526" s="287" t="s">
        <v>43</v>
      </c>
      <c r="O526" s="92"/>
      <c r="P526" s="236">
        <f>O526*H526</f>
        <v>0</v>
      </c>
      <c r="Q526" s="236">
        <v>0.125</v>
      </c>
      <c r="R526" s="236">
        <f>Q526*H526</f>
        <v>0.6235</v>
      </c>
      <c r="S526" s="236">
        <v>0</v>
      </c>
      <c r="T526" s="23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8" t="s">
        <v>227</v>
      </c>
      <c r="AT526" s="238" t="s">
        <v>247</v>
      </c>
      <c r="AU526" s="238" t="s">
        <v>88</v>
      </c>
      <c r="AY526" s="18" t="s">
        <v>176</v>
      </c>
      <c r="BE526" s="239">
        <f>IF(N526="základní",J526,0)</f>
        <v>0</v>
      </c>
      <c r="BF526" s="239">
        <f>IF(N526="snížená",J526,0)</f>
        <v>0</v>
      </c>
      <c r="BG526" s="239">
        <f>IF(N526="zákl. přenesená",J526,0)</f>
        <v>0</v>
      </c>
      <c r="BH526" s="239">
        <f>IF(N526="sníž. přenesená",J526,0)</f>
        <v>0</v>
      </c>
      <c r="BI526" s="239">
        <f>IF(N526="nulová",J526,0)</f>
        <v>0</v>
      </c>
      <c r="BJ526" s="18" t="s">
        <v>86</v>
      </c>
      <c r="BK526" s="239">
        <f>ROUND(I526*H526,2)</f>
        <v>0</v>
      </c>
      <c r="BL526" s="18" t="s">
        <v>183</v>
      </c>
      <c r="BM526" s="238" t="s">
        <v>1720</v>
      </c>
    </row>
    <row r="527" spans="1:47" s="2" customFormat="1" ht="12">
      <c r="A527" s="39"/>
      <c r="B527" s="40"/>
      <c r="C527" s="41"/>
      <c r="D527" s="240" t="s">
        <v>185</v>
      </c>
      <c r="E527" s="41"/>
      <c r="F527" s="241" t="s">
        <v>807</v>
      </c>
      <c r="G527" s="41"/>
      <c r="H527" s="41"/>
      <c r="I527" s="242"/>
      <c r="J527" s="41"/>
      <c r="K527" s="41"/>
      <c r="L527" s="45"/>
      <c r="M527" s="243"/>
      <c r="N527" s="244"/>
      <c r="O527" s="92"/>
      <c r="P527" s="92"/>
      <c r="Q527" s="92"/>
      <c r="R527" s="92"/>
      <c r="S527" s="92"/>
      <c r="T527" s="9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185</v>
      </c>
      <c r="AU527" s="18" t="s">
        <v>88</v>
      </c>
    </row>
    <row r="528" spans="1:47" s="2" customFormat="1" ht="12">
      <c r="A528" s="39"/>
      <c r="B528" s="40"/>
      <c r="C528" s="41"/>
      <c r="D528" s="240" t="s">
        <v>232</v>
      </c>
      <c r="E528" s="41"/>
      <c r="F528" s="277" t="s">
        <v>788</v>
      </c>
      <c r="G528" s="41"/>
      <c r="H528" s="41"/>
      <c r="I528" s="242"/>
      <c r="J528" s="41"/>
      <c r="K528" s="41"/>
      <c r="L528" s="45"/>
      <c r="M528" s="243"/>
      <c r="N528" s="244"/>
      <c r="O528" s="92"/>
      <c r="P528" s="92"/>
      <c r="Q528" s="92"/>
      <c r="R528" s="92"/>
      <c r="S528" s="92"/>
      <c r="T528" s="93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232</v>
      </c>
      <c r="AU528" s="18" t="s">
        <v>88</v>
      </c>
    </row>
    <row r="529" spans="1:51" s="13" customFormat="1" ht="12">
      <c r="A529" s="13"/>
      <c r="B529" s="245"/>
      <c r="C529" s="246"/>
      <c r="D529" s="240" t="s">
        <v>187</v>
      </c>
      <c r="E529" s="247" t="s">
        <v>1</v>
      </c>
      <c r="F529" s="248" t="s">
        <v>1721</v>
      </c>
      <c r="G529" s="246"/>
      <c r="H529" s="249">
        <v>1.78</v>
      </c>
      <c r="I529" s="250"/>
      <c r="J529" s="246"/>
      <c r="K529" s="246"/>
      <c r="L529" s="251"/>
      <c r="M529" s="252"/>
      <c r="N529" s="253"/>
      <c r="O529" s="253"/>
      <c r="P529" s="253"/>
      <c r="Q529" s="253"/>
      <c r="R529" s="253"/>
      <c r="S529" s="253"/>
      <c r="T529" s="25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5" t="s">
        <v>187</v>
      </c>
      <c r="AU529" s="255" t="s">
        <v>88</v>
      </c>
      <c r="AV529" s="13" t="s">
        <v>88</v>
      </c>
      <c r="AW529" s="13" t="s">
        <v>34</v>
      </c>
      <c r="AX529" s="13" t="s">
        <v>78</v>
      </c>
      <c r="AY529" s="255" t="s">
        <v>176</v>
      </c>
    </row>
    <row r="530" spans="1:51" s="13" customFormat="1" ht="12">
      <c r="A530" s="13"/>
      <c r="B530" s="245"/>
      <c r="C530" s="246"/>
      <c r="D530" s="240" t="s">
        <v>187</v>
      </c>
      <c r="E530" s="247" t="s">
        <v>1</v>
      </c>
      <c r="F530" s="248" t="s">
        <v>1722</v>
      </c>
      <c r="G530" s="246"/>
      <c r="H530" s="249">
        <v>3.11</v>
      </c>
      <c r="I530" s="250"/>
      <c r="J530" s="246"/>
      <c r="K530" s="246"/>
      <c r="L530" s="251"/>
      <c r="M530" s="252"/>
      <c r="N530" s="253"/>
      <c r="O530" s="253"/>
      <c r="P530" s="253"/>
      <c r="Q530" s="253"/>
      <c r="R530" s="253"/>
      <c r="S530" s="253"/>
      <c r="T530" s="25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5" t="s">
        <v>187</v>
      </c>
      <c r="AU530" s="255" t="s">
        <v>88</v>
      </c>
      <c r="AV530" s="13" t="s">
        <v>88</v>
      </c>
      <c r="AW530" s="13" t="s">
        <v>34</v>
      </c>
      <c r="AX530" s="13" t="s">
        <v>78</v>
      </c>
      <c r="AY530" s="255" t="s">
        <v>176</v>
      </c>
    </row>
    <row r="531" spans="1:51" s="14" customFormat="1" ht="12">
      <c r="A531" s="14"/>
      <c r="B531" s="256"/>
      <c r="C531" s="257"/>
      <c r="D531" s="240" t="s">
        <v>187</v>
      </c>
      <c r="E531" s="258" t="s">
        <v>1</v>
      </c>
      <c r="F531" s="259" t="s">
        <v>189</v>
      </c>
      <c r="G531" s="257"/>
      <c r="H531" s="260">
        <v>4.89</v>
      </c>
      <c r="I531" s="261"/>
      <c r="J531" s="257"/>
      <c r="K531" s="257"/>
      <c r="L531" s="262"/>
      <c r="M531" s="263"/>
      <c r="N531" s="264"/>
      <c r="O531" s="264"/>
      <c r="P531" s="264"/>
      <c r="Q531" s="264"/>
      <c r="R531" s="264"/>
      <c r="S531" s="264"/>
      <c r="T531" s="26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6" t="s">
        <v>187</v>
      </c>
      <c r="AU531" s="266" t="s">
        <v>88</v>
      </c>
      <c r="AV531" s="14" t="s">
        <v>183</v>
      </c>
      <c r="AW531" s="14" t="s">
        <v>34</v>
      </c>
      <c r="AX531" s="14" t="s">
        <v>86</v>
      </c>
      <c r="AY531" s="266" t="s">
        <v>176</v>
      </c>
    </row>
    <row r="532" spans="1:51" s="13" customFormat="1" ht="12">
      <c r="A532" s="13"/>
      <c r="B532" s="245"/>
      <c r="C532" s="246"/>
      <c r="D532" s="240" t="s">
        <v>187</v>
      </c>
      <c r="E532" s="246"/>
      <c r="F532" s="248" t="s">
        <v>1723</v>
      </c>
      <c r="G532" s="246"/>
      <c r="H532" s="249">
        <v>4.988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5" t="s">
        <v>187</v>
      </c>
      <c r="AU532" s="255" t="s">
        <v>88</v>
      </c>
      <c r="AV532" s="13" t="s">
        <v>88</v>
      </c>
      <c r="AW532" s="13" t="s">
        <v>4</v>
      </c>
      <c r="AX532" s="13" t="s">
        <v>86</v>
      </c>
      <c r="AY532" s="255" t="s">
        <v>176</v>
      </c>
    </row>
    <row r="533" spans="1:65" s="2" customFormat="1" ht="16.5" customHeight="1">
      <c r="A533" s="39"/>
      <c r="B533" s="40"/>
      <c r="C533" s="278" t="s">
        <v>703</v>
      </c>
      <c r="D533" s="278" t="s">
        <v>247</v>
      </c>
      <c r="E533" s="279" t="s">
        <v>812</v>
      </c>
      <c r="F533" s="280" t="s">
        <v>813</v>
      </c>
      <c r="G533" s="281" t="s">
        <v>462</v>
      </c>
      <c r="H533" s="282">
        <v>1.754</v>
      </c>
      <c r="I533" s="283"/>
      <c r="J533" s="284">
        <f>ROUND(I533*H533,2)</f>
        <v>0</v>
      </c>
      <c r="K533" s="280" t="s">
        <v>182</v>
      </c>
      <c r="L533" s="285"/>
      <c r="M533" s="286" t="s">
        <v>1</v>
      </c>
      <c r="N533" s="287" t="s">
        <v>43</v>
      </c>
      <c r="O533" s="92"/>
      <c r="P533" s="236">
        <f>O533*H533</f>
        <v>0</v>
      </c>
      <c r="Q533" s="236">
        <v>0.125</v>
      </c>
      <c r="R533" s="236">
        <f>Q533*H533</f>
        <v>0.21925</v>
      </c>
      <c r="S533" s="236">
        <v>0</v>
      </c>
      <c r="T533" s="237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8" t="s">
        <v>227</v>
      </c>
      <c r="AT533" s="238" t="s">
        <v>247</v>
      </c>
      <c r="AU533" s="238" t="s">
        <v>88</v>
      </c>
      <c r="AY533" s="18" t="s">
        <v>176</v>
      </c>
      <c r="BE533" s="239">
        <f>IF(N533="základní",J533,0)</f>
        <v>0</v>
      </c>
      <c r="BF533" s="239">
        <f>IF(N533="snížená",J533,0)</f>
        <v>0</v>
      </c>
      <c r="BG533" s="239">
        <f>IF(N533="zákl. přenesená",J533,0)</f>
        <v>0</v>
      </c>
      <c r="BH533" s="239">
        <f>IF(N533="sníž. přenesená",J533,0)</f>
        <v>0</v>
      </c>
      <c r="BI533" s="239">
        <f>IF(N533="nulová",J533,0)</f>
        <v>0</v>
      </c>
      <c r="BJ533" s="18" t="s">
        <v>86</v>
      </c>
      <c r="BK533" s="239">
        <f>ROUND(I533*H533,2)</f>
        <v>0</v>
      </c>
      <c r="BL533" s="18" t="s">
        <v>183</v>
      </c>
      <c r="BM533" s="238" t="s">
        <v>1724</v>
      </c>
    </row>
    <row r="534" spans="1:47" s="2" customFormat="1" ht="12">
      <c r="A534" s="39"/>
      <c r="B534" s="40"/>
      <c r="C534" s="41"/>
      <c r="D534" s="240" t="s">
        <v>185</v>
      </c>
      <c r="E534" s="41"/>
      <c r="F534" s="241" t="s">
        <v>813</v>
      </c>
      <c r="G534" s="41"/>
      <c r="H534" s="41"/>
      <c r="I534" s="242"/>
      <c r="J534" s="41"/>
      <c r="K534" s="41"/>
      <c r="L534" s="45"/>
      <c r="M534" s="243"/>
      <c r="N534" s="244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185</v>
      </c>
      <c r="AU534" s="18" t="s">
        <v>88</v>
      </c>
    </row>
    <row r="535" spans="1:47" s="2" customFormat="1" ht="12">
      <c r="A535" s="39"/>
      <c r="B535" s="40"/>
      <c r="C535" s="41"/>
      <c r="D535" s="240" t="s">
        <v>232</v>
      </c>
      <c r="E535" s="41"/>
      <c r="F535" s="277" t="s">
        <v>788</v>
      </c>
      <c r="G535" s="41"/>
      <c r="H535" s="41"/>
      <c r="I535" s="242"/>
      <c r="J535" s="41"/>
      <c r="K535" s="41"/>
      <c r="L535" s="45"/>
      <c r="M535" s="243"/>
      <c r="N535" s="244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232</v>
      </c>
      <c r="AU535" s="18" t="s">
        <v>88</v>
      </c>
    </row>
    <row r="536" spans="1:51" s="13" customFormat="1" ht="12">
      <c r="A536" s="13"/>
      <c r="B536" s="245"/>
      <c r="C536" s="246"/>
      <c r="D536" s="240" t="s">
        <v>187</v>
      </c>
      <c r="E536" s="247" t="s">
        <v>1</v>
      </c>
      <c r="F536" s="248" t="s">
        <v>1725</v>
      </c>
      <c r="G536" s="246"/>
      <c r="H536" s="249">
        <v>1.72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5" t="s">
        <v>187</v>
      </c>
      <c r="AU536" s="255" t="s">
        <v>88</v>
      </c>
      <c r="AV536" s="13" t="s">
        <v>88</v>
      </c>
      <c r="AW536" s="13" t="s">
        <v>34</v>
      </c>
      <c r="AX536" s="13" t="s">
        <v>78</v>
      </c>
      <c r="AY536" s="255" t="s">
        <v>176</v>
      </c>
    </row>
    <row r="537" spans="1:51" s="14" customFormat="1" ht="12">
      <c r="A537" s="14"/>
      <c r="B537" s="256"/>
      <c r="C537" s="257"/>
      <c r="D537" s="240" t="s">
        <v>187</v>
      </c>
      <c r="E537" s="258" t="s">
        <v>1</v>
      </c>
      <c r="F537" s="259" t="s">
        <v>189</v>
      </c>
      <c r="G537" s="257"/>
      <c r="H537" s="260">
        <v>1.72</v>
      </c>
      <c r="I537" s="261"/>
      <c r="J537" s="257"/>
      <c r="K537" s="257"/>
      <c r="L537" s="262"/>
      <c r="M537" s="263"/>
      <c r="N537" s="264"/>
      <c r="O537" s="264"/>
      <c r="P537" s="264"/>
      <c r="Q537" s="264"/>
      <c r="R537" s="264"/>
      <c r="S537" s="264"/>
      <c r="T537" s="26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6" t="s">
        <v>187</v>
      </c>
      <c r="AU537" s="266" t="s">
        <v>88</v>
      </c>
      <c r="AV537" s="14" t="s">
        <v>183</v>
      </c>
      <c r="AW537" s="14" t="s">
        <v>34</v>
      </c>
      <c r="AX537" s="14" t="s">
        <v>86</v>
      </c>
      <c r="AY537" s="266" t="s">
        <v>176</v>
      </c>
    </row>
    <row r="538" spans="1:51" s="13" customFormat="1" ht="12">
      <c r="A538" s="13"/>
      <c r="B538" s="245"/>
      <c r="C538" s="246"/>
      <c r="D538" s="240" t="s">
        <v>187</v>
      </c>
      <c r="E538" s="246"/>
      <c r="F538" s="248" t="s">
        <v>1726</v>
      </c>
      <c r="G538" s="246"/>
      <c r="H538" s="249">
        <v>1.754</v>
      </c>
      <c r="I538" s="250"/>
      <c r="J538" s="246"/>
      <c r="K538" s="246"/>
      <c r="L538" s="251"/>
      <c r="M538" s="252"/>
      <c r="N538" s="253"/>
      <c r="O538" s="253"/>
      <c r="P538" s="253"/>
      <c r="Q538" s="253"/>
      <c r="R538" s="253"/>
      <c r="S538" s="253"/>
      <c r="T538" s="25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5" t="s">
        <v>187</v>
      </c>
      <c r="AU538" s="255" t="s">
        <v>88</v>
      </c>
      <c r="AV538" s="13" t="s">
        <v>88</v>
      </c>
      <c r="AW538" s="13" t="s">
        <v>4</v>
      </c>
      <c r="AX538" s="13" t="s">
        <v>86</v>
      </c>
      <c r="AY538" s="255" t="s">
        <v>176</v>
      </c>
    </row>
    <row r="539" spans="1:65" s="2" customFormat="1" ht="16.5" customHeight="1">
      <c r="A539" s="39"/>
      <c r="B539" s="40"/>
      <c r="C539" s="278" t="s">
        <v>708</v>
      </c>
      <c r="D539" s="278" t="s">
        <v>247</v>
      </c>
      <c r="E539" s="279" t="s">
        <v>819</v>
      </c>
      <c r="F539" s="280" t="s">
        <v>820</v>
      </c>
      <c r="G539" s="281" t="s">
        <v>462</v>
      </c>
      <c r="H539" s="282">
        <v>5.222</v>
      </c>
      <c r="I539" s="283"/>
      <c r="J539" s="284">
        <f>ROUND(I539*H539,2)</f>
        <v>0</v>
      </c>
      <c r="K539" s="280" t="s">
        <v>182</v>
      </c>
      <c r="L539" s="285"/>
      <c r="M539" s="286" t="s">
        <v>1</v>
      </c>
      <c r="N539" s="287" t="s">
        <v>43</v>
      </c>
      <c r="O539" s="92"/>
      <c r="P539" s="236">
        <f>O539*H539</f>
        <v>0</v>
      </c>
      <c r="Q539" s="236">
        <v>0.125</v>
      </c>
      <c r="R539" s="236">
        <f>Q539*H539</f>
        <v>0.65275</v>
      </c>
      <c r="S539" s="236">
        <v>0</v>
      </c>
      <c r="T539" s="237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8" t="s">
        <v>227</v>
      </c>
      <c r="AT539" s="238" t="s">
        <v>247</v>
      </c>
      <c r="AU539" s="238" t="s">
        <v>88</v>
      </c>
      <c r="AY539" s="18" t="s">
        <v>176</v>
      </c>
      <c r="BE539" s="239">
        <f>IF(N539="základní",J539,0)</f>
        <v>0</v>
      </c>
      <c r="BF539" s="239">
        <f>IF(N539="snížená",J539,0)</f>
        <v>0</v>
      </c>
      <c r="BG539" s="239">
        <f>IF(N539="zákl. přenesená",J539,0)</f>
        <v>0</v>
      </c>
      <c r="BH539" s="239">
        <f>IF(N539="sníž. přenesená",J539,0)</f>
        <v>0</v>
      </c>
      <c r="BI539" s="239">
        <f>IF(N539="nulová",J539,0)</f>
        <v>0</v>
      </c>
      <c r="BJ539" s="18" t="s">
        <v>86</v>
      </c>
      <c r="BK539" s="239">
        <f>ROUND(I539*H539,2)</f>
        <v>0</v>
      </c>
      <c r="BL539" s="18" t="s">
        <v>183</v>
      </c>
      <c r="BM539" s="238" t="s">
        <v>1727</v>
      </c>
    </row>
    <row r="540" spans="1:47" s="2" customFormat="1" ht="12">
      <c r="A540" s="39"/>
      <c r="B540" s="40"/>
      <c r="C540" s="41"/>
      <c r="D540" s="240" t="s">
        <v>185</v>
      </c>
      <c r="E540" s="41"/>
      <c r="F540" s="241" t="s">
        <v>820</v>
      </c>
      <c r="G540" s="41"/>
      <c r="H540" s="41"/>
      <c r="I540" s="242"/>
      <c r="J540" s="41"/>
      <c r="K540" s="41"/>
      <c r="L540" s="45"/>
      <c r="M540" s="243"/>
      <c r="N540" s="244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185</v>
      </c>
      <c r="AU540" s="18" t="s">
        <v>88</v>
      </c>
    </row>
    <row r="541" spans="1:47" s="2" customFormat="1" ht="12">
      <c r="A541" s="39"/>
      <c r="B541" s="40"/>
      <c r="C541" s="41"/>
      <c r="D541" s="240" t="s">
        <v>232</v>
      </c>
      <c r="E541" s="41"/>
      <c r="F541" s="277" t="s">
        <v>788</v>
      </c>
      <c r="G541" s="41"/>
      <c r="H541" s="41"/>
      <c r="I541" s="242"/>
      <c r="J541" s="41"/>
      <c r="K541" s="41"/>
      <c r="L541" s="45"/>
      <c r="M541" s="243"/>
      <c r="N541" s="244"/>
      <c r="O541" s="92"/>
      <c r="P541" s="92"/>
      <c r="Q541" s="92"/>
      <c r="R541" s="92"/>
      <c r="S541" s="92"/>
      <c r="T541" s="9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232</v>
      </c>
      <c r="AU541" s="18" t="s">
        <v>88</v>
      </c>
    </row>
    <row r="542" spans="1:51" s="13" customFormat="1" ht="12">
      <c r="A542" s="13"/>
      <c r="B542" s="245"/>
      <c r="C542" s="246"/>
      <c r="D542" s="240" t="s">
        <v>187</v>
      </c>
      <c r="E542" s="247" t="s">
        <v>1</v>
      </c>
      <c r="F542" s="248" t="s">
        <v>1728</v>
      </c>
      <c r="G542" s="246"/>
      <c r="H542" s="249">
        <v>4.71</v>
      </c>
      <c r="I542" s="250"/>
      <c r="J542" s="246"/>
      <c r="K542" s="246"/>
      <c r="L542" s="251"/>
      <c r="M542" s="252"/>
      <c r="N542" s="253"/>
      <c r="O542" s="253"/>
      <c r="P542" s="253"/>
      <c r="Q542" s="253"/>
      <c r="R542" s="253"/>
      <c r="S542" s="253"/>
      <c r="T542" s="25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5" t="s">
        <v>187</v>
      </c>
      <c r="AU542" s="255" t="s">
        <v>88</v>
      </c>
      <c r="AV542" s="13" t="s">
        <v>88</v>
      </c>
      <c r="AW542" s="13" t="s">
        <v>34</v>
      </c>
      <c r="AX542" s="13" t="s">
        <v>78</v>
      </c>
      <c r="AY542" s="255" t="s">
        <v>176</v>
      </c>
    </row>
    <row r="543" spans="1:51" s="13" customFormat="1" ht="12">
      <c r="A543" s="13"/>
      <c r="B543" s="245"/>
      <c r="C543" s="246"/>
      <c r="D543" s="240" t="s">
        <v>187</v>
      </c>
      <c r="E543" s="247" t="s">
        <v>1</v>
      </c>
      <c r="F543" s="248" t="s">
        <v>1729</v>
      </c>
      <c r="G543" s="246"/>
      <c r="H543" s="249">
        <v>0.41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5" t="s">
        <v>187</v>
      </c>
      <c r="AU543" s="255" t="s">
        <v>88</v>
      </c>
      <c r="AV543" s="13" t="s">
        <v>88</v>
      </c>
      <c r="AW543" s="13" t="s">
        <v>34</v>
      </c>
      <c r="AX543" s="13" t="s">
        <v>78</v>
      </c>
      <c r="AY543" s="255" t="s">
        <v>176</v>
      </c>
    </row>
    <row r="544" spans="1:51" s="14" customFormat="1" ht="12">
      <c r="A544" s="14"/>
      <c r="B544" s="256"/>
      <c r="C544" s="257"/>
      <c r="D544" s="240" t="s">
        <v>187</v>
      </c>
      <c r="E544" s="258" t="s">
        <v>1</v>
      </c>
      <c r="F544" s="259" t="s">
        <v>189</v>
      </c>
      <c r="G544" s="257"/>
      <c r="H544" s="260">
        <v>5.12</v>
      </c>
      <c r="I544" s="261"/>
      <c r="J544" s="257"/>
      <c r="K544" s="257"/>
      <c r="L544" s="262"/>
      <c r="M544" s="263"/>
      <c r="N544" s="264"/>
      <c r="O544" s="264"/>
      <c r="P544" s="264"/>
      <c r="Q544" s="264"/>
      <c r="R544" s="264"/>
      <c r="S544" s="264"/>
      <c r="T544" s="26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6" t="s">
        <v>187</v>
      </c>
      <c r="AU544" s="266" t="s">
        <v>88</v>
      </c>
      <c r="AV544" s="14" t="s">
        <v>183</v>
      </c>
      <c r="AW544" s="14" t="s">
        <v>34</v>
      </c>
      <c r="AX544" s="14" t="s">
        <v>86</v>
      </c>
      <c r="AY544" s="266" t="s">
        <v>176</v>
      </c>
    </row>
    <row r="545" spans="1:51" s="13" customFormat="1" ht="12">
      <c r="A545" s="13"/>
      <c r="B545" s="245"/>
      <c r="C545" s="246"/>
      <c r="D545" s="240" t="s">
        <v>187</v>
      </c>
      <c r="E545" s="246"/>
      <c r="F545" s="248" t="s">
        <v>1730</v>
      </c>
      <c r="G545" s="246"/>
      <c r="H545" s="249">
        <v>5.222</v>
      </c>
      <c r="I545" s="250"/>
      <c r="J545" s="246"/>
      <c r="K545" s="246"/>
      <c r="L545" s="251"/>
      <c r="M545" s="252"/>
      <c r="N545" s="253"/>
      <c r="O545" s="253"/>
      <c r="P545" s="253"/>
      <c r="Q545" s="253"/>
      <c r="R545" s="253"/>
      <c r="S545" s="253"/>
      <c r="T545" s="25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5" t="s">
        <v>187</v>
      </c>
      <c r="AU545" s="255" t="s">
        <v>88</v>
      </c>
      <c r="AV545" s="13" t="s">
        <v>88</v>
      </c>
      <c r="AW545" s="13" t="s">
        <v>4</v>
      </c>
      <c r="AX545" s="13" t="s">
        <v>86</v>
      </c>
      <c r="AY545" s="255" t="s">
        <v>176</v>
      </c>
    </row>
    <row r="546" spans="1:65" s="2" customFormat="1" ht="16.5" customHeight="1">
      <c r="A546" s="39"/>
      <c r="B546" s="40"/>
      <c r="C546" s="227" t="s">
        <v>713</v>
      </c>
      <c r="D546" s="227" t="s">
        <v>178</v>
      </c>
      <c r="E546" s="228" t="s">
        <v>842</v>
      </c>
      <c r="F546" s="229" t="s">
        <v>843</v>
      </c>
      <c r="G546" s="230" t="s">
        <v>462</v>
      </c>
      <c r="H546" s="231">
        <v>529.87</v>
      </c>
      <c r="I546" s="232"/>
      <c r="J546" s="233">
        <f>ROUND(I546*H546,2)</f>
        <v>0</v>
      </c>
      <c r="K546" s="229" t="s">
        <v>182</v>
      </c>
      <c r="L546" s="45"/>
      <c r="M546" s="234" t="s">
        <v>1</v>
      </c>
      <c r="N546" s="235" t="s">
        <v>43</v>
      </c>
      <c r="O546" s="92"/>
      <c r="P546" s="236">
        <f>O546*H546</f>
        <v>0</v>
      </c>
      <c r="Q546" s="236">
        <v>0.10095</v>
      </c>
      <c r="R546" s="236">
        <f>Q546*H546</f>
        <v>53.490376499999996</v>
      </c>
      <c r="S546" s="236">
        <v>0</v>
      </c>
      <c r="T546" s="237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8" t="s">
        <v>183</v>
      </c>
      <c r="AT546" s="238" t="s">
        <v>178</v>
      </c>
      <c r="AU546" s="238" t="s">
        <v>88</v>
      </c>
      <c r="AY546" s="18" t="s">
        <v>176</v>
      </c>
      <c r="BE546" s="239">
        <f>IF(N546="základní",J546,0)</f>
        <v>0</v>
      </c>
      <c r="BF546" s="239">
        <f>IF(N546="snížená",J546,0)</f>
        <v>0</v>
      </c>
      <c r="BG546" s="239">
        <f>IF(N546="zákl. přenesená",J546,0)</f>
        <v>0</v>
      </c>
      <c r="BH546" s="239">
        <f>IF(N546="sníž. přenesená",J546,0)</f>
        <v>0</v>
      </c>
      <c r="BI546" s="239">
        <f>IF(N546="nulová",J546,0)</f>
        <v>0</v>
      </c>
      <c r="BJ546" s="18" t="s">
        <v>86</v>
      </c>
      <c r="BK546" s="239">
        <f>ROUND(I546*H546,2)</f>
        <v>0</v>
      </c>
      <c r="BL546" s="18" t="s">
        <v>183</v>
      </c>
      <c r="BM546" s="238" t="s">
        <v>844</v>
      </c>
    </row>
    <row r="547" spans="1:47" s="2" customFormat="1" ht="12">
      <c r="A547" s="39"/>
      <c r="B547" s="40"/>
      <c r="C547" s="41"/>
      <c r="D547" s="240" t="s">
        <v>185</v>
      </c>
      <c r="E547" s="41"/>
      <c r="F547" s="241" t="s">
        <v>845</v>
      </c>
      <c r="G547" s="41"/>
      <c r="H547" s="41"/>
      <c r="I547" s="242"/>
      <c r="J547" s="41"/>
      <c r="K547" s="41"/>
      <c r="L547" s="45"/>
      <c r="M547" s="243"/>
      <c r="N547" s="244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185</v>
      </c>
      <c r="AU547" s="18" t="s">
        <v>88</v>
      </c>
    </row>
    <row r="548" spans="1:47" s="2" customFormat="1" ht="12">
      <c r="A548" s="39"/>
      <c r="B548" s="40"/>
      <c r="C548" s="41"/>
      <c r="D548" s="240" t="s">
        <v>232</v>
      </c>
      <c r="E548" s="41"/>
      <c r="F548" s="277" t="s">
        <v>744</v>
      </c>
      <c r="G548" s="41"/>
      <c r="H548" s="41"/>
      <c r="I548" s="242"/>
      <c r="J548" s="41"/>
      <c r="K548" s="41"/>
      <c r="L548" s="45"/>
      <c r="M548" s="243"/>
      <c r="N548" s="244"/>
      <c r="O548" s="92"/>
      <c r="P548" s="92"/>
      <c r="Q548" s="92"/>
      <c r="R548" s="92"/>
      <c r="S548" s="92"/>
      <c r="T548" s="93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232</v>
      </c>
      <c r="AU548" s="18" t="s">
        <v>88</v>
      </c>
    </row>
    <row r="549" spans="1:51" s="13" customFormat="1" ht="12">
      <c r="A549" s="13"/>
      <c r="B549" s="245"/>
      <c r="C549" s="246"/>
      <c r="D549" s="240" t="s">
        <v>187</v>
      </c>
      <c r="E549" s="247" t="s">
        <v>1</v>
      </c>
      <c r="F549" s="248" t="s">
        <v>1731</v>
      </c>
      <c r="G549" s="246"/>
      <c r="H549" s="249">
        <v>529.87</v>
      </c>
      <c r="I549" s="250"/>
      <c r="J549" s="246"/>
      <c r="K549" s="246"/>
      <c r="L549" s="251"/>
      <c r="M549" s="252"/>
      <c r="N549" s="253"/>
      <c r="O549" s="253"/>
      <c r="P549" s="253"/>
      <c r="Q549" s="253"/>
      <c r="R549" s="253"/>
      <c r="S549" s="253"/>
      <c r="T549" s="25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5" t="s">
        <v>187</v>
      </c>
      <c r="AU549" s="255" t="s">
        <v>88</v>
      </c>
      <c r="AV549" s="13" t="s">
        <v>88</v>
      </c>
      <c r="AW549" s="13" t="s">
        <v>34</v>
      </c>
      <c r="AX549" s="13" t="s">
        <v>78</v>
      </c>
      <c r="AY549" s="255" t="s">
        <v>176</v>
      </c>
    </row>
    <row r="550" spans="1:51" s="14" customFormat="1" ht="12">
      <c r="A550" s="14"/>
      <c r="B550" s="256"/>
      <c r="C550" s="257"/>
      <c r="D550" s="240" t="s">
        <v>187</v>
      </c>
      <c r="E550" s="258" t="s">
        <v>1</v>
      </c>
      <c r="F550" s="259" t="s">
        <v>189</v>
      </c>
      <c r="G550" s="257"/>
      <c r="H550" s="260">
        <v>529.87</v>
      </c>
      <c r="I550" s="261"/>
      <c r="J550" s="257"/>
      <c r="K550" s="257"/>
      <c r="L550" s="262"/>
      <c r="M550" s="263"/>
      <c r="N550" s="264"/>
      <c r="O550" s="264"/>
      <c r="P550" s="264"/>
      <c r="Q550" s="264"/>
      <c r="R550" s="264"/>
      <c r="S550" s="264"/>
      <c r="T550" s="26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6" t="s">
        <v>187</v>
      </c>
      <c r="AU550" s="266" t="s">
        <v>88</v>
      </c>
      <c r="AV550" s="14" t="s">
        <v>183</v>
      </c>
      <c r="AW550" s="14" t="s">
        <v>34</v>
      </c>
      <c r="AX550" s="14" t="s">
        <v>86</v>
      </c>
      <c r="AY550" s="266" t="s">
        <v>176</v>
      </c>
    </row>
    <row r="551" spans="1:65" s="2" customFormat="1" ht="16.5" customHeight="1">
      <c r="A551" s="39"/>
      <c r="B551" s="40"/>
      <c r="C551" s="278" t="s">
        <v>718</v>
      </c>
      <c r="D551" s="278" t="s">
        <v>247</v>
      </c>
      <c r="E551" s="279" t="s">
        <v>848</v>
      </c>
      <c r="F551" s="280" t="s">
        <v>849</v>
      </c>
      <c r="G551" s="281" t="s">
        <v>462</v>
      </c>
      <c r="H551" s="282">
        <v>540.467</v>
      </c>
      <c r="I551" s="283"/>
      <c r="J551" s="284">
        <f>ROUND(I551*H551,2)</f>
        <v>0</v>
      </c>
      <c r="K551" s="280" t="s">
        <v>182</v>
      </c>
      <c r="L551" s="285"/>
      <c r="M551" s="286" t="s">
        <v>1</v>
      </c>
      <c r="N551" s="287" t="s">
        <v>43</v>
      </c>
      <c r="O551" s="92"/>
      <c r="P551" s="236">
        <f>O551*H551</f>
        <v>0</v>
      </c>
      <c r="Q551" s="236">
        <v>0.024</v>
      </c>
      <c r="R551" s="236">
        <f>Q551*H551</f>
        <v>12.971208</v>
      </c>
      <c r="S551" s="236">
        <v>0</v>
      </c>
      <c r="T551" s="237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8" t="s">
        <v>227</v>
      </c>
      <c r="AT551" s="238" t="s">
        <v>247</v>
      </c>
      <c r="AU551" s="238" t="s">
        <v>88</v>
      </c>
      <c r="AY551" s="18" t="s">
        <v>176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8" t="s">
        <v>86</v>
      </c>
      <c r="BK551" s="239">
        <f>ROUND(I551*H551,2)</f>
        <v>0</v>
      </c>
      <c r="BL551" s="18" t="s">
        <v>183</v>
      </c>
      <c r="BM551" s="238" t="s">
        <v>850</v>
      </c>
    </row>
    <row r="552" spans="1:47" s="2" customFormat="1" ht="12">
      <c r="A552" s="39"/>
      <c r="B552" s="40"/>
      <c r="C552" s="41"/>
      <c r="D552" s="240" t="s">
        <v>185</v>
      </c>
      <c r="E552" s="41"/>
      <c r="F552" s="241" t="s">
        <v>849</v>
      </c>
      <c r="G552" s="41"/>
      <c r="H552" s="41"/>
      <c r="I552" s="242"/>
      <c r="J552" s="41"/>
      <c r="K552" s="41"/>
      <c r="L552" s="45"/>
      <c r="M552" s="243"/>
      <c r="N552" s="244"/>
      <c r="O552" s="92"/>
      <c r="P552" s="92"/>
      <c r="Q552" s="92"/>
      <c r="R552" s="92"/>
      <c r="S552" s="92"/>
      <c r="T552" s="93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185</v>
      </c>
      <c r="AU552" s="18" t="s">
        <v>88</v>
      </c>
    </row>
    <row r="553" spans="1:51" s="13" customFormat="1" ht="12">
      <c r="A553" s="13"/>
      <c r="B553" s="245"/>
      <c r="C553" s="246"/>
      <c r="D553" s="240" t="s">
        <v>187</v>
      </c>
      <c r="E553" s="247" t="s">
        <v>1</v>
      </c>
      <c r="F553" s="248" t="s">
        <v>1732</v>
      </c>
      <c r="G553" s="246"/>
      <c r="H553" s="249">
        <v>529.87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5" t="s">
        <v>187</v>
      </c>
      <c r="AU553" s="255" t="s">
        <v>88</v>
      </c>
      <c r="AV553" s="13" t="s">
        <v>88</v>
      </c>
      <c r="AW553" s="13" t="s">
        <v>34</v>
      </c>
      <c r="AX553" s="13" t="s">
        <v>78</v>
      </c>
      <c r="AY553" s="255" t="s">
        <v>176</v>
      </c>
    </row>
    <row r="554" spans="1:51" s="14" customFormat="1" ht="12">
      <c r="A554" s="14"/>
      <c r="B554" s="256"/>
      <c r="C554" s="257"/>
      <c r="D554" s="240" t="s">
        <v>187</v>
      </c>
      <c r="E554" s="258" t="s">
        <v>1</v>
      </c>
      <c r="F554" s="259" t="s">
        <v>189</v>
      </c>
      <c r="G554" s="257"/>
      <c r="H554" s="260">
        <v>529.87</v>
      </c>
      <c r="I554" s="261"/>
      <c r="J554" s="257"/>
      <c r="K554" s="257"/>
      <c r="L554" s="262"/>
      <c r="M554" s="263"/>
      <c r="N554" s="264"/>
      <c r="O554" s="264"/>
      <c r="P554" s="264"/>
      <c r="Q554" s="264"/>
      <c r="R554" s="264"/>
      <c r="S554" s="264"/>
      <c r="T554" s="26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6" t="s">
        <v>187</v>
      </c>
      <c r="AU554" s="266" t="s">
        <v>88</v>
      </c>
      <c r="AV554" s="14" t="s">
        <v>183</v>
      </c>
      <c r="AW554" s="14" t="s">
        <v>34</v>
      </c>
      <c r="AX554" s="14" t="s">
        <v>86</v>
      </c>
      <c r="AY554" s="266" t="s">
        <v>176</v>
      </c>
    </row>
    <row r="555" spans="1:51" s="13" customFormat="1" ht="12">
      <c r="A555" s="13"/>
      <c r="B555" s="245"/>
      <c r="C555" s="246"/>
      <c r="D555" s="240" t="s">
        <v>187</v>
      </c>
      <c r="E555" s="246"/>
      <c r="F555" s="248" t="s">
        <v>1733</v>
      </c>
      <c r="G555" s="246"/>
      <c r="H555" s="249">
        <v>540.467</v>
      </c>
      <c r="I555" s="250"/>
      <c r="J555" s="246"/>
      <c r="K555" s="246"/>
      <c r="L555" s="251"/>
      <c r="M555" s="252"/>
      <c r="N555" s="253"/>
      <c r="O555" s="253"/>
      <c r="P555" s="253"/>
      <c r="Q555" s="253"/>
      <c r="R555" s="253"/>
      <c r="S555" s="253"/>
      <c r="T555" s="25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5" t="s">
        <v>187</v>
      </c>
      <c r="AU555" s="255" t="s">
        <v>88</v>
      </c>
      <c r="AV555" s="13" t="s">
        <v>88</v>
      </c>
      <c r="AW555" s="13" t="s">
        <v>4</v>
      </c>
      <c r="AX555" s="13" t="s">
        <v>86</v>
      </c>
      <c r="AY555" s="255" t="s">
        <v>176</v>
      </c>
    </row>
    <row r="556" spans="1:65" s="2" customFormat="1" ht="16.5" customHeight="1">
      <c r="A556" s="39"/>
      <c r="B556" s="40"/>
      <c r="C556" s="227" t="s">
        <v>724</v>
      </c>
      <c r="D556" s="227" t="s">
        <v>178</v>
      </c>
      <c r="E556" s="228" t="s">
        <v>861</v>
      </c>
      <c r="F556" s="229" t="s">
        <v>862</v>
      </c>
      <c r="G556" s="230" t="s">
        <v>181</v>
      </c>
      <c r="H556" s="231">
        <v>12.497</v>
      </c>
      <c r="I556" s="232"/>
      <c r="J556" s="233">
        <f>ROUND(I556*H556,2)</f>
        <v>0</v>
      </c>
      <c r="K556" s="229" t="s">
        <v>182</v>
      </c>
      <c r="L556" s="45"/>
      <c r="M556" s="234" t="s">
        <v>1</v>
      </c>
      <c r="N556" s="235" t="s">
        <v>43</v>
      </c>
      <c r="O556" s="92"/>
      <c r="P556" s="236">
        <f>O556*H556</f>
        <v>0</v>
      </c>
      <c r="Q556" s="236">
        <v>2.25634</v>
      </c>
      <c r="R556" s="236">
        <f>Q556*H556</f>
        <v>28.197480979999998</v>
      </c>
      <c r="S556" s="236">
        <v>0</v>
      </c>
      <c r="T556" s="237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8" t="s">
        <v>183</v>
      </c>
      <c r="AT556" s="238" t="s">
        <v>178</v>
      </c>
      <c r="AU556" s="238" t="s">
        <v>88</v>
      </c>
      <c r="AY556" s="18" t="s">
        <v>176</v>
      </c>
      <c r="BE556" s="239">
        <f>IF(N556="základní",J556,0)</f>
        <v>0</v>
      </c>
      <c r="BF556" s="239">
        <f>IF(N556="snížená",J556,0)</f>
        <v>0</v>
      </c>
      <c r="BG556" s="239">
        <f>IF(N556="zákl. přenesená",J556,0)</f>
        <v>0</v>
      </c>
      <c r="BH556" s="239">
        <f>IF(N556="sníž. přenesená",J556,0)</f>
        <v>0</v>
      </c>
      <c r="BI556" s="239">
        <f>IF(N556="nulová",J556,0)</f>
        <v>0</v>
      </c>
      <c r="BJ556" s="18" t="s">
        <v>86</v>
      </c>
      <c r="BK556" s="239">
        <f>ROUND(I556*H556,2)</f>
        <v>0</v>
      </c>
      <c r="BL556" s="18" t="s">
        <v>183</v>
      </c>
      <c r="BM556" s="238" t="s">
        <v>1734</v>
      </c>
    </row>
    <row r="557" spans="1:47" s="2" customFormat="1" ht="12">
      <c r="A557" s="39"/>
      <c r="B557" s="40"/>
      <c r="C557" s="41"/>
      <c r="D557" s="240" t="s">
        <v>185</v>
      </c>
      <c r="E557" s="41"/>
      <c r="F557" s="241" t="s">
        <v>864</v>
      </c>
      <c r="G557" s="41"/>
      <c r="H557" s="41"/>
      <c r="I557" s="242"/>
      <c r="J557" s="41"/>
      <c r="K557" s="41"/>
      <c r="L557" s="45"/>
      <c r="M557" s="243"/>
      <c r="N557" s="244"/>
      <c r="O557" s="92"/>
      <c r="P557" s="92"/>
      <c r="Q557" s="92"/>
      <c r="R557" s="92"/>
      <c r="S557" s="92"/>
      <c r="T557" s="9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185</v>
      </c>
      <c r="AU557" s="18" t="s">
        <v>88</v>
      </c>
    </row>
    <row r="558" spans="1:47" s="2" customFormat="1" ht="12">
      <c r="A558" s="39"/>
      <c r="B558" s="40"/>
      <c r="C558" s="41"/>
      <c r="D558" s="240" t="s">
        <v>232</v>
      </c>
      <c r="E558" s="41"/>
      <c r="F558" s="277" t="s">
        <v>865</v>
      </c>
      <c r="G558" s="41"/>
      <c r="H558" s="41"/>
      <c r="I558" s="242"/>
      <c r="J558" s="41"/>
      <c r="K558" s="41"/>
      <c r="L558" s="45"/>
      <c r="M558" s="243"/>
      <c r="N558" s="244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232</v>
      </c>
      <c r="AU558" s="18" t="s">
        <v>88</v>
      </c>
    </row>
    <row r="559" spans="1:51" s="15" customFormat="1" ht="12">
      <c r="A559" s="15"/>
      <c r="B559" s="267"/>
      <c r="C559" s="268"/>
      <c r="D559" s="240" t="s">
        <v>187</v>
      </c>
      <c r="E559" s="269" t="s">
        <v>1</v>
      </c>
      <c r="F559" s="270" t="s">
        <v>866</v>
      </c>
      <c r="G559" s="268"/>
      <c r="H559" s="269" t="s">
        <v>1</v>
      </c>
      <c r="I559" s="271"/>
      <c r="J559" s="268"/>
      <c r="K559" s="268"/>
      <c r="L559" s="272"/>
      <c r="M559" s="273"/>
      <c r="N559" s="274"/>
      <c r="O559" s="274"/>
      <c r="P559" s="274"/>
      <c r="Q559" s="274"/>
      <c r="R559" s="274"/>
      <c r="S559" s="274"/>
      <c r="T559" s="27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6" t="s">
        <v>187</v>
      </c>
      <c r="AU559" s="276" t="s">
        <v>88</v>
      </c>
      <c r="AV559" s="15" t="s">
        <v>86</v>
      </c>
      <c r="AW559" s="15" t="s">
        <v>34</v>
      </c>
      <c r="AX559" s="15" t="s">
        <v>78</v>
      </c>
      <c r="AY559" s="276" t="s">
        <v>176</v>
      </c>
    </row>
    <row r="560" spans="1:51" s="13" customFormat="1" ht="12">
      <c r="A560" s="13"/>
      <c r="B560" s="245"/>
      <c r="C560" s="246"/>
      <c r="D560" s="240" t="s">
        <v>187</v>
      </c>
      <c r="E560" s="247" t="s">
        <v>1</v>
      </c>
      <c r="F560" s="248" t="s">
        <v>1735</v>
      </c>
      <c r="G560" s="246"/>
      <c r="H560" s="249">
        <v>2.849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5" t="s">
        <v>187</v>
      </c>
      <c r="AU560" s="255" t="s">
        <v>88</v>
      </c>
      <c r="AV560" s="13" t="s">
        <v>88</v>
      </c>
      <c r="AW560" s="13" t="s">
        <v>34</v>
      </c>
      <c r="AX560" s="13" t="s">
        <v>78</v>
      </c>
      <c r="AY560" s="255" t="s">
        <v>176</v>
      </c>
    </row>
    <row r="561" spans="1:51" s="13" customFormat="1" ht="12">
      <c r="A561" s="13"/>
      <c r="B561" s="245"/>
      <c r="C561" s="246"/>
      <c r="D561" s="240" t="s">
        <v>187</v>
      </c>
      <c r="E561" s="247" t="s">
        <v>1</v>
      </c>
      <c r="F561" s="248" t="s">
        <v>1736</v>
      </c>
      <c r="G561" s="246"/>
      <c r="H561" s="249">
        <v>9.648</v>
      </c>
      <c r="I561" s="250"/>
      <c r="J561" s="246"/>
      <c r="K561" s="246"/>
      <c r="L561" s="251"/>
      <c r="M561" s="252"/>
      <c r="N561" s="253"/>
      <c r="O561" s="253"/>
      <c r="P561" s="253"/>
      <c r="Q561" s="253"/>
      <c r="R561" s="253"/>
      <c r="S561" s="253"/>
      <c r="T561" s="25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5" t="s">
        <v>187</v>
      </c>
      <c r="AU561" s="255" t="s">
        <v>88</v>
      </c>
      <c r="AV561" s="13" t="s">
        <v>88</v>
      </c>
      <c r="AW561" s="13" t="s">
        <v>34</v>
      </c>
      <c r="AX561" s="13" t="s">
        <v>78</v>
      </c>
      <c r="AY561" s="255" t="s">
        <v>176</v>
      </c>
    </row>
    <row r="562" spans="1:51" s="14" customFormat="1" ht="12">
      <c r="A562" s="14"/>
      <c r="B562" s="256"/>
      <c r="C562" s="257"/>
      <c r="D562" s="240" t="s">
        <v>187</v>
      </c>
      <c r="E562" s="258" t="s">
        <v>1</v>
      </c>
      <c r="F562" s="259" t="s">
        <v>189</v>
      </c>
      <c r="G562" s="257"/>
      <c r="H562" s="260">
        <v>12.497</v>
      </c>
      <c r="I562" s="261"/>
      <c r="J562" s="257"/>
      <c r="K562" s="257"/>
      <c r="L562" s="262"/>
      <c r="M562" s="263"/>
      <c r="N562" s="264"/>
      <c r="O562" s="264"/>
      <c r="P562" s="264"/>
      <c r="Q562" s="264"/>
      <c r="R562" s="264"/>
      <c r="S562" s="264"/>
      <c r="T562" s="26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6" t="s">
        <v>187</v>
      </c>
      <c r="AU562" s="266" t="s">
        <v>88</v>
      </c>
      <c r="AV562" s="14" t="s">
        <v>183</v>
      </c>
      <c r="AW562" s="14" t="s">
        <v>34</v>
      </c>
      <c r="AX562" s="14" t="s">
        <v>86</v>
      </c>
      <c r="AY562" s="266" t="s">
        <v>176</v>
      </c>
    </row>
    <row r="563" spans="1:65" s="2" customFormat="1" ht="16.5" customHeight="1">
      <c r="A563" s="39"/>
      <c r="B563" s="40"/>
      <c r="C563" s="227" t="s">
        <v>729</v>
      </c>
      <c r="D563" s="227" t="s">
        <v>178</v>
      </c>
      <c r="E563" s="228" t="s">
        <v>1339</v>
      </c>
      <c r="F563" s="229" t="s">
        <v>1340</v>
      </c>
      <c r="G563" s="230" t="s">
        <v>296</v>
      </c>
      <c r="H563" s="231">
        <v>1.8</v>
      </c>
      <c r="I563" s="232"/>
      <c r="J563" s="233">
        <f>ROUND(I563*H563,2)</f>
        <v>0</v>
      </c>
      <c r="K563" s="229" t="s">
        <v>182</v>
      </c>
      <c r="L563" s="45"/>
      <c r="M563" s="234" t="s">
        <v>1</v>
      </c>
      <c r="N563" s="235" t="s">
        <v>43</v>
      </c>
      <c r="O563" s="92"/>
      <c r="P563" s="236">
        <f>O563*H563</f>
        <v>0</v>
      </c>
      <c r="Q563" s="236">
        <v>0.00388</v>
      </c>
      <c r="R563" s="236">
        <f>Q563*H563</f>
        <v>0.006984000000000001</v>
      </c>
      <c r="S563" s="236">
        <v>0</v>
      </c>
      <c r="T563" s="237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8" t="s">
        <v>183</v>
      </c>
      <c r="AT563" s="238" t="s">
        <v>178</v>
      </c>
      <c r="AU563" s="238" t="s">
        <v>88</v>
      </c>
      <c r="AY563" s="18" t="s">
        <v>176</v>
      </c>
      <c r="BE563" s="239">
        <f>IF(N563="základní",J563,0)</f>
        <v>0</v>
      </c>
      <c r="BF563" s="239">
        <f>IF(N563="snížená",J563,0)</f>
        <v>0</v>
      </c>
      <c r="BG563" s="239">
        <f>IF(N563="zákl. přenesená",J563,0)</f>
        <v>0</v>
      </c>
      <c r="BH563" s="239">
        <f>IF(N563="sníž. přenesená",J563,0)</f>
        <v>0</v>
      </c>
      <c r="BI563" s="239">
        <f>IF(N563="nulová",J563,0)</f>
        <v>0</v>
      </c>
      <c r="BJ563" s="18" t="s">
        <v>86</v>
      </c>
      <c r="BK563" s="239">
        <f>ROUND(I563*H563,2)</f>
        <v>0</v>
      </c>
      <c r="BL563" s="18" t="s">
        <v>183</v>
      </c>
      <c r="BM563" s="238" t="s">
        <v>1341</v>
      </c>
    </row>
    <row r="564" spans="1:47" s="2" customFormat="1" ht="12">
      <c r="A564" s="39"/>
      <c r="B564" s="40"/>
      <c r="C564" s="41"/>
      <c r="D564" s="240" t="s">
        <v>185</v>
      </c>
      <c r="E564" s="41"/>
      <c r="F564" s="241" t="s">
        <v>1342</v>
      </c>
      <c r="G564" s="41"/>
      <c r="H564" s="41"/>
      <c r="I564" s="242"/>
      <c r="J564" s="41"/>
      <c r="K564" s="41"/>
      <c r="L564" s="45"/>
      <c r="M564" s="243"/>
      <c r="N564" s="244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185</v>
      </c>
      <c r="AU564" s="18" t="s">
        <v>88</v>
      </c>
    </row>
    <row r="565" spans="1:51" s="13" customFormat="1" ht="12">
      <c r="A565" s="13"/>
      <c r="B565" s="245"/>
      <c r="C565" s="246"/>
      <c r="D565" s="240" t="s">
        <v>187</v>
      </c>
      <c r="E565" s="247" t="s">
        <v>1</v>
      </c>
      <c r="F565" s="248" t="s">
        <v>1737</v>
      </c>
      <c r="G565" s="246"/>
      <c r="H565" s="249">
        <v>1.8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5" t="s">
        <v>187</v>
      </c>
      <c r="AU565" s="255" t="s">
        <v>88</v>
      </c>
      <c r="AV565" s="13" t="s">
        <v>88</v>
      </c>
      <c r="AW565" s="13" t="s">
        <v>34</v>
      </c>
      <c r="AX565" s="13" t="s">
        <v>78</v>
      </c>
      <c r="AY565" s="255" t="s">
        <v>176</v>
      </c>
    </row>
    <row r="566" spans="1:51" s="14" customFormat="1" ht="12">
      <c r="A566" s="14"/>
      <c r="B566" s="256"/>
      <c r="C566" s="257"/>
      <c r="D566" s="240" t="s">
        <v>187</v>
      </c>
      <c r="E566" s="258" t="s">
        <v>1</v>
      </c>
      <c r="F566" s="259" t="s">
        <v>189</v>
      </c>
      <c r="G566" s="257"/>
      <c r="H566" s="260">
        <v>1.8</v>
      </c>
      <c r="I566" s="261"/>
      <c r="J566" s="257"/>
      <c r="K566" s="257"/>
      <c r="L566" s="262"/>
      <c r="M566" s="263"/>
      <c r="N566" s="264"/>
      <c r="O566" s="264"/>
      <c r="P566" s="264"/>
      <c r="Q566" s="264"/>
      <c r="R566" s="264"/>
      <c r="S566" s="264"/>
      <c r="T566" s="26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6" t="s">
        <v>187</v>
      </c>
      <c r="AU566" s="266" t="s">
        <v>88</v>
      </c>
      <c r="AV566" s="14" t="s">
        <v>183</v>
      </c>
      <c r="AW566" s="14" t="s">
        <v>34</v>
      </c>
      <c r="AX566" s="14" t="s">
        <v>86</v>
      </c>
      <c r="AY566" s="266" t="s">
        <v>176</v>
      </c>
    </row>
    <row r="567" spans="1:65" s="2" customFormat="1" ht="16.5" customHeight="1">
      <c r="A567" s="39"/>
      <c r="B567" s="40"/>
      <c r="C567" s="227" t="s">
        <v>734</v>
      </c>
      <c r="D567" s="227" t="s">
        <v>178</v>
      </c>
      <c r="E567" s="228" t="s">
        <v>1344</v>
      </c>
      <c r="F567" s="229" t="s">
        <v>1345</v>
      </c>
      <c r="G567" s="230" t="s">
        <v>296</v>
      </c>
      <c r="H567" s="231">
        <v>671.57</v>
      </c>
      <c r="I567" s="232"/>
      <c r="J567" s="233">
        <f>ROUND(I567*H567,2)</f>
        <v>0</v>
      </c>
      <c r="K567" s="229" t="s">
        <v>182</v>
      </c>
      <c r="L567" s="45"/>
      <c r="M567" s="234" t="s">
        <v>1</v>
      </c>
      <c r="N567" s="235" t="s">
        <v>43</v>
      </c>
      <c r="O567" s="92"/>
      <c r="P567" s="236">
        <f>O567*H567</f>
        <v>0</v>
      </c>
      <c r="Q567" s="236">
        <v>0.00069</v>
      </c>
      <c r="R567" s="236">
        <f>Q567*H567</f>
        <v>0.4633833</v>
      </c>
      <c r="S567" s="236">
        <v>0</v>
      </c>
      <c r="T567" s="237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8" t="s">
        <v>183</v>
      </c>
      <c r="AT567" s="238" t="s">
        <v>178</v>
      </c>
      <c r="AU567" s="238" t="s">
        <v>88</v>
      </c>
      <c r="AY567" s="18" t="s">
        <v>176</v>
      </c>
      <c r="BE567" s="239">
        <f>IF(N567="základní",J567,0)</f>
        <v>0</v>
      </c>
      <c r="BF567" s="239">
        <f>IF(N567="snížená",J567,0)</f>
        <v>0</v>
      </c>
      <c r="BG567" s="239">
        <f>IF(N567="zákl. přenesená",J567,0)</f>
        <v>0</v>
      </c>
      <c r="BH567" s="239">
        <f>IF(N567="sníž. přenesená",J567,0)</f>
        <v>0</v>
      </c>
      <c r="BI567" s="239">
        <f>IF(N567="nulová",J567,0)</f>
        <v>0</v>
      </c>
      <c r="BJ567" s="18" t="s">
        <v>86</v>
      </c>
      <c r="BK567" s="239">
        <f>ROUND(I567*H567,2)</f>
        <v>0</v>
      </c>
      <c r="BL567" s="18" t="s">
        <v>183</v>
      </c>
      <c r="BM567" s="238" t="s">
        <v>1346</v>
      </c>
    </row>
    <row r="568" spans="1:47" s="2" customFormat="1" ht="12">
      <c r="A568" s="39"/>
      <c r="B568" s="40"/>
      <c r="C568" s="41"/>
      <c r="D568" s="240" t="s">
        <v>185</v>
      </c>
      <c r="E568" s="41"/>
      <c r="F568" s="241" t="s">
        <v>1347</v>
      </c>
      <c r="G568" s="41"/>
      <c r="H568" s="41"/>
      <c r="I568" s="242"/>
      <c r="J568" s="41"/>
      <c r="K568" s="41"/>
      <c r="L568" s="45"/>
      <c r="M568" s="243"/>
      <c r="N568" s="244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185</v>
      </c>
      <c r="AU568" s="18" t="s">
        <v>88</v>
      </c>
    </row>
    <row r="569" spans="1:51" s="15" customFormat="1" ht="12">
      <c r="A569" s="15"/>
      <c r="B569" s="267"/>
      <c r="C569" s="268"/>
      <c r="D569" s="240" t="s">
        <v>187</v>
      </c>
      <c r="E569" s="269" t="s">
        <v>1</v>
      </c>
      <c r="F569" s="270" t="s">
        <v>1108</v>
      </c>
      <c r="G569" s="268"/>
      <c r="H569" s="269" t="s">
        <v>1</v>
      </c>
      <c r="I569" s="271"/>
      <c r="J569" s="268"/>
      <c r="K569" s="268"/>
      <c r="L569" s="272"/>
      <c r="M569" s="273"/>
      <c r="N569" s="274"/>
      <c r="O569" s="274"/>
      <c r="P569" s="274"/>
      <c r="Q569" s="274"/>
      <c r="R569" s="274"/>
      <c r="S569" s="274"/>
      <c r="T569" s="27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76" t="s">
        <v>187</v>
      </c>
      <c r="AU569" s="276" t="s">
        <v>88</v>
      </c>
      <c r="AV569" s="15" t="s">
        <v>86</v>
      </c>
      <c r="AW569" s="15" t="s">
        <v>34</v>
      </c>
      <c r="AX569" s="15" t="s">
        <v>78</v>
      </c>
      <c r="AY569" s="276" t="s">
        <v>176</v>
      </c>
    </row>
    <row r="570" spans="1:51" s="13" customFormat="1" ht="12">
      <c r="A570" s="13"/>
      <c r="B570" s="245"/>
      <c r="C570" s="246"/>
      <c r="D570" s="240" t="s">
        <v>187</v>
      </c>
      <c r="E570" s="247" t="s">
        <v>1</v>
      </c>
      <c r="F570" s="248" t="s">
        <v>1738</v>
      </c>
      <c r="G570" s="246"/>
      <c r="H570" s="249">
        <v>671.57</v>
      </c>
      <c r="I570" s="250"/>
      <c r="J570" s="246"/>
      <c r="K570" s="246"/>
      <c r="L570" s="251"/>
      <c r="M570" s="252"/>
      <c r="N570" s="253"/>
      <c r="O570" s="253"/>
      <c r="P570" s="253"/>
      <c r="Q570" s="253"/>
      <c r="R570" s="253"/>
      <c r="S570" s="253"/>
      <c r="T570" s="25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5" t="s">
        <v>187</v>
      </c>
      <c r="AU570" s="255" t="s">
        <v>88</v>
      </c>
      <c r="AV570" s="13" t="s">
        <v>88</v>
      </c>
      <c r="AW570" s="13" t="s">
        <v>34</v>
      </c>
      <c r="AX570" s="13" t="s">
        <v>78</v>
      </c>
      <c r="AY570" s="255" t="s">
        <v>176</v>
      </c>
    </row>
    <row r="571" spans="1:51" s="14" customFormat="1" ht="12">
      <c r="A571" s="14"/>
      <c r="B571" s="256"/>
      <c r="C571" s="257"/>
      <c r="D571" s="240" t="s">
        <v>187</v>
      </c>
      <c r="E571" s="258" t="s">
        <v>1</v>
      </c>
      <c r="F571" s="259" t="s">
        <v>189</v>
      </c>
      <c r="G571" s="257"/>
      <c r="H571" s="260">
        <v>671.57</v>
      </c>
      <c r="I571" s="261"/>
      <c r="J571" s="257"/>
      <c r="K571" s="257"/>
      <c r="L571" s="262"/>
      <c r="M571" s="263"/>
      <c r="N571" s="264"/>
      <c r="O571" s="264"/>
      <c r="P571" s="264"/>
      <c r="Q571" s="264"/>
      <c r="R571" s="264"/>
      <c r="S571" s="264"/>
      <c r="T571" s="26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6" t="s">
        <v>187</v>
      </c>
      <c r="AU571" s="266" t="s">
        <v>88</v>
      </c>
      <c r="AV571" s="14" t="s">
        <v>183</v>
      </c>
      <c r="AW571" s="14" t="s">
        <v>34</v>
      </c>
      <c r="AX571" s="14" t="s">
        <v>86</v>
      </c>
      <c r="AY571" s="266" t="s">
        <v>176</v>
      </c>
    </row>
    <row r="572" spans="1:65" s="2" customFormat="1" ht="21.75" customHeight="1">
      <c r="A572" s="39"/>
      <c r="B572" s="40"/>
      <c r="C572" s="227" t="s">
        <v>739</v>
      </c>
      <c r="D572" s="227" t="s">
        <v>178</v>
      </c>
      <c r="E572" s="228" t="s">
        <v>872</v>
      </c>
      <c r="F572" s="229" t="s">
        <v>873</v>
      </c>
      <c r="G572" s="230" t="s">
        <v>462</v>
      </c>
      <c r="H572" s="231">
        <v>5.4</v>
      </c>
      <c r="I572" s="232"/>
      <c r="J572" s="233">
        <f>ROUND(I572*H572,2)</f>
        <v>0</v>
      </c>
      <c r="K572" s="229" t="s">
        <v>182</v>
      </c>
      <c r="L572" s="45"/>
      <c r="M572" s="234" t="s">
        <v>1</v>
      </c>
      <c r="N572" s="235" t="s">
        <v>43</v>
      </c>
      <c r="O572" s="92"/>
      <c r="P572" s="236">
        <f>O572*H572</f>
        <v>0</v>
      </c>
      <c r="Q572" s="236">
        <v>0.00061</v>
      </c>
      <c r="R572" s="236">
        <f>Q572*H572</f>
        <v>0.003294</v>
      </c>
      <c r="S572" s="236">
        <v>0</v>
      </c>
      <c r="T572" s="23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8" t="s">
        <v>183</v>
      </c>
      <c r="AT572" s="238" t="s">
        <v>178</v>
      </c>
      <c r="AU572" s="238" t="s">
        <v>88</v>
      </c>
      <c r="AY572" s="18" t="s">
        <v>176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8" t="s">
        <v>86</v>
      </c>
      <c r="BK572" s="239">
        <f>ROUND(I572*H572,2)</f>
        <v>0</v>
      </c>
      <c r="BL572" s="18" t="s">
        <v>183</v>
      </c>
      <c r="BM572" s="238" t="s">
        <v>874</v>
      </c>
    </row>
    <row r="573" spans="1:47" s="2" customFormat="1" ht="12">
      <c r="A573" s="39"/>
      <c r="B573" s="40"/>
      <c r="C573" s="41"/>
      <c r="D573" s="240" t="s">
        <v>185</v>
      </c>
      <c r="E573" s="41"/>
      <c r="F573" s="241" t="s">
        <v>875</v>
      </c>
      <c r="G573" s="41"/>
      <c r="H573" s="41"/>
      <c r="I573" s="242"/>
      <c r="J573" s="41"/>
      <c r="K573" s="41"/>
      <c r="L573" s="45"/>
      <c r="M573" s="243"/>
      <c r="N573" s="244"/>
      <c r="O573" s="92"/>
      <c r="P573" s="92"/>
      <c r="Q573" s="92"/>
      <c r="R573" s="92"/>
      <c r="S573" s="92"/>
      <c r="T573" s="93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185</v>
      </c>
      <c r="AU573" s="18" t="s">
        <v>88</v>
      </c>
    </row>
    <row r="574" spans="1:51" s="13" customFormat="1" ht="12">
      <c r="A574" s="13"/>
      <c r="B574" s="245"/>
      <c r="C574" s="246"/>
      <c r="D574" s="240" t="s">
        <v>187</v>
      </c>
      <c r="E574" s="247" t="s">
        <v>1</v>
      </c>
      <c r="F574" s="248" t="s">
        <v>1739</v>
      </c>
      <c r="G574" s="246"/>
      <c r="H574" s="249">
        <v>5.4</v>
      </c>
      <c r="I574" s="250"/>
      <c r="J574" s="246"/>
      <c r="K574" s="246"/>
      <c r="L574" s="251"/>
      <c r="M574" s="252"/>
      <c r="N574" s="253"/>
      <c r="O574" s="253"/>
      <c r="P574" s="253"/>
      <c r="Q574" s="253"/>
      <c r="R574" s="253"/>
      <c r="S574" s="253"/>
      <c r="T574" s="25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5" t="s">
        <v>187</v>
      </c>
      <c r="AU574" s="255" t="s">
        <v>88</v>
      </c>
      <c r="AV574" s="13" t="s">
        <v>88</v>
      </c>
      <c r="AW574" s="13" t="s">
        <v>34</v>
      </c>
      <c r="AX574" s="13" t="s">
        <v>78</v>
      </c>
      <c r="AY574" s="255" t="s">
        <v>176</v>
      </c>
    </row>
    <row r="575" spans="1:51" s="14" customFormat="1" ht="12">
      <c r="A575" s="14"/>
      <c r="B575" s="256"/>
      <c r="C575" s="257"/>
      <c r="D575" s="240" t="s">
        <v>187</v>
      </c>
      <c r="E575" s="258" t="s">
        <v>1</v>
      </c>
      <c r="F575" s="259" t="s">
        <v>189</v>
      </c>
      <c r="G575" s="257"/>
      <c r="H575" s="260">
        <v>5.4</v>
      </c>
      <c r="I575" s="261"/>
      <c r="J575" s="257"/>
      <c r="K575" s="257"/>
      <c r="L575" s="262"/>
      <c r="M575" s="263"/>
      <c r="N575" s="264"/>
      <c r="O575" s="264"/>
      <c r="P575" s="264"/>
      <c r="Q575" s="264"/>
      <c r="R575" s="264"/>
      <c r="S575" s="264"/>
      <c r="T575" s="26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6" t="s">
        <v>187</v>
      </c>
      <c r="AU575" s="266" t="s">
        <v>88</v>
      </c>
      <c r="AV575" s="14" t="s">
        <v>183</v>
      </c>
      <c r="AW575" s="14" t="s">
        <v>34</v>
      </c>
      <c r="AX575" s="14" t="s">
        <v>86</v>
      </c>
      <c r="AY575" s="266" t="s">
        <v>176</v>
      </c>
    </row>
    <row r="576" spans="1:65" s="2" customFormat="1" ht="16.5" customHeight="1">
      <c r="A576" s="39"/>
      <c r="B576" s="40"/>
      <c r="C576" s="227" t="s">
        <v>746</v>
      </c>
      <c r="D576" s="227" t="s">
        <v>178</v>
      </c>
      <c r="E576" s="228" t="s">
        <v>1350</v>
      </c>
      <c r="F576" s="229" t="s">
        <v>1351</v>
      </c>
      <c r="G576" s="230" t="s">
        <v>462</v>
      </c>
      <c r="H576" s="231">
        <v>146.29</v>
      </c>
      <c r="I576" s="232"/>
      <c r="J576" s="233">
        <f>ROUND(I576*H576,2)</f>
        <v>0</v>
      </c>
      <c r="K576" s="229" t="s">
        <v>182</v>
      </c>
      <c r="L576" s="45"/>
      <c r="M576" s="234" t="s">
        <v>1</v>
      </c>
      <c r="N576" s="235" t="s">
        <v>43</v>
      </c>
      <c r="O576" s="92"/>
      <c r="P576" s="236">
        <f>O576*H576</f>
        <v>0</v>
      </c>
      <c r="Q576" s="236">
        <v>0</v>
      </c>
      <c r="R576" s="236">
        <f>Q576*H576</f>
        <v>0</v>
      </c>
      <c r="S576" s="236">
        <v>0</v>
      </c>
      <c r="T576" s="237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8" t="s">
        <v>183</v>
      </c>
      <c r="AT576" s="238" t="s">
        <v>178</v>
      </c>
      <c r="AU576" s="238" t="s">
        <v>88</v>
      </c>
      <c r="AY576" s="18" t="s">
        <v>176</v>
      </c>
      <c r="BE576" s="239">
        <f>IF(N576="základní",J576,0)</f>
        <v>0</v>
      </c>
      <c r="BF576" s="239">
        <f>IF(N576="snížená",J576,0)</f>
        <v>0</v>
      </c>
      <c r="BG576" s="239">
        <f>IF(N576="zákl. přenesená",J576,0)</f>
        <v>0</v>
      </c>
      <c r="BH576" s="239">
        <f>IF(N576="sníž. přenesená",J576,0)</f>
        <v>0</v>
      </c>
      <c r="BI576" s="239">
        <f>IF(N576="nulová",J576,0)</f>
        <v>0</v>
      </c>
      <c r="BJ576" s="18" t="s">
        <v>86</v>
      </c>
      <c r="BK576" s="239">
        <f>ROUND(I576*H576,2)</f>
        <v>0</v>
      </c>
      <c r="BL576" s="18" t="s">
        <v>183</v>
      </c>
      <c r="BM576" s="238" t="s">
        <v>1352</v>
      </c>
    </row>
    <row r="577" spans="1:47" s="2" customFormat="1" ht="12">
      <c r="A577" s="39"/>
      <c r="B577" s="40"/>
      <c r="C577" s="41"/>
      <c r="D577" s="240" t="s">
        <v>185</v>
      </c>
      <c r="E577" s="41"/>
      <c r="F577" s="241" t="s">
        <v>1353</v>
      </c>
      <c r="G577" s="41"/>
      <c r="H577" s="41"/>
      <c r="I577" s="242"/>
      <c r="J577" s="41"/>
      <c r="K577" s="41"/>
      <c r="L577" s="45"/>
      <c r="M577" s="243"/>
      <c r="N577" s="244"/>
      <c r="O577" s="92"/>
      <c r="P577" s="92"/>
      <c r="Q577" s="92"/>
      <c r="R577" s="92"/>
      <c r="S577" s="92"/>
      <c r="T577" s="93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185</v>
      </c>
      <c r="AU577" s="18" t="s">
        <v>88</v>
      </c>
    </row>
    <row r="578" spans="1:51" s="13" customFormat="1" ht="12">
      <c r="A578" s="13"/>
      <c r="B578" s="245"/>
      <c r="C578" s="246"/>
      <c r="D578" s="240" t="s">
        <v>187</v>
      </c>
      <c r="E578" s="247" t="s">
        <v>1</v>
      </c>
      <c r="F578" s="248" t="s">
        <v>1740</v>
      </c>
      <c r="G578" s="246"/>
      <c r="H578" s="249">
        <v>146.29</v>
      </c>
      <c r="I578" s="250"/>
      <c r="J578" s="246"/>
      <c r="K578" s="246"/>
      <c r="L578" s="251"/>
      <c r="M578" s="252"/>
      <c r="N578" s="253"/>
      <c r="O578" s="253"/>
      <c r="P578" s="253"/>
      <c r="Q578" s="253"/>
      <c r="R578" s="253"/>
      <c r="S578" s="253"/>
      <c r="T578" s="25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5" t="s">
        <v>187</v>
      </c>
      <c r="AU578" s="255" t="s">
        <v>88</v>
      </c>
      <c r="AV578" s="13" t="s">
        <v>88</v>
      </c>
      <c r="AW578" s="13" t="s">
        <v>34</v>
      </c>
      <c r="AX578" s="13" t="s">
        <v>78</v>
      </c>
      <c r="AY578" s="255" t="s">
        <v>176</v>
      </c>
    </row>
    <row r="579" spans="1:51" s="14" customFormat="1" ht="12">
      <c r="A579" s="14"/>
      <c r="B579" s="256"/>
      <c r="C579" s="257"/>
      <c r="D579" s="240" t="s">
        <v>187</v>
      </c>
      <c r="E579" s="258" t="s">
        <v>1</v>
      </c>
      <c r="F579" s="259" t="s">
        <v>189</v>
      </c>
      <c r="G579" s="257"/>
      <c r="H579" s="260">
        <v>146.29</v>
      </c>
      <c r="I579" s="261"/>
      <c r="J579" s="257"/>
      <c r="K579" s="257"/>
      <c r="L579" s="262"/>
      <c r="M579" s="263"/>
      <c r="N579" s="264"/>
      <c r="O579" s="264"/>
      <c r="P579" s="264"/>
      <c r="Q579" s="264"/>
      <c r="R579" s="264"/>
      <c r="S579" s="264"/>
      <c r="T579" s="26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6" t="s">
        <v>187</v>
      </c>
      <c r="AU579" s="266" t="s">
        <v>88</v>
      </c>
      <c r="AV579" s="14" t="s">
        <v>183</v>
      </c>
      <c r="AW579" s="14" t="s">
        <v>34</v>
      </c>
      <c r="AX579" s="14" t="s">
        <v>86</v>
      </c>
      <c r="AY579" s="266" t="s">
        <v>176</v>
      </c>
    </row>
    <row r="580" spans="1:63" s="12" customFormat="1" ht="20.85" customHeight="1">
      <c r="A580" s="12"/>
      <c r="B580" s="211"/>
      <c r="C580" s="212"/>
      <c r="D580" s="213" t="s">
        <v>77</v>
      </c>
      <c r="E580" s="225" t="s">
        <v>750</v>
      </c>
      <c r="F580" s="225" t="s">
        <v>883</v>
      </c>
      <c r="G580" s="212"/>
      <c r="H580" s="212"/>
      <c r="I580" s="215"/>
      <c r="J580" s="226">
        <f>BK580</f>
        <v>0</v>
      </c>
      <c r="K580" s="212"/>
      <c r="L580" s="217"/>
      <c r="M580" s="218"/>
      <c r="N580" s="219"/>
      <c r="O580" s="219"/>
      <c r="P580" s="220">
        <f>SUM(P581:P614)</f>
        <v>0</v>
      </c>
      <c r="Q580" s="219"/>
      <c r="R580" s="220">
        <f>SUM(R581:R614)</f>
        <v>0.017749</v>
      </c>
      <c r="S580" s="219"/>
      <c r="T580" s="221">
        <f>SUM(T581:T614)</f>
        <v>779.59658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22" t="s">
        <v>86</v>
      </c>
      <c r="AT580" s="223" t="s">
        <v>77</v>
      </c>
      <c r="AU580" s="223" t="s">
        <v>88</v>
      </c>
      <c r="AY580" s="222" t="s">
        <v>176</v>
      </c>
      <c r="BK580" s="224">
        <f>SUM(BK581:BK614)</f>
        <v>0</v>
      </c>
    </row>
    <row r="581" spans="1:65" s="2" customFormat="1" ht="16.5" customHeight="1">
      <c r="A581" s="39"/>
      <c r="B581" s="40"/>
      <c r="C581" s="227" t="s">
        <v>750</v>
      </c>
      <c r="D581" s="227" t="s">
        <v>178</v>
      </c>
      <c r="E581" s="228" t="s">
        <v>885</v>
      </c>
      <c r="F581" s="229" t="s">
        <v>886</v>
      </c>
      <c r="G581" s="230" t="s">
        <v>296</v>
      </c>
      <c r="H581" s="231">
        <v>477.47</v>
      </c>
      <c r="I581" s="232"/>
      <c r="J581" s="233">
        <f>ROUND(I581*H581,2)</f>
        <v>0</v>
      </c>
      <c r="K581" s="229" t="s">
        <v>182</v>
      </c>
      <c r="L581" s="45"/>
      <c r="M581" s="234" t="s">
        <v>1</v>
      </c>
      <c r="N581" s="235" t="s">
        <v>43</v>
      </c>
      <c r="O581" s="92"/>
      <c r="P581" s="236">
        <f>O581*H581</f>
        <v>0</v>
      </c>
      <c r="Q581" s="236">
        <v>0</v>
      </c>
      <c r="R581" s="236">
        <f>Q581*H581</f>
        <v>0</v>
      </c>
      <c r="S581" s="236">
        <v>0.26</v>
      </c>
      <c r="T581" s="237">
        <f>S581*H581</f>
        <v>124.14220000000002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8" t="s">
        <v>183</v>
      </c>
      <c r="AT581" s="238" t="s">
        <v>178</v>
      </c>
      <c r="AU581" s="238" t="s">
        <v>198</v>
      </c>
      <c r="AY581" s="18" t="s">
        <v>176</v>
      </c>
      <c r="BE581" s="239">
        <f>IF(N581="základní",J581,0)</f>
        <v>0</v>
      </c>
      <c r="BF581" s="239">
        <f>IF(N581="snížená",J581,0)</f>
        <v>0</v>
      </c>
      <c r="BG581" s="239">
        <f>IF(N581="zákl. přenesená",J581,0)</f>
        <v>0</v>
      </c>
      <c r="BH581" s="239">
        <f>IF(N581="sníž. přenesená",J581,0)</f>
        <v>0</v>
      </c>
      <c r="BI581" s="239">
        <f>IF(N581="nulová",J581,0)</f>
        <v>0</v>
      </c>
      <c r="BJ581" s="18" t="s">
        <v>86</v>
      </c>
      <c r="BK581" s="239">
        <f>ROUND(I581*H581,2)</f>
        <v>0</v>
      </c>
      <c r="BL581" s="18" t="s">
        <v>183</v>
      </c>
      <c r="BM581" s="238" t="s">
        <v>887</v>
      </c>
    </row>
    <row r="582" spans="1:47" s="2" customFormat="1" ht="12">
      <c r="A582" s="39"/>
      <c r="B582" s="40"/>
      <c r="C582" s="41"/>
      <c r="D582" s="240" t="s">
        <v>185</v>
      </c>
      <c r="E582" s="41"/>
      <c r="F582" s="241" t="s">
        <v>888</v>
      </c>
      <c r="G582" s="41"/>
      <c r="H582" s="41"/>
      <c r="I582" s="242"/>
      <c r="J582" s="41"/>
      <c r="K582" s="41"/>
      <c r="L582" s="45"/>
      <c r="M582" s="243"/>
      <c r="N582" s="244"/>
      <c r="O582" s="92"/>
      <c r="P582" s="92"/>
      <c r="Q582" s="92"/>
      <c r="R582" s="92"/>
      <c r="S582" s="92"/>
      <c r="T582" s="93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185</v>
      </c>
      <c r="AU582" s="18" t="s">
        <v>198</v>
      </c>
    </row>
    <row r="583" spans="1:51" s="13" customFormat="1" ht="12">
      <c r="A583" s="13"/>
      <c r="B583" s="245"/>
      <c r="C583" s="246"/>
      <c r="D583" s="240" t="s">
        <v>187</v>
      </c>
      <c r="E583" s="247" t="s">
        <v>1</v>
      </c>
      <c r="F583" s="248" t="s">
        <v>1741</v>
      </c>
      <c r="G583" s="246"/>
      <c r="H583" s="249">
        <v>477.47</v>
      </c>
      <c r="I583" s="250"/>
      <c r="J583" s="246"/>
      <c r="K583" s="246"/>
      <c r="L583" s="251"/>
      <c r="M583" s="252"/>
      <c r="N583" s="253"/>
      <c r="O583" s="253"/>
      <c r="P583" s="253"/>
      <c r="Q583" s="253"/>
      <c r="R583" s="253"/>
      <c r="S583" s="253"/>
      <c r="T583" s="25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5" t="s">
        <v>187</v>
      </c>
      <c r="AU583" s="255" t="s">
        <v>198</v>
      </c>
      <c r="AV583" s="13" t="s">
        <v>88</v>
      </c>
      <c r="AW583" s="13" t="s">
        <v>34</v>
      </c>
      <c r="AX583" s="13" t="s">
        <v>78</v>
      </c>
      <c r="AY583" s="255" t="s">
        <v>176</v>
      </c>
    </row>
    <row r="584" spans="1:51" s="14" customFormat="1" ht="12">
      <c r="A584" s="14"/>
      <c r="B584" s="256"/>
      <c r="C584" s="257"/>
      <c r="D584" s="240" t="s">
        <v>187</v>
      </c>
      <c r="E584" s="258" t="s">
        <v>1</v>
      </c>
      <c r="F584" s="259" t="s">
        <v>189</v>
      </c>
      <c r="G584" s="257"/>
      <c r="H584" s="260">
        <v>477.47</v>
      </c>
      <c r="I584" s="261"/>
      <c r="J584" s="257"/>
      <c r="K584" s="257"/>
      <c r="L584" s="262"/>
      <c r="M584" s="263"/>
      <c r="N584" s="264"/>
      <c r="O584" s="264"/>
      <c r="P584" s="264"/>
      <c r="Q584" s="264"/>
      <c r="R584" s="264"/>
      <c r="S584" s="264"/>
      <c r="T584" s="265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6" t="s">
        <v>187</v>
      </c>
      <c r="AU584" s="266" t="s">
        <v>198</v>
      </c>
      <c r="AV584" s="14" t="s">
        <v>183</v>
      </c>
      <c r="AW584" s="14" t="s">
        <v>34</v>
      </c>
      <c r="AX584" s="14" t="s">
        <v>86</v>
      </c>
      <c r="AY584" s="266" t="s">
        <v>176</v>
      </c>
    </row>
    <row r="585" spans="1:65" s="2" customFormat="1" ht="16.5" customHeight="1">
      <c r="A585" s="39"/>
      <c r="B585" s="40"/>
      <c r="C585" s="227" t="s">
        <v>758</v>
      </c>
      <c r="D585" s="227" t="s">
        <v>178</v>
      </c>
      <c r="E585" s="228" t="s">
        <v>891</v>
      </c>
      <c r="F585" s="229" t="s">
        <v>892</v>
      </c>
      <c r="G585" s="230" t="s">
        <v>296</v>
      </c>
      <c r="H585" s="231">
        <v>350.63</v>
      </c>
      <c r="I585" s="232"/>
      <c r="J585" s="233">
        <f>ROUND(I585*H585,2)</f>
        <v>0</v>
      </c>
      <c r="K585" s="229" t="s">
        <v>182</v>
      </c>
      <c r="L585" s="45"/>
      <c r="M585" s="234" t="s">
        <v>1</v>
      </c>
      <c r="N585" s="235" t="s">
        <v>43</v>
      </c>
      <c r="O585" s="92"/>
      <c r="P585" s="236">
        <f>O585*H585</f>
        <v>0</v>
      </c>
      <c r="Q585" s="236">
        <v>0</v>
      </c>
      <c r="R585" s="236">
        <f>Q585*H585</f>
        <v>0</v>
      </c>
      <c r="S585" s="236">
        <v>0.58</v>
      </c>
      <c r="T585" s="237">
        <f>S585*H585</f>
        <v>203.3654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8" t="s">
        <v>183</v>
      </c>
      <c r="AT585" s="238" t="s">
        <v>178</v>
      </c>
      <c r="AU585" s="238" t="s">
        <v>198</v>
      </c>
      <c r="AY585" s="18" t="s">
        <v>176</v>
      </c>
      <c r="BE585" s="239">
        <f>IF(N585="základní",J585,0)</f>
        <v>0</v>
      </c>
      <c r="BF585" s="239">
        <f>IF(N585="snížená",J585,0)</f>
        <v>0</v>
      </c>
      <c r="BG585" s="239">
        <f>IF(N585="zákl. přenesená",J585,0)</f>
        <v>0</v>
      </c>
      <c r="BH585" s="239">
        <f>IF(N585="sníž. přenesená",J585,0)</f>
        <v>0</v>
      </c>
      <c r="BI585" s="239">
        <f>IF(N585="nulová",J585,0)</f>
        <v>0</v>
      </c>
      <c r="BJ585" s="18" t="s">
        <v>86</v>
      </c>
      <c r="BK585" s="239">
        <f>ROUND(I585*H585,2)</f>
        <v>0</v>
      </c>
      <c r="BL585" s="18" t="s">
        <v>183</v>
      </c>
      <c r="BM585" s="238" t="s">
        <v>893</v>
      </c>
    </row>
    <row r="586" spans="1:47" s="2" customFormat="1" ht="12">
      <c r="A586" s="39"/>
      <c r="B586" s="40"/>
      <c r="C586" s="41"/>
      <c r="D586" s="240" t="s">
        <v>185</v>
      </c>
      <c r="E586" s="41"/>
      <c r="F586" s="241" t="s">
        <v>894</v>
      </c>
      <c r="G586" s="41"/>
      <c r="H586" s="41"/>
      <c r="I586" s="242"/>
      <c r="J586" s="41"/>
      <c r="K586" s="41"/>
      <c r="L586" s="45"/>
      <c r="M586" s="243"/>
      <c r="N586" s="244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185</v>
      </c>
      <c r="AU586" s="18" t="s">
        <v>198</v>
      </c>
    </row>
    <row r="587" spans="1:51" s="13" customFormat="1" ht="12">
      <c r="A587" s="13"/>
      <c r="B587" s="245"/>
      <c r="C587" s="246"/>
      <c r="D587" s="240" t="s">
        <v>187</v>
      </c>
      <c r="E587" s="247" t="s">
        <v>1</v>
      </c>
      <c r="F587" s="248" t="s">
        <v>1742</v>
      </c>
      <c r="G587" s="246"/>
      <c r="H587" s="249">
        <v>350.63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5" t="s">
        <v>187</v>
      </c>
      <c r="AU587" s="255" t="s">
        <v>198</v>
      </c>
      <c r="AV587" s="13" t="s">
        <v>88</v>
      </c>
      <c r="AW587" s="13" t="s">
        <v>34</v>
      </c>
      <c r="AX587" s="13" t="s">
        <v>78</v>
      </c>
      <c r="AY587" s="255" t="s">
        <v>176</v>
      </c>
    </row>
    <row r="588" spans="1:51" s="14" customFormat="1" ht="12">
      <c r="A588" s="14"/>
      <c r="B588" s="256"/>
      <c r="C588" s="257"/>
      <c r="D588" s="240" t="s">
        <v>187</v>
      </c>
      <c r="E588" s="258" t="s">
        <v>1</v>
      </c>
      <c r="F588" s="259" t="s">
        <v>189</v>
      </c>
      <c r="G588" s="257"/>
      <c r="H588" s="260">
        <v>350.63</v>
      </c>
      <c r="I588" s="261"/>
      <c r="J588" s="257"/>
      <c r="K588" s="257"/>
      <c r="L588" s="262"/>
      <c r="M588" s="263"/>
      <c r="N588" s="264"/>
      <c r="O588" s="264"/>
      <c r="P588" s="264"/>
      <c r="Q588" s="264"/>
      <c r="R588" s="264"/>
      <c r="S588" s="264"/>
      <c r="T588" s="26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6" t="s">
        <v>187</v>
      </c>
      <c r="AU588" s="266" t="s">
        <v>198</v>
      </c>
      <c r="AV588" s="14" t="s">
        <v>183</v>
      </c>
      <c r="AW588" s="14" t="s">
        <v>34</v>
      </c>
      <c r="AX588" s="14" t="s">
        <v>86</v>
      </c>
      <c r="AY588" s="266" t="s">
        <v>176</v>
      </c>
    </row>
    <row r="589" spans="1:65" s="2" customFormat="1" ht="16.5" customHeight="1">
      <c r="A589" s="39"/>
      <c r="B589" s="40"/>
      <c r="C589" s="227" t="s">
        <v>763</v>
      </c>
      <c r="D589" s="227" t="s">
        <v>178</v>
      </c>
      <c r="E589" s="228" t="s">
        <v>1364</v>
      </c>
      <c r="F589" s="229" t="s">
        <v>1365</v>
      </c>
      <c r="G589" s="230" t="s">
        <v>296</v>
      </c>
      <c r="H589" s="231">
        <v>350.63</v>
      </c>
      <c r="I589" s="232"/>
      <c r="J589" s="233">
        <f>ROUND(I589*H589,2)</f>
        <v>0</v>
      </c>
      <c r="K589" s="229" t="s">
        <v>182</v>
      </c>
      <c r="L589" s="45"/>
      <c r="M589" s="234" t="s">
        <v>1</v>
      </c>
      <c r="N589" s="235" t="s">
        <v>43</v>
      </c>
      <c r="O589" s="92"/>
      <c r="P589" s="236">
        <f>O589*H589</f>
        <v>0</v>
      </c>
      <c r="Q589" s="236">
        <v>0</v>
      </c>
      <c r="R589" s="236">
        <f>Q589*H589</f>
        <v>0</v>
      </c>
      <c r="S589" s="236">
        <v>0.316</v>
      </c>
      <c r="T589" s="237">
        <f>S589*H589</f>
        <v>110.79908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8" t="s">
        <v>183</v>
      </c>
      <c r="AT589" s="238" t="s">
        <v>178</v>
      </c>
      <c r="AU589" s="238" t="s">
        <v>198</v>
      </c>
      <c r="AY589" s="18" t="s">
        <v>176</v>
      </c>
      <c r="BE589" s="239">
        <f>IF(N589="základní",J589,0)</f>
        <v>0</v>
      </c>
      <c r="BF589" s="239">
        <f>IF(N589="snížená",J589,0)</f>
        <v>0</v>
      </c>
      <c r="BG589" s="239">
        <f>IF(N589="zákl. přenesená",J589,0)</f>
        <v>0</v>
      </c>
      <c r="BH589" s="239">
        <f>IF(N589="sníž. přenesená",J589,0)</f>
        <v>0</v>
      </c>
      <c r="BI589" s="239">
        <f>IF(N589="nulová",J589,0)</f>
        <v>0</v>
      </c>
      <c r="BJ589" s="18" t="s">
        <v>86</v>
      </c>
      <c r="BK589" s="239">
        <f>ROUND(I589*H589,2)</f>
        <v>0</v>
      </c>
      <c r="BL589" s="18" t="s">
        <v>183</v>
      </c>
      <c r="BM589" s="238" t="s">
        <v>1366</v>
      </c>
    </row>
    <row r="590" spans="1:47" s="2" customFormat="1" ht="12">
      <c r="A590" s="39"/>
      <c r="B590" s="40"/>
      <c r="C590" s="41"/>
      <c r="D590" s="240" t="s">
        <v>185</v>
      </c>
      <c r="E590" s="41"/>
      <c r="F590" s="241" t="s">
        <v>1367</v>
      </c>
      <c r="G590" s="41"/>
      <c r="H590" s="41"/>
      <c r="I590" s="242"/>
      <c r="J590" s="41"/>
      <c r="K590" s="41"/>
      <c r="L590" s="45"/>
      <c r="M590" s="243"/>
      <c r="N590" s="244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185</v>
      </c>
      <c r="AU590" s="18" t="s">
        <v>198</v>
      </c>
    </row>
    <row r="591" spans="1:51" s="13" customFormat="1" ht="12">
      <c r="A591" s="13"/>
      <c r="B591" s="245"/>
      <c r="C591" s="246"/>
      <c r="D591" s="240" t="s">
        <v>187</v>
      </c>
      <c r="E591" s="247" t="s">
        <v>1</v>
      </c>
      <c r="F591" s="248" t="s">
        <v>1743</v>
      </c>
      <c r="G591" s="246"/>
      <c r="H591" s="249">
        <v>350.63</v>
      </c>
      <c r="I591" s="250"/>
      <c r="J591" s="246"/>
      <c r="K591" s="246"/>
      <c r="L591" s="251"/>
      <c r="M591" s="252"/>
      <c r="N591" s="253"/>
      <c r="O591" s="253"/>
      <c r="P591" s="253"/>
      <c r="Q591" s="253"/>
      <c r="R591" s="253"/>
      <c r="S591" s="253"/>
      <c r="T591" s="25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5" t="s">
        <v>187</v>
      </c>
      <c r="AU591" s="255" t="s">
        <v>198</v>
      </c>
      <c r="AV591" s="13" t="s">
        <v>88</v>
      </c>
      <c r="AW591" s="13" t="s">
        <v>34</v>
      </c>
      <c r="AX591" s="13" t="s">
        <v>78</v>
      </c>
      <c r="AY591" s="255" t="s">
        <v>176</v>
      </c>
    </row>
    <row r="592" spans="1:51" s="14" customFormat="1" ht="12">
      <c r="A592" s="14"/>
      <c r="B592" s="256"/>
      <c r="C592" s="257"/>
      <c r="D592" s="240" t="s">
        <v>187</v>
      </c>
      <c r="E592" s="258" t="s">
        <v>1</v>
      </c>
      <c r="F592" s="259" t="s">
        <v>189</v>
      </c>
      <c r="G592" s="257"/>
      <c r="H592" s="260">
        <v>350.63</v>
      </c>
      <c r="I592" s="261"/>
      <c r="J592" s="257"/>
      <c r="K592" s="257"/>
      <c r="L592" s="262"/>
      <c r="M592" s="263"/>
      <c r="N592" s="264"/>
      <c r="O592" s="264"/>
      <c r="P592" s="264"/>
      <c r="Q592" s="264"/>
      <c r="R592" s="264"/>
      <c r="S592" s="264"/>
      <c r="T592" s="26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6" t="s">
        <v>187</v>
      </c>
      <c r="AU592" s="266" t="s">
        <v>198</v>
      </c>
      <c r="AV592" s="14" t="s">
        <v>183</v>
      </c>
      <c r="AW592" s="14" t="s">
        <v>34</v>
      </c>
      <c r="AX592" s="14" t="s">
        <v>86</v>
      </c>
      <c r="AY592" s="266" t="s">
        <v>176</v>
      </c>
    </row>
    <row r="593" spans="1:65" s="2" customFormat="1" ht="16.5" customHeight="1">
      <c r="A593" s="39"/>
      <c r="B593" s="40"/>
      <c r="C593" s="227" t="s">
        <v>769</v>
      </c>
      <c r="D593" s="227" t="s">
        <v>178</v>
      </c>
      <c r="E593" s="228" t="s">
        <v>909</v>
      </c>
      <c r="F593" s="229" t="s">
        <v>910</v>
      </c>
      <c r="G593" s="230" t="s">
        <v>296</v>
      </c>
      <c r="H593" s="231">
        <v>164.4</v>
      </c>
      <c r="I593" s="232"/>
      <c r="J593" s="233">
        <f>ROUND(I593*H593,2)</f>
        <v>0</v>
      </c>
      <c r="K593" s="229" t="s">
        <v>182</v>
      </c>
      <c r="L593" s="45"/>
      <c r="M593" s="234" t="s">
        <v>1</v>
      </c>
      <c r="N593" s="235" t="s">
        <v>43</v>
      </c>
      <c r="O593" s="92"/>
      <c r="P593" s="236">
        <f>O593*H593</f>
        <v>0</v>
      </c>
      <c r="Q593" s="236">
        <v>0</v>
      </c>
      <c r="R593" s="236">
        <f>Q593*H593</f>
        <v>0</v>
      </c>
      <c r="S593" s="236">
        <v>0.22</v>
      </c>
      <c r="T593" s="237">
        <f>S593*H593</f>
        <v>36.168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8" t="s">
        <v>183</v>
      </c>
      <c r="AT593" s="238" t="s">
        <v>178</v>
      </c>
      <c r="AU593" s="238" t="s">
        <v>198</v>
      </c>
      <c r="AY593" s="18" t="s">
        <v>176</v>
      </c>
      <c r="BE593" s="239">
        <f>IF(N593="základní",J593,0)</f>
        <v>0</v>
      </c>
      <c r="BF593" s="239">
        <f>IF(N593="snížená",J593,0)</f>
        <v>0</v>
      </c>
      <c r="BG593" s="239">
        <f>IF(N593="zákl. přenesená",J593,0)</f>
        <v>0</v>
      </c>
      <c r="BH593" s="239">
        <f>IF(N593="sníž. přenesená",J593,0)</f>
        <v>0</v>
      </c>
      <c r="BI593" s="239">
        <f>IF(N593="nulová",J593,0)</f>
        <v>0</v>
      </c>
      <c r="BJ593" s="18" t="s">
        <v>86</v>
      </c>
      <c r="BK593" s="239">
        <f>ROUND(I593*H593,2)</f>
        <v>0</v>
      </c>
      <c r="BL593" s="18" t="s">
        <v>183</v>
      </c>
      <c r="BM593" s="238" t="s">
        <v>911</v>
      </c>
    </row>
    <row r="594" spans="1:47" s="2" customFormat="1" ht="12">
      <c r="A594" s="39"/>
      <c r="B594" s="40"/>
      <c r="C594" s="41"/>
      <c r="D594" s="240" t="s">
        <v>185</v>
      </c>
      <c r="E594" s="41"/>
      <c r="F594" s="241" t="s">
        <v>912</v>
      </c>
      <c r="G594" s="41"/>
      <c r="H594" s="41"/>
      <c r="I594" s="242"/>
      <c r="J594" s="41"/>
      <c r="K594" s="41"/>
      <c r="L594" s="45"/>
      <c r="M594" s="243"/>
      <c r="N594" s="244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185</v>
      </c>
      <c r="AU594" s="18" t="s">
        <v>198</v>
      </c>
    </row>
    <row r="595" spans="1:51" s="13" customFormat="1" ht="12">
      <c r="A595" s="13"/>
      <c r="B595" s="245"/>
      <c r="C595" s="246"/>
      <c r="D595" s="240" t="s">
        <v>187</v>
      </c>
      <c r="E595" s="247" t="s">
        <v>1</v>
      </c>
      <c r="F595" s="248" t="s">
        <v>1744</v>
      </c>
      <c r="G595" s="246"/>
      <c r="H595" s="249">
        <v>48.24</v>
      </c>
      <c r="I595" s="250"/>
      <c r="J595" s="246"/>
      <c r="K595" s="246"/>
      <c r="L595" s="251"/>
      <c r="M595" s="252"/>
      <c r="N595" s="253"/>
      <c r="O595" s="253"/>
      <c r="P595" s="253"/>
      <c r="Q595" s="253"/>
      <c r="R595" s="253"/>
      <c r="S595" s="253"/>
      <c r="T595" s="25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5" t="s">
        <v>187</v>
      </c>
      <c r="AU595" s="255" t="s">
        <v>198</v>
      </c>
      <c r="AV595" s="13" t="s">
        <v>88</v>
      </c>
      <c r="AW595" s="13" t="s">
        <v>34</v>
      </c>
      <c r="AX595" s="13" t="s">
        <v>78</v>
      </c>
      <c r="AY595" s="255" t="s">
        <v>176</v>
      </c>
    </row>
    <row r="596" spans="1:51" s="13" customFormat="1" ht="12">
      <c r="A596" s="13"/>
      <c r="B596" s="245"/>
      <c r="C596" s="246"/>
      <c r="D596" s="240" t="s">
        <v>187</v>
      </c>
      <c r="E596" s="247" t="s">
        <v>1</v>
      </c>
      <c r="F596" s="248" t="s">
        <v>1745</v>
      </c>
      <c r="G596" s="246"/>
      <c r="H596" s="249">
        <v>116.16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5" t="s">
        <v>187</v>
      </c>
      <c r="AU596" s="255" t="s">
        <v>198</v>
      </c>
      <c r="AV596" s="13" t="s">
        <v>88</v>
      </c>
      <c r="AW596" s="13" t="s">
        <v>34</v>
      </c>
      <c r="AX596" s="13" t="s">
        <v>78</v>
      </c>
      <c r="AY596" s="255" t="s">
        <v>176</v>
      </c>
    </row>
    <row r="597" spans="1:51" s="14" customFormat="1" ht="12">
      <c r="A597" s="14"/>
      <c r="B597" s="256"/>
      <c r="C597" s="257"/>
      <c r="D597" s="240" t="s">
        <v>187</v>
      </c>
      <c r="E597" s="258" t="s">
        <v>1</v>
      </c>
      <c r="F597" s="259" t="s">
        <v>189</v>
      </c>
      <c r="G597" s="257"/>
      <c r="H597" s="260">
        <v>164.4</v>
      </c>
      <c r="I597" s="261"/>
      <c r="J597" s="257"/>
      <c r="K597" s="257"/>
      <c r="L597" s="262"/>
      <c r="M597" s="263"/>
      <c r="N597" s="264"/>
      <c r="O597" s="264"/>
      <c r="P597" s="264"/>
      <c r="Q597" s="264"/>
      <c r="R597" s="264"/>
      <c r="S597" s="264"/>
      <c r="T597" s="26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6" t="s">
        <v>187</v>
      </c>
      <c r="AU597" s="266" t="s">
        <v>198</v>
      </c>
      <c r="AV597" s="14" t="s">
        <v>183</v>
      </c>
      <c r="AW597" s="14" t="s">
        <v>34</v>
      </c>
      <c r="AX597" s="14" t="s">
        <v>86</v>
      </c>
      <c r="AY597" s="266" t="s">
        <v>176</v>
      </c>
    </row>
    <row r="598" spans="1:65" s="2" customFormat="1" ht="16.5" customHeight="1">
      <c r="A598" s="39"/>
      <c r="B598" s="40"/>
      <c r="C598" s="227" t="s">
        <v>776</v>
      </c>
      <c r="D598" s="227" t="s">
        <v>178</v>
      </c>
      <c r="E598" s="228" t="s">
        <v>1371</v>
      </c>
      <c r="F598" s="229" t="s">
        <v>1372</v>
      </c>
      <c r="G598" s="230" t="s">
        <v>296</v>
      </c>
      <c r="H598" s="231">
        <v>477.47</v>
      </c>
      <c r="I598" s="232"/>
      <c r="J598" s="233">
        <f>ROUND(I598*H598,2)</f>
        <v>0</v>
      </c>
      <c r="K598" s="229" t="s">
        <v>182</v>
      </c>
      <c r="L598" s="45"/>
      <c r="M598" s="234" t="s">
        <v>1</v>
      </c>
      <c r="N598" s="235" t="s">
        <v>43</v>
      </c>
      <c r="O598" s="92"/>
      <c r="P598" s="236">
        <f>O598*H598</f>
        <v>0</v>
      </c>
      <c r="Q598" s="236">
        <v>0</v>
      </c>
      <c r="R598" s="236">
        <f>Q598*H598</f>
        <v>0</v>
      </c>
      <c r="S598" s="236">
        <v>0.44</v>
      </c>
      <c r="T598" s="237">
        <f>S598*H598</f>
        <v>210.0868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8" t="s">
        <v>183</v>
      </c>
      <c r="AT598" s="238" t="s">
        <v>178</v>
      </c>
      <c r="AU598" s="238" t="s">
        <v>198</v>
      </c>
      <c r="AY598" s="18" t="s">
        <v>176</v>
      </c>
      <c r="BE598" s="239">
        <f>IF(N598="základní",J598,0)</f>
        <v>0</v>
      </c>
      <c r="BF598" s="239">
        <f>IF(N598="snížená",J598,0)</f>
        <v>0</v>
      </c>
      <c r="BG598" s="239">
        <f>IF(N598="zákl. přenesená",J598,0)</f>
        <v>0</v>
      </c>
      <c r="BH598" s="239">
        <f>IF(N598="sníž. přenesená",J598,0)</f>
        <v>0</v>
      </c>
      <c r="BI598" s="239">
        <f>IF(N598="nulová",J598,0)</f>
        <v>0</v>
      </c>
      <c r="BJ598" s="18" t="s">
        <v>86</v>
      </c>
      <c r="BK598" s="239">
        <f>ROUND(I598*H598,2)</f>
        <v>0</v>
      </c>
      <c r="BL598" s="18" t="s">
        <v>183</v>
      </c>
      <c r="BM598" s="238" t="s">
        <v>1373</v>
      </c>
    </row>
    <row r="599" spans="1:47" s="2" customFormat="1" ht="12">
      <c r="A599" s="39"/>
      <c r="B599" s="40"/>
      <c r="C599" s="41"/>
      <c r="D599" s="240" t="s">
        <v>185</v>
      </c>
      <c r="E599" s="41"/>
      <c r="F599" s="241" t="s">
        <v>1374</v>
      </c>
      <c r="G599" s="41"/>
      <c r="H599" s="41"/>
      <c r="I599" s="242"/>
      <c r="J599" s="41"/>
      <c r="K599" s="41"/>
      <c r="L599" s="45"/>
      <c r="M599" s="243"/>
      <c r="N599" s="244"/>
      <c r="O599" s="92"/>
      <c r="P599" s="92"/>
      <c r="Q599" s="92"/>
      <c r="R599" s="92"/>
      <c r="S599" s="92"/>
      <c r="T599" s="9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185</v>
      </c>
      <c r="AU599" s="18" t="s">
        <v>198</v>
      </c>
    </row>
    <row r="600" spans="1:51" s="13" customFormat="1" ht="12">
      <c r="A600" s="13"/>
      <c r="B600" s="245"/>
      <c r="C600" s="246"/>
      <c r="D600" s="240" t="s">
        <v>187</v>
      </c>
      <c r="E600" s="247" t="s">
        <v>1</v>
      </c>
      <c r="F600" s="248" t="s">
        <v>1741</v>
      </c>
      <c r="G600" s="246"/>
      <c r="H600" s="249">
        <v>477.47</v>
      </c>
      <c r="I600" s="250"/>
      <c r="J600" s="246"/>
      <c r="K600" s="246"/>
      <c r="L600" s="251"/>
      <c r="M600" s="252"/>
      <c r="N600" s="253"/>
      <c r="O600" s="253"/>
      <c r="P600" s="253"/>
      <c r="Q600" s="253"/>
      <c r="R600" s="253"/>
      <c r="S600" s="253"/>
      <c r="T600" s="25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5" t="s">
        <v>187</v>
      </c>
      <c r="AU600" s="255" t="s">
        <v>198</v>
      </c>
      <c r="AV600" s="13" t="s">
        <v>88</v>
      </c>
      <c r="AW600" s="13" t="s">
        <v>34</v>
      </c>
      <c r="AX600" s="13" t="s">
        <v>78</v>
      </c>
      <c r="AY600" s="255" t="s">
        <v>176</v>
      </c>
    </row>
    <row r="601" spans="1:51" s="14" customFormat="1" ht="12">
      <c r="A601" s="14"/>
      <c r="B601" s="256"/>
      <c r="C601" s="257"/>
      <c r="D601" s="240" t="s">
        <v>187</v>
      </c>
      <c r="E601" s="258" t="s">
        <v>1</v>
      </c>
      <c r="F601" s="259" t="s">
        <v>189</v>
      </c>
      <c r="G601" s="257"/>
      <c r="H601" s="260">
        <v>477.47</v>
      </c>
      <c r="I601" s="261"/>
      <c r="J601" s="257"/>
      <c r="K601" s="257"/>
      <c r="L601" s="262"/>
      <c r="M601" s="263"/>
      <c r="N601" s="264"/>
      <c r="O601" s="264"/>
      <c r="P601" s="264"/>
      <c r="Q601" s="264"/>
      <c r="R601" s="264"/>
      <c r="S601" s="264"/>
      <c r="T601" s="26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6" t="s">
        <v>187</v>
      </c>
      <c r="AU601" s="266" t="s">
        <v>198</v>
      </c>
      <c r="AV601" s="14" t="s">
        <v>183</v>
      </c>
      <c r="AW601" s="14" t="s">
        <v>34</v>
      </c>
      <c r="AX601" s="14" t="s">
        <v>86</v>
      </c>
      <c r="AY601" s="266" t="s">
        <v>176</v>
      </c>
    </row>
    <row r="602" spans="1:65" s="2" customFormat="1" ht="21.75" customHeight="1">
      <c r="A602" s="39"/>
      <c r="B602" s="40"/>
      <c r="C602" s="227" t="s">
        <v>784</v>
      </c>
      <c r="D602" s="227" t="s">
        <v>178</v>
      </c>
      <c r="E602" s="228" t="s">
        <v>1376</v>
      </c>
      <c r="F602" s="229" t="s">
        <v>1377</v>
      </c>
      <c r="G602" s="230" t="s">
        <v>296</v>
      </c>
      <c r="H602" s="231">
        <v>354.98</v>
      </c>
      <c r="I602" s="232"/>
      <c r="J602" s="233">
        <f>ROUND(I602*H602,2)</f>
        <v>0</v>
      </c>
      <c r="K602" s="229" t="s">
        <v>182</v>
      </c>
      <c r="L602" s="45"/>
      <c r="M602" s="234" t="s">
        <v>1</v>
      </c>
      <c r="N602" s="235" t="s">
        <v>43</v>
      </c>
      <c r="O602" s="92"/>
      <c r="P602" s="236">
        <f>O602*H602</f>
        <v>0</v>
      </c>
      <c r="Q602" s="236">
        <v>5E-05</v>
      </c>
      <c r="R602" s="236">
        <f>Q602*H602</f>
        <v>0.017749</v>
      </c>
      <c r="S602" s="236">
        <v>0.115</v>
      </c>
      <c r="T602" s="237">
        <f>S602*H602</f>
        <v>40.822700000000005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8" t="s">
        <v>183</v>
      </c>
      <c r="AT602" s="238" t="s">
        <v>178</v>
      </c>
      <c r="AU602" s="238" t="s">
        <v>198</v>
      </c>
      <c r="AY602" s="18" t="s">
        <v>176</v>
      </c>
      <c r="BE602" s="239">
        <f>IF(N602="základní",J602,0)</f>
        <v>0</v>
      </c>
      <c r="BF602" s="239">
        <f>IF(N602="snížená",J602,0)</f>
        <v>0</v>
      </c>
      <c r="BG602" s="239">
        <f>IF(N602="zákl. přenesená",J602,0)</f>
        <v>0</v>
      </c>
      <c r="BH602" s="239">
        <f>IF(N602="sníž. přenesená",J602,0)</f>
        <v>0</v>
      </c>
      <c r="BI602" s="239">
        <f>IF(N602="nulová",J602,0)</f>
        <v>0</v>
      </c>
      <c r="BJ602" s="18" t="s">
        <v>86</v>
      </c>
      <c r="BK602" s="239">
        <f>ROUND(I602*H602,2)</f>
        <v>0</v>
      </c>
      <c r="BL602" s="18" t="s">
        <v>183</v>
      </c>
      <c r="BM602" s="238" t="s">
        <v>1378</v>
      </c>
    </row>
    <row r="603" spans="1:47" s="2" customFormat="1" ht="12">
      <c r="A603" s="39"/>
      <c r="B603" s="40"/>
      <c r="C603" s="41"/>
      <c r="D603" s="240" t="s">
        <v>185</v>
      </c>
      <c r="E603" s="41"/>
      <c r="F603" s="241" t="s">
        <v>1379</v>
      </c>
      <c r="G603" s="41"/>
      <c r="H603" s="41"/>
      <c r="I603" s="242"/>
      <c r="J603" s="41"/>
      <c r="K603" s="41"/>
      <c r="L603" s="45"/>
      <c r="M603" s="243"/>
      <c r="N603" s="244"/>
      <c r="O603" s="92"/>
      <c r="P603" s="92"/>
      <c r="Q603" s="92"/>
      <c r="R603" s="92"/>
      <c r="S603" s="92"/>
      <c r="T603" s="93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185</v>
      </c>
      <c r="AU603" s="18" t="s">
        <v>198</v>
      </c>
    </row>
    <row r="604" spans="1:51" s="13" customFormat="1" ht="12">
      <c r="A604" s="13"/>
      <c r="B604" s="245"/>
      <c r="C604" s="246"/>
      <c r="D604" s="240" t="s">
        <v>187</v>
      </c>
      <c r="E604" s="247" t="s">
        <v>1</v>
      </c>
      <c r="F604" s="248" t="s">
        <v>1746</v>
      </c>
      <c r="G604" s="246"/>
      <c r="H604" s="249">
        <v>354.98</v>
      </c>
      <c r="I604" s="250"/>
      <c r="J604" s="246"/>
      <c r="K604" s="246"/>
      <c r="L604" s="251"/>
      <c r="M604" s="252"/>
      <c r="N604" s="253"/>
      <c r="O604" s="253"/>
      <c r="P604" s="253"/>
      <c r="Q604" s="253"/>
      <c r="R604" s="253"/>
      <c r="S604" s="253"/>
      <c r="T604" s="25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5" t="s">
        <v>187</v>
      </c>
      <c r="AU604" s="255" t="s">
        <v>198</v>
      </c>
      <c r="AV604" s="13" t="s">
        <v>88</v>
      </c>
      <c r="AW604" s="13" t="s">
        <v>34</v>
      </c>
      <c r="AX604" s="13" t="s">
        <v>78</v>
      </c>
      <c r="AY604" s="255" t="s">
        <v>176</v>
      </c>
    </row>
    <row r="605" spans="1:51" s="14" customFormat="1" ht="12">
      <c r="A605" s="14"/>
      <c r="B605" s="256"/>
      <c r="C605" s="257"/>
      <c r="D605" s="240" t="s">
        <v>187</v>
      </c>
      <c r="E605" s="258" t="s">
        <v>1</v>
      </c>
      <c r="F605" s="259" t="s">
        <v>189</v>
      </c>
      <c r="G605" s="257"/>
      <c r="H605" s="260">
        <v>354.98</v>
      </c>
      <c r="I605" s="261"/>
      <c r="J605" s="257"/>
      <c r="K605" s="257"/>
      <c r="L605" s="262"/>
      <c r="M605" s="263"/>
      <c r="N605" s="264"/>
      <c r="O605" s="264"/>
      <c r="P605" s="264"/>
      <c r="Q605" s="264"/>
      <c r="R605" s="264"/>
      <c r="S605" s="264"/>
      <c r="T605" s="26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6" t="s">
        <v>187</v>
      </c>
      <c r="AU605" s="266" t="s">
        <v>198</v>
      </c>
      <c r="AV605" s="14" t="s">
        <v>183</v>
      </c>
      <c r="AW605" s="14" t="s">
        <v>34</v>
      </c>
      <c r="AX605" s="14" t="s">
        <v>86</v>
      </c>
      <c r="AY605" s="266" t="s">
        <v>176</v>
      </c>
    </row>
    <row r="606" spans="1:65" s="2" customFormat="1" ht="16.5" customHeight="1">
      <c r="A606" s="39"/>
      <c r="B606" s="40"/>
      <c r="C606" s="227" t="s">
        <v>791</v>
      </c>
      <c r="D606" s="227" t="s">
        <v>178</v>
      </c>
      <c r="E606" s="228" t="s">
        <v>933</v>
      </c>
      <c r="F606" s="229" t="s">
        <v>934</v>
      </c>
      <c r="G606" s="230" t="s">
        <v>462</v>
      </c>
      <c r="H606" s="231">
        <v>185.52</v>
      </c>
      <c r="I606" s="232"/>
      <c r="J606" s="233">
        <f>ROUND(I606*H606,2)</f>
        <v>0</v>
      </c>
      <c r="K606" s="229" t="s">
        <v>182</v>
      </c>
      <c r="L606" s="45"/>
      <c r="M606" s="234" t="s">
        <v>1</v>
      </c>
      <c r="N606" s="235" t="s">
        <v>43</v>
      </c>
      <c r="O606" s="92"/>
      <c r="P606" s="236">
        <f>O606*H606</f>
        <v>0</v>
      </c>
      <c r="Q606" s="236">
        <v>0</v>
      </c>
      <c r="R606" s="236">
        <f>Q606*H606</f>
        <v>0</v>
      </c>
      <c r="S606" s="236">
        <v>0.205</v>
      </c>
      <c r="T606" s="237">
        <f>S606*H606</f>
        <v>38.0316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8" t="s">
        <v>183</v>
      </c>
      <c r="AT606" s="238" t="s">
        <v>178</v>
      </c>
      <c r="AU606" s="238" t="s">
        <v>198</v>
      </c>
      <c r="AY606" s="18" t="s">
        <v>176</v>
      </c>
      <c r="BE606" s="239">
        <f>IF(N606="základní",J606,0)</f>
        <v>0</v>
      </c>
      <c r="BF606" s="239">
        <f>IF(N606="snížená",J606,0)</f>
        <v>0</v>
      </c>
      <c r="BG606" s="239">
        <f>IF(N606="zákl. přenesená",J606,0)</f>
        <v>0</v>
      </c>
      <c r="BH606" s="239">
        <f>IF(N606="sníž. přenesená",J606,0)</f>
        <v>0</v>
      </c>
      <c r="BI606" s="239">
        <f>IF(N606="nulová",J606,0)</f>
        <v>0</v>
      </c>
      <c r="BJ606" s="18" t="s">
        <v>86</v>
      </c>
      <c r="BK606" s="239">
        <f>ROUND(I606*H606,2)</f>
        <v>0</v>
      </c>
      <c r="BL606" s="18" t="s">
        <v>183</v>
      </c>
      <c r="BM606" s="238" t="s">
        <v>935</v>
      </c>
    </row>
    <row r="607" spans="1:47" s="2" customFormat="1" ht="12">
      <c r="A607" s="39"/>
      <c r="B607" s="40"/>
      <c r="C607" s="41"/>
      <c r="D607" s="240" t="s">
        <v>185</v>
      </c>
      <c r="E607" s="41"/>
      <c r="F607" s="241" t="s">
        <v>936</v>
      </c>
      <c r="G607" s="41"/>
      <c r="H607" s="41"/>
      <c r="I607" s="242"/>
      <c r="J607" s="41"/>
      <c r="K607" s="41"/>
      <c r="L607" s="45"/>
      <c r="M607" s="243"/>
      <c r="N607" s="244"/>
      <c r="O607" s="92"/>
      <c r="P607" s="92"/>
      <c r="Q607" s="92"/>
      <c r="R607" s="92"/>
      <c r="S607" s="92"/>
      <c r="T607" s="93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185</v>
      </c>
      <c r="AU607" s="18" t="s">
        <v>198</v>
      </c>
    </row>
    <row r="608" spans="1:51" s="13" customFormat="1" ht="12">
      <c r="A608" s="13"/>
      <c r="B608" s="245"/>
      <c r="C608" s="246"/>
      <c r="D608" s="240" t="s">
        <v>187</v>
      </c>
      <c r="E608" s="247" t="s">
        <v>1</v>
      </c>
      <c r="F608" s="248" t="s">
        <v>1747</v>
      </c>
      <c r="G608" s="246"/>
      <c r="H608" s="249">
        <v>41.66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5" t="s">
        <v>187</v>
      </c>
      <c r="AU608" s="255" t="s">
        <v>198</v>
      </c>
      <c r="AV608" s="13" t="s">
        <v>88</v>
      </c>
      <c r="AW608" s="13" t="s">
        <v>34</v>
      </c>
      <c r="AX608" s="13" t="s">
        <v>78</v>
      </c>
      <c r="AY608" s="255" t="s">
        <v>176</v>
      </c>
    </row>
    <row r="609" spans="1:51" s="13" customFormat="1" ht="12">
      <c r="A609" s="13"/>
      <c r="B609" s="245"/>
      <c r="C609" s="246"/>
      <c r="D609" s="240" t="s">
        <v>187</v>
      </c>
      <c r="E609" s="247" t="s">
        <v>1</v>
      </c>
      <c r="F609" s="248" t="s">
        <v>1748</v>
      </c>
      <c r="G609" s="246"/>
      <c r="H609" s="249">
        <v>143.86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5" t="s">
        <v>187</v>
      </c>
      <c r="AU609" s="255" t="s">
        <v>198</v>
      </c>
      <c r="AV609" s="13" t="s">
        <v>88</v>
      </c>
      <c r="AW609" s="13" t="s">
        <v>34</v>
      </c>
      <c r="AX609" s="13" t="s">
        <v>78</v>
      </c>
      <c r="AY609" s="255" t="s">
        <v>176</v>
      </c>
    </row>
    <row r="610" spans="1:51" s="14" customFormat="1" ht="12">
      <c r="A610" s="14"/>
      <c r="B610" s="256"/>
      <c r="C610" s="257"/>
      <c r="D610" s="240" t="s">
        <v>187</v>
      </c>
      <c r="E610" s="258" t="s">
        <v>1</v>
      </c>
      <c r="F610" s="259" t="s">
        <v>189</v>
      </c>
      <c r="G610" s="257"/>
      <c r="H610" s="260">
        <v>185.52</v>
      </c>
      <c r="I610" s="261"/>
      <c r="J610" s="257"/>
      <c r="K610" s="257"/>
      <c r="L610" s="262"/>
      <c r="M610" s="263"/>
      <c r="N610" s="264"/>
      <c r="O610" s="264"/>
      <c r="P610" s="264"/>
      <c r="Q610" s="264"/>
      <c r="R610" s="264"/>
      <c r="S610" s="264"/>
      <c r="T610" s="26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6" t="s">
        <v>187</v>
      </c>
      <c r="AU610" s="266" t="s">
        <v>198</v>
      </c>
      <c r="AV610" s="14" t="s">
        <v>183</v>
      </c>
      <c r="AW610" s="14" t="s">
        <v>34</v>
      </c>
      <c r="AX610" s="14" t="s">
        <v>86</v>
      </c>
      <c r="AY610" s="266" t="s">
        <v>176</v>
      </c>
    </row>
    <row r="611" spans="1:65" s="2" customFormat="1" ht="16.5" customHeight="1">
      <c r="A611" s="39"/>
      <c r="B611" s="40"/>
      <c r="C611" s="227" t="s">
        <v>796</v>
      </c>
      <c r="D611" s="227" t="s">
        <v>178</v>
      </c>
      <c r="E611" s="228" t="s">
        <v>1390</v>
      </c>
      <c r="F611" s="229" t="s">
        <v>1391</v>
      </c>
      <c r="G611" s="230" t="s">
        <v>462</v>
      </c>
      <c r="H611" s="231">
        <v>404.52</v>
      </c>
      <c r="I611" s="232"/>
      <c r="J611" s="233">
        <f>ROUND(I611*H611,2)</f>
        <v>0</v>
      </c>
      <c r="K611" s="229" t="s">
        <v>182</v>
      </c>
      <c r="L611" s="45"/>
      <c r="M611" s="234" t="s">
        <v>1</v>
      </c>
      <c r="N611" s="235" t="s">
        <v>43</v>
      </c>
      <c r="O611" s="92"/>
      <c r="P611" s="236">
        <f>O611*H611</f>
        <v>0</v>
      </c>
      <c r="Q611" s="236">
        <v>0</v>
      </c>
      <c r="R611" s="236">
        <f>Q611*H611</f>
        <v>0</v>
      </c>
      <c r="S611" s="236">
        <v>0.04</v>
      </c>
      <c r="T611" s="237">
        <f>S611*H611</f>
        <v>16.180799999999998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8" t="s">
        <v>183</v>
      </c>
      <c r="AT611" s="238" t="s">
        <v>178</v>
      </c>
      <c r="AU611" s="238" t="s">
        <v>198</v>
      </c>
      <c r="AY611" s="18" t="s">
        <v>176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8" t="s">
        <v>86</v>
      </c>
      <c r="BK611" s="239">
        <f>ROUND(I611*H611,2)</f>
        <v>0</v>
      </c>
      <c r="BL611" s="18" t="s">
        <v>183</v>
      </c>
      <c r="BM611" s="238" t="s">
        <v>1392</v>
      </c>
    </row>
    <row r="612" spans="1:47" s="2" customFormat="1" ht="12">
      <c r="A612" s="39"/>
      <c r="B612" s="40"/>
      <c r="C612" s="41"/>
      <c r="D612" s="240" t="s">
        <v>185</v>
      </c>
      <c r="E612" s="41"/>
      <c r="F612" s="241" t="s">
        <v>1393</v>
      </c>
      <c r="G612" s="41"/>
      <c r="H612" s="41"/>
      <c r="I612" s="242"/>
      <c r="J612" s="41"/>
      <c r="K612" s="41"/>
      <c r="L612" s="45"/>
      <c r="M612" s="243"/>
      <c r="N612" s="244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185</v>
      </c>
      <c r="AU612" s="18" t="s">
        <v>198</v>
      </c>
    </row>
    <row r="613" spans="1:51" s="13" customFormat="1" ht="12">
      <c r="A613" s="13"/>
      <c r="B613" s="245"/>
      <c r="C613" s="246"/>
      <c r="D613" s="240" t="s">
        <v>187</v>
      </c>
      <c r="E613" s="247" t="s">
        <v>1</v>
      </c>
      <c r="F613" s="248" t="s">
        <v>1749</v>
      </c>
      <c r="G613" s="246"/>
      <c r="H613" s="249">
        <v>404.52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5" t="s">
        <v>187</v>
      </c>
      <c r="AU613" s="255" t="s">
        <v>198</v>
      </c>
      <c r="AV613" s="13" t="s">
        <v>88</v>
      </c>
      <c r="AW613" s="13" t="s">
        <v>34</v>
      </c>
      <c r="AX613" s="13" t="s">
        <v>78</v>
      </c>
      <c r="AY613" s="255" t="s">
        <v>176</v>
      </c>
    </row>
    <row r="614" spans="1:51" s="14" customFormat="1" ht="12">
      <c r="A614" s="14"/>
      <c r="B614" s="256"/>
      <c r="C614" s="257"/>
      <c r="D614" s="240" t="s">
        <v>187</v>
      </c>
      <c r="E614" s="258" t="s">
        <v>1</v>
      </c>
      <c r="F614" s="259" t="s">
        <v>189</v>
      </c>
      <c r="G614" s="257"/>
      <c r="H614" s="260">
        <v>404.52</v>
      </c>
      <c r="I614" s="261"/>
      <c r="J614" s="257"/>
      <c r="K614" s="257"/>
      <c r="L614" s="262"/>
      <c r="M614" s="263"/>
      <c r="N614" s="264"/>
      <c r="O614" s="264"/>
      <c r="P614" s="264"/>
      <c r="Q614" s="264"/>
      <c r="R614" s="264"/>
      <c r="S614" s="264"/>
      <c r="T614" s="26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6" t="s">
        <v>187</v>
      </c>
      <c r="AU614" s="266" t="s">
        <v>198</v>
      </c>
      <c r="AV614" s="14" t="s">
        <v>183</v>
      </c>
      <c r="AW614" s="14" t="s">
        <v>34</v>
      </c>
      <c r="AX614" s="14" t="s">
        <v>86</v>
      </c>
      <c r="AY614" s="266" t="s">
        <v>176</v>
      </c>
    </row>
    <row r="615" spans="1:63" s="12" customFormat="1" ht="22.8" customHeight="1">
      <c r="A615" s="12"/>
      <c r="B615" s="211"/>
      <c r="C615" s="212"/>
      <c r="D615" s="213" t="s">
        <v>77</v>
      </c>
      <c r="E615" s="225" t="s">
        <v>957</v>
      </c>
      <c r="F615" s="225" t="s">
        <v>958</v>
      </c>
      <c r="G615" s="212"/>
      <c r="H615" s="212"/>
      <c r="I615" s="215"/>
      <c r="J615" s="226">
        <f>BK615</f>
        <v>0</v>
      </c>
      <c r="K615" s="212"/>
      <c r="L615" s="217"/>
      <c r="M615" s="218"/>
      <c r="N615" s="219"/>
      <c r="O615" s="219"/>
      <c r="P615" s="220">
        <f>SUM(P616:P654)</f>
        <v>0</v>
      </c>
      <c r="Q615" s="219"/>
      <c r="R615" s="220">
        <f>SUM(R616:R654)</f>
        <v>0</v>
      </c>
      <c r="S615" s="219"/>
      <c r="T615" s="221">
        <f>SUM(T616:T654)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22" t="s">
        <v>86</v>
      </c>
      <c r="AT615" s="223" t="s">
        <v>77</v>
      </c>
      <c r="AU615" s="223" t="s">
        <v>86</v>
      </c>
      <c r="AY615" s="222" t="s">
        <v>176</v>
      </c>
      <c r="BK615" s="224">
        <f>SUM(BK616:BK654)</f>
        <v>0</v>
      </c>
    </row>
    <row r="616" spans="1:65" s="2" customFormat="1" ht="16.5" customHeight="1">
      <c r="A616" s="39"/>
      <c r="B616" s="40"/>
      <c r="C616" s="227" t="s">
        <v>805</v>
      </c>
      <c r="D616" s="227" t="s">
        <v>178</v>
      </c>
      <c r="E616" s="228" t="s">
        <v>960</v>
      </c>
      <c r="F616" s="229" t="s">
        <v>961</v>
      </c>
      <c r="G616" s="230" t="s">
        <v>250</v>
      </c>
      <c r="H616" s="231">
        <v>454.275</v>
      </c>
      <c r="I616" s="232"/>
      <c r="J616" s="233">
        <f>ROUND(I616*H616,2)</f>
        <v>0</v>
      </c>
      <c r="K616" s="229" t="s">
        <v>182</v>
      </c>
      <c r="L616" s="45"/>
      <c r="M616" s="234" t="s">
        <v>1</v>
      </c>
      <c r="N616" s="235" t="s">
        <v>43</v>
      </c>
      <c r="O616" s="92"/>
      <c r="P616" s="236">
        <f>O616*H616</f>
        <v>0</v>
      </c>
      <c r="Q616" s="236">
        <v>0</v>
      </c>
      <c r="R616" s="236">
        <f>Q616*H616</f>
        <v>0</v>
      </c>
      <c r="S616" s="236">
        <v>0</v>
      </c>
      <c r="T616" s="237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8" t="s">
        <v>183</v>
      </c>
      <c r="AT616" s="238" t="s">
        <v>178</v>
      </c>
      <c r="AU616" s="238" t="s">
        <v>88</v>
      </c>
      <c r="AY616" s="18" t="s">
        <v>176</v>
      </c>
      <c r="BE616" s="239">
        <f>IF(N616="základní",J616,0)</f>
        <v>0</v>
      </c>
      <c r="BF616" s="239">
        <f>IF(N616="snížená",J616,0)</f>
        <v>0</v>
      </c>
      <c r="BG616" s="239">
        <f>IF(N616="zákl. přenesená",J616,0)</f>
        <v>0</v>
      </c>
      <c r="BH616" s="239">
        <f>IF(N616="sníž. přenesená",J616,0)</f>
        <v>0</v>
      </c>
      <c r="BI616" s="239">
        <f>IF(N616="nulová",J616,0)</f>
        <v>0</v>
      </c>
      <c r="BJ616" s="18" t="s">
        <v>86</v>
      </c>
      <c r="BK616" s="239">
        <f>ROUND(I616*H616,2)</f>
        <v>0</v>
      </c>
      <c r="BL616" s="18" t="s">
        <v>183</v>
      </c>
      <c r="BM616" s="238" t="s">
        <v>1750</v>
      </c>
    </row>
    <row r="617" spans="1:47" s="2" customFormat="1" ht="12">
      <c r="A617" s="39"/>
      <c r="B617" s="40"/>
      <c r="C617" s="41"/>
      <c r="D617" s="240" t="s">
        <v>185</v>
      </c>
      <c r="E617" s="41"/>
      <c r="F617" s="241" t="s">
        <v>963</v>
      </c>
      <c r="G617" s="41"/>
      <c r="H617" s="41"/>
      <c r="I617" s="242"/>
      <c r="J617" s="41"/>
      <c r="K617" s="41"/>
      <c r="L617" s="45"/>
      <c r="M617" s="243"/>
      <c r="N617" s="244"/>
      <c r="O617" s="92"/>
      <c r="P617" s="92"/>
      <c r="Q617" s="92"/>
      <c r="R617" s="92"/>
      <c r="S617" s="92"/>
      <c r="T617" s="9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185</v>
      </c>
      <c r="AU617" s="18" t="s">
        <v>88</v>
      </c>
    </row>
    <row r="618" spans="1:51" s="13" customFormat="1" ht="12">
      <c r="A618" s="13"/>
      <c r="B618" s="245"/>
      <c r="C618" s="246"/>
      <c r="D618" s="240" t="s">
        <v>187</v>
      </c>
      <c r="E618" s="247" t="s">
        <v>1</v>
      </c>
      <c r="F618" s="248" t="s">
        <v>1751</v>
      </c>
      <c r="G618" s="246"/>
      <c r="H618" s="249">
        <v>413.452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5" t="s">
        <v>187</v>
      </c>
      <c r="AU618" s="255" t="s">
        <v>88</v>
      </c>
      <c r="AV618" s="13" t="s">
        <v>88</v>
      </c>
      <c r="AW618" s="13" t="s">
        <v>34</v>
      </c>
      <c r="AX618" s="13" t="s">
        <v>78</v>
      </c>
      <c r="AY618" s="255" t="s">
        <v>176</v>
      </c>
    </row>
    <row r="619" spans="1:51" s="13" customFormat="1" ht="12">
      <c r="A619" s="13"/>
      <c r="B619" s="245"/>
      <c r="C619" s="246"/>
      <c r="D619" s="240" t="s">
        <v>187</v>
      </c>
      <c r="E619" s="247" t="s">
        <v>1</v>
      </c>
      <c r="F619" s="248" t="s">
        <v>1752</v>
      </c>
      <c r="G619" s="246"/>
      <c r="H619" s="249">
        <v>40.823</v>
      </c>
      <c r="I619" s="250"/>
      <c r="J619" s="246"/>
      <c r="K619" s="246"/>
      <c r="L619" s="251"/>
      <c r="M619" s="252"/>
      <c r="N619" s="253"/>
      <c r="O619" s="253"/>
      <c r="P619" s="253"/>
      <c r="Q619" s="253"/>
      <c r="R619" s="253"/>
      <c r="S619" s="253"/>
      <c r="T619" s="25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5" t="s">
        <v>187</v>
      </c>
      <c r="AU619" s="255" t="s">
        <v>88</v>
      </c>
      <c r="AV619" s="13" t="s">
        <v>88</v>
      </c>
      <c r="AW619" s="13" t="s">
        <v>34</v>
      </c>
      <c r="AX619" s="13" t="s">
        <v>78</v>
      </c>
      <c r="AY619" s="255" t="s">
        <v>176</v>
      </c>
    </row>
    <row r="620" spans="1:51" s="14" customFormat="1" ht="12">
      <c r="A620" s="14"/>
      <c r="B620" s="256"/>
      <c r="C620" s="257"/>
      <c r="D620" s="240" t="s">
        <v>187</v>
      </c>
      <c r="E620" s="258" t="s">
        <v>1</v>
      </c>
      <c r="F620" s="259" t="s">
        <v>189</v>
      </c>
      <c r="G620" s="257"/>
      <c r="H620" s="260">
        <v>454.275</v>
      </c>
      <c r="I620" s="261"/>
      <c r="J620" s="257"/>
      <c r="K620" s="257"/>
      <c r="L620" s="262"/>
      <c r="M620" s="263"/>
      <c r="N620" s="264"/>
      <c r="O620" s="264"/>
      <c r="P620" s="264"/>
      <c r="Q620" s="264"/>
      <c r="R620" s="264"/>
      <c r="S620" s="264"/>
      <c r="T620" s="265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6" t="s">
        <v>187</v>
      </c>
      <c r="AU620" s="266" t="s">
        <v>88</v>
      </c>
      <c r="AV620" s="14" t="s">
        <v>183</v>
      </c>
      <c r="AW620" s="14" t="s">
        <v>34</v>
      </c>
      <c r="AX620" s="14" t="s">
        <v>86</v>
      </c>
      <c r="AY620" s="266" t="s">
        <v>176</v>
      </c>
    </row>
    <row r="621" spans="1:65" s="2" customFormat="1" ht="16.5" customHeight="1">
      <c r="A621" s="39"/>
      <c r="B621" s="40"/>
      <c r="C621" s="227" t="s">
        <v>811</v>
      </c>
      <c r="D621" s="227" t="s">
        <v>178</v>
      </c>
      <c r="E621" s="228" t="s">
        <v>967</v>
      </c>
      <c r="F621" s="229" t="s">
        <v>968</v>
      </c>
      <c r="G621" s="230" t="s">
        <v>250</v>
      </c>
      <c r="H621" s="231">
        <v>4088.475</v>
      </c>
      <c r="I621" s="232"/>
      <c r="J621" s="233">
        <f>ROUND(I621*H621,2)</f>
        <v>0</v>
      </c>
      <c r="K621" s="229" t="s">
        <v>182</v>
      </c>
      <c r="L621" s="45"/>
      <c r="M621" s="234" t="s">
        <v>1</v>
      </c>
      <c r="N621" s="235" t="s">
        <v>43</v>
      </c>
      <c r="O621" s="92"/>
      <c r="P621" s="236">
        <f>O621*H621</f>
        <v>0</v>
      </c>
      <c r="Q621" s="236">
        <v>0</v>
      </c>
      <c r="R621" s="236">
        <f>Q621*H621</f>
        <v>0</v>
      </c>
      <c r="S621" s="236">
        <v>0</v>
      </c>
      <c r="T621" s="237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38" t="s">
        <v>183</v>
      </c>
      <c r="AT621" s="238" t="s">
        <v>178</v>
      </c>
      <c r="AU621" s="238" t="s">
        <v>88</v>
      </c>
      <c r="AY621" s="18" t="s">
        <v>176</v>
      </c>
      <c r="BE621" s="239">
        <f>IF(N621="základní",J621,0)</f>
        <v>0</v>
      </c>
      <c r="BF621" s="239">
        <f>IF(N621="snížená",J621,0)</f>
        <v>0</v>
      </c>
      <c r="BG621" s="239">
        <f>IF(N621="zákl. přenesená",J621,0)</f>
        <v>0</v>
      </c>
      <c r="BH621" s="239">
        <f>IF(N621="sníž. přenesená",J621,0)</f>
        <v>0</v>
      </c>
      <c r="BI621" s="239">
        <f>IF(N621="nulová",J621,0)</f>
        <v>0</v>
      </c>
      <c r="BJ621" s="18" t="s">
        <v>86</v>
      </c>
      <c r="BK621" s="239">
        <f>ROUND(I621*H621,2)</f>
        <v>0</v>
      </c>
      <c r="BL621" s="18" t="s">
        <v>183</v>
      </c>
      <c r="BM621" s="238" t="s">
        <v>1753</v>
      </c>
    </row>
    <row r="622" spans="1:47" s="2" customFormat="1" ht="12">
      <c r="A622" s="39"/>
      <c r="B622" s="40"/>
      <c r="C622" s="41"/>
      <c r="D622" s="240" t="s">
        <v>185</v>
      </c>
      <c r="E622" s="41"/>
      <c r="F622" s="241" t="s">
        <v>970</v>
      </c>
      <c r="G622" s="41"/>
      <c r="H622" s="41"/>
      <c r="I622" s="242"/>
      <c r="J622" s="41"/>
      <c r="K622" s="41"/>
      <c r="L622" s="45"/>
      <c r="M622" s="243"/>
      <c r="N622" s="244"/>
      <c r="O622" s="92"/>
      <c r="P622" s="92"/>
      <c r="Q622" s="92"/>
      <c r="R622" s="92"/>
      <c r="S622" s="92"/>
      <c r="T622" s="93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185</v>
      </c>
      <c r="AU622" s="18" t="s">
        <v>88</v>
      </c>
    </row>
    <row r="623" spans="1:47" s="2" customFormat="1" ht="12">
      <c r="A623" s="39"/>
      <c r="B623" s="40"/>
      <c r="C623" s="41"/>
      <c r="D623" s="240" t="s">
        <v>232</v>
      </c>
      <c r="E623" s="41"/>
      <c r="F623" s="277" t="s">
        <v>233</v>
      </c>
      <c r="G623" s="41"/>
      <c r="H623" s="41"/>
      <c r="I623" s="242"/>
      <c r="J623" s="41"/>
      <c r="K623" s="41"/>
      <c r="L623" s="45"/>
      <c r="M623" s="243"/>
      <c r="N623" s="244"/>
      <c r="O623" s="92"/>
      <c r="P623" s="92"/>
      <c r="Q623" s="92"/>
      <c r="R623" s="92"/>
      <c r="S623" s="92"/>
      <c r="T623" s="93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232</v>
      </c>
      <c r="AU623" s="18" t="s">
        <v>88</v>
      </c>
    </row>
    <row r="624" spans="1:51" s="13" customFormat="1" ht="12">
      <c r="A624" s="13"/>
      <c r="B624" s="245"/>
      <c r="C624" s="246"/>
      <c r="D624" s="240" t="s">
        <v>187</v>
      </c>
      <c r="E624" s="247" t="s">
        <v>1</v>
      </c>
      <c r="F624" s="248" t="s">
        <v>1754</v>
      </c>
      <c r="G624" s="246"/>
      <c r="H624" s="249">
        <v>3721.068</v>
      </c>
      <c r="I624" s="250"/>
      <c r="J624" s="246"/>
      <c r="K624" s="246"/>
      <c r="L624" s="251"/>
      <c r="M624" s="252"/>
      <c r="N624" s="253"/>
      <c r="O624" s="253"/>
      <c r="P624" s="253"/>
      <c r="Q624" s="253"/>
      <c r="R624" s="253"/>
      <c r="S624" s="253"/>
      <c r="T624" s="25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5" t="s">
        <v>187</v>
      </c>
      <c r="AU624" s="255" t="s">
        <v>88</v>
      </c>
      <c r="AV624" s="13" t="s">
        <v>88</v>
      </c>
      <c r="AW624" s="13" t="s">
        <v>34</v>
      </c>
      <c r="AX624" s="13" t="s">
        <v>78</v>
      </c>
      <c r="AY624" s="255" t="s">
        <v>176</v>
      </c>
    </row>
    <row r="625" spans="1:51" s="13" customFormat="1" ht="12">
      <c r="A625" s="13"/>
      <c r="B625" s="245"/>
      <c r="C625" s="246"/>
      <c r="D625" s="240" t="s">
        <v>187</v>
      </c>
      <c r="E625" s="247" t="s">
        <v>1</v>
      </c>
      <c r="F625" s="248" t="s">
        <v>1755</v>
      </c>
      <c r="G625" s="246"/>
      <c r="H625" s="249">
        <v>367.407</v>
      </c>
      <c r="I625" s="250"/>
      <c r="J625" s="246"/>
      <c r="K625" s="246"/>
      <c r="L625" s="251"/>
      <c r="M625" s="252"/>
      <c r="N625" s="253"/>
      <c r="O625" s="253"/>
      <c r="P625" s="253"/>
      <c r="Q625" s="253"/>
      <c r="R625" s="253"/>
      <c r="S625" s="253"/>
      <c r="T625" s="25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5" t="s">
        <v>187</v>
      </c>
      <c r="AU625" s="255" t="s">
        <v>88</v>
      </c>
      <c r="AV625" s="13" t="s">
        <v>88</v>
      </c>
      <c r="AW625" s="13" t="s">
        <v>34</v>
      </c>
      <c r="AX625" s="13" t="s">
        <v>78</v>
      </c>
      <c r="AY625" s="255" t="s">
        <v>176</v>
      </c>
    </row>
    <row r="626" spans="1:51" s="14" customFormat="1" ht="12">
      <c r="A626" s="14"/>
      <c r="B626" s="256"/>
      <c r="C626" s="257"/>
      <c r="D626" s="240" t="s">
        <v>187</v>
      </c>
      <c r="E626" s="258" t="s">
        <v>1</v>
      </c>
      <c r="F626" s="259" t="s">
        <v>189</v>
      </c>
      <c r="G626" s="257"/>
      <c r="H626" s="260">
        <v>4088.4750000000004</v>
      </c>
      <c r="I626" s="261"/>
      <c r="J626" s="257"/>
      <c r="K626" s="257"/>
      <c r="L626" s="262"/>
      <c r="M626" s="263"/>
      <c r="N626" s="264"/>
      <c r="O626" s="264"/>
      <c r="P626" s="264"/>
      <c r="Q626" s="264"/>
      <c r="R626" s="264"/>
      <c r="S626" s="264"/>
      <c r="T626" s="265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6" t="s">
        <v>187</v>
      </c>
      <c r="AU626" s="266" t="s">
        <v>88</v>
      </c>
      <c r="AV626" s="14" t="s">
        <v>183</v>
      </c>
      <c r="AW626" s="14" t="s">
        <v>34</v>
      </c>
      <c r="AX626" s="14" t="s">
        <v>86</v>
      </c>
      <c r="AY626" s="266" t="s">
        <v>176</v>
      </c>
    </row>
    <row r="627" spans="1:65" s="2" customFormat="1" ht="16.5" customHeight="1">
      <c r="A627" s="39"/>
      <c r="B627" s="40"/>
      <c r="C627" s="227" t="s">
        <v>818</v>
      </c>
      <c r="D627" s="227" t="s">
        <v>178</v>
      </c>
      <c r="E627" s="228" t="s">
        <v>974</v>
      </c>
      <c r="F627" s="229" t="s">
        <v>975</v>
      </c>
      <c r="G627" s="230" t="s">
        <v>250</v>
      </c>
      <c r="H627" s="231">
        <v>331.946</v>
      </c>
      <c r="I627" s="232"/>
      <c r="J627" s="233">
        <f>ROUND(I627*H627,2)</f>
        <v>0</v>
      </c>
      <c r="K627" s="229" t="s">
        <v>182</v>
      </c>
      <c r="L627" s="45"/>
      <c r="M627" s="234" t="s">
        <v>1</v>
      </c>
      <c r="N627" s="235" t="s">
        <v>43</v>
      </c>
      <c r="O627" s="92"/>
      <c r="P627" s="236">
        <f>O627*H627</f>
        <v>0</v>
      </c>
      <c r="Q627" s="236">
        <v>0</v>
      </c>
      <c r="R627" s="236">
        <f>Q627*H627</f>
        <v>0</v>
      </c>
      <c r="S627" s="236">
        <v>0</v>
      </c>
      <c r="T627" s="237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8" t="s">
        <v>183</v>
      </c>
      <c r="AT627" s="238" t="s">
        <v>178</v>
      </c>
      <c r="AU627" s="238" t="s">
        <v>88</v>
      </c>
      <c r="AY627" s="18" t="s">
        <v>176</v>
      </c>
      <c r="BE627" s="239">
        <f>IF(N627="základní",J627,0)</f>
        <v>0</v>
      </c>
      <c r="BF627" s="239">
        <f>IF(N627="snížená",J627,0)</f>
        <v>0</v>
      </c>
      <c r="BG627" s="239">
        <f>IF(N627="zákl. přenesená",J627,0)</f>
        <v>0</v>
      </c>
      <c r="BH627" s="239">
        <f>IF(N627="sníž. přenesená",J627,0)</f>
        <v>0</v>
      </c>
      <c r="BI627" s="239">
        <f>IF(N627="nulová",J627,0)</f>
        <v>0</v>
      </c>
      <c r="BJ627" s="18" t="s">
        <v>86</v>
      </c>
      <c r="BK627" s="239">
        <f>ROUND(I627*H627,2)</f>
        <v>0</v>
      </c>
      <c r="BL627" s="18" t="s">
        <v>183</v>
      </c>
      <c r="BM627" s="238" t="s">
        <v>1756</v>
      </c>
    </row>
    <row r="628" spans="1:47" s="2" customFormat="1" ht="12">
      <c r="A628" s="39"/>
      <c r="B628" s="40"/>
      <c r="C628" s="41"/>
      <c r="D628" s="240" t="s">
        <v>185</v>
      </c>
      <c r="E628" s="41"/>
      <c r="F628" s="241" t="s">
        <v>977</v>
      </c>
      <c r="G628" s="41"/>
      <c r="H628" s="41"/>
      <c r="I628" s="242"/>
      <c r="J628" s="41"/>
      <c r="K628" s="41"/>
      <c r="L628" s="45"/>
      <c r="M628" s="243"/>
      <c r="N628" s="244"/>
      <c r="O628" s="92"/>
      <c r="P628" s="92"/>
      <c r="Q628" s="92"/>
      <c r="R628" s="92"/>
      <c r="S628" s="92"/>
      <c r="T628" s="93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185</v>
      </c>
      <c r="AU628" s="18" t="s">
        <v>88</v>
      </c>
    </row>
    <row r="629" spans="1:51" s="13" customFormat="1" ht="12">
      <c r="A629" s="13"/>
      <c r="B629" s="245"/>
      <c r="C629" s="246"/>
      <c r="D629" s="240" t="s">
        <v>187</v>
      </c>
      <c r="E629" s="247" t="s">
        <v>1</v>
      </c>
      <c r="F629" s="248" t="s">
        <v>1757</v>
      </c>
      <c r="G629" s="246"/>
      <c r="H629" s="249">
        <v>184.979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5" t="s">
        <v>187</v>
      </c>
      <c r="AU629" s="255" t="s">
        <v>88</v>
      </c>
      <c r="AV629" s="13" t="s">
        <v>88</v>
      </c>
      <c r="AW629" s="13" t="s">
        <v>34</v>
      </c>
      <c r="AX629" s="13" t="s">
        <v>78</v>
      </c>
      <c r="AY629" s="255" t="s">
        <v>176</v>
      </c>
    </row>
    <row r="630" spans="1:51" s="13" customFormat="1" ht="12">
      <c r="A630" s="13"/>
      <c r="B630" s="245"/>
      <c r="C630" s="246"/>
      <c r="D630" s="240" t="s">
        <v>187</v>
      </c>
      <c r="E630" s="247" t="s">
        <v>1</v>
      </c>
      <c r="F630" s="248" t="s">
        <v>1758</v>
      </c>
      <c r="G630" s="246"/>
      <c r="H630" s="249">
        <v>121.412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5" t="s">
        <v>187</v>
      </c>
      <c r="AU630" s="255" t="s">
        <v>88</v>
      </c>
      <c r="AV630" s="13" t="s">
        <v>88</v>
      </c>
      <c r="AW630" s="13" t="s">
        <v>34</v>
      </c>
      <c r="AX630" s="13" t="s">
        <v>78</v>
      </c>
      <c r="AY630" s="255" t="s">
        <v>176</v>
      </c>
    </row>
    <row r="631" spans="1:51" s="13" customFormat="1" ht="12">
      <c r="A631" s="13"/>
      <c r="B631" s="245"/>
      <c r="C631" s="246"/>
      <c r="D631" s="240" t="s">
        <v>187</v>
      </c>
      <c r="E631" s="247" t="s">
        <v>1</v>
      </c>
      <c r="F631" s="248" t="s">
        <v>1759</v>
      </c>
      <c r="G631" s="246"/>
      <c r="H631" s="249">
        <v>25.555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5" t="s">
        <v>187</v>
      </c>
      <c r="AU631" s="255" t="s">
        <v>88</v>
      </c>
      <c r="AV631" s="13" t="s">
        <v>88</v>
      </c>
      <c r="AW631" s="13" t="s">
        <v>34</v>
      </c>
      <c r="AX631" s="13" t="s">
        <v>78</v>
      </c>
      <c r="AY631" s="255" t="s">
        <v>176</v>
      </c>
    </row>
    <row r="632" spans="1:51" s="14" customFormat="1" ht="12">
      <c r="A632" s="14"/>
      <c r="B632" s="256"/>
      <c r="C632" s="257"/>
      <c r="D632" s="240" t="s">
        <v>187</v>
      </c>
      <c r="E632" s="258" t="s">
        <v>1</v>
      </c>
      <c r="F632" s="259" t="s">
        <v>189</v>
      </c>
      <c r="G632" s="257"/>
      <c r="H632" s="260">
        <v>331.946</v>
      </c>
      <c r="I632" s="261"/>
      <c r="J632" s="257"/>
      <c r="K632" s="257"/>
      <c r="L632" s="262"/>
      <c r="M632" s="263"/>
      <c r="N632" s="264"/>
      <c r="O632" s="264"/>
      <c r="P632" s="264"/>
      <c r="Q632" s="264"/>
      <c r="R632" s="264"/>
      <c r="S632" s="264"/>
      <c r="T632" s="26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6" t="s">
        <v>187</v>
      </c>
      <c r="AU632" s="266" t="s">
        <v>88</v>
      </c>
      <c r="AV632" s="14" t="s">
        <v>183</v>
      </c>
      <c r="AW632" s="14" t="s">
        <v>34</v>
      </c>
      <c r="AX632" s="14" t="s">
        <v>86</v>
      </c>
      <c r="AY632" s="266" t="s">
        <v>176</v>
      </c>
    </row>
    <row r="633" spans="1:65" s="2" customFormat="1" ht="16.5" customHeight="1">
      <c r="A633" s="39"/>
      <c r="B633" s="40"/>
      <c r="C633" s="227" t="s">
        <v>824</v>
      </c>
      <c r="D633" s="227" t="s">
        <v>178</v>
      </c>
      <c r="E633" s="228" t="s">
        <v>981</v>
      </c>
      <c r="F633" s="229" t="s">
        <v>982</v>
      </c>
      <c r="G633" s="230" t="s">
        <v>250</v>
      </c>
      <c r="H633" s="231">
        <v>2987.516</v>
      </c>
      <c r="I633" s="232"/>
      <c r="J633" s="233">
        <f>ROUND(I633*H633,2)</f>
        <v>0</v>
      </c>
      <c r="K633" s="229" t="s">
        <v>182</v>
      </c>
      <c r="L633" s="45"/>
      <c r="M633" s="234" t="s">
        <v>1</v>
      </c>
      <c r="N633" s="235" t="s">
        <v>43</v>
      </c>
      <c r="O633" s="92"/>
      <c r="P633" s="236">
        <f>O633*H633</f>
        <v>0</v>
      </c>
      <c r="Q633" s="236">
        <v>0</v>
      </c>
      <c r="R633" s="236">
        <f>Q633*H633</f>
        <v>0</v>
      </c>
      <c r="S633" s="236">
        <v>0</v>
      </c>
      <c r="T633" s="237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8" t="s">
        <v>183</v>
      </c>
      <c r="AT633" s="238" t="s">
        <v>178</v>
      </c>
      <c r="AU633" s="238" t="s">
        <v>88</v>
      </c>
      <c r="AY633" s="18" t="s">
        <v>176</v>
      </c>
      <c r="BE633" s="239">
        <f>IF(N633="základní",J633,0)</f>
        <v>0</v>
      </c>
      <c r="BF633" s="239">
        <f>IF(N633="snížená",J633,0)</f>
        <v>0</v>
      </c>
      <c r="BG633" s="239">
        <f>IF(N633="zákl. přenesená",J633,0)</f>
        <v>0</v>
      </c>
      <c r="BH633" s="239">
        <f>IF(N633="sníž. přenesená",J633,0)</f>
        <v>0</v>
      </c>
      <c r="BI633" s="239">
        <f>IF(N633="nulová",J633,0)</f>
        <v>0</v>
      </c>
      <c r="BJ633" s="18" t="s">
        <v>86</v>
      </c>
      <c r="BK633" s="239">
        <f>ROUND(I633*H633,2)</f>
        <v>0</v>
      </c>
      <c r="BL633" s="18" t="s">
        <v>183</v>
      </c>
      <c r="BM633" s="238" t="s">
        <v>1760</v>
      </c>
    </row>
    <row r="634" spans="1:47" s="2" customFormat="1" ht="12">
      <c r="A634" s="39"/>
      <c r="B634" s="40"/>
      <c r="C634" s="41"/>
      <c r="D634" s="240" t="s">
        <v>185</v>
      </c>
      <c r="E634" s="41"/>
      <c r="F634" s="241" t="s">
        <v>970</v>
      </c>
      <c r="G634" s="41"/>
      <c r="H634" s="41"/>
      <c r="I634" s="242"/>
      <c r="J634" s="41"/>
      <c r="K634" s="41"/>
      <c r="L634" s="45"/>
      <c r="M634" s="243"/>
      <c r="N634" s="244"/>
      <c r="O634" s="92"/>
      <c r="P634" s="92"/>
      <c r="Q634" s="92"/>
      <c r="R634" s="92"/>
      <c r="S634" s="92"/>
      <c r="T634" s="93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185</v>
      </c>
      <c r="AU634" s="18" t="s">
        <v>88</v>
      </c>
    </row>
    <row r="635" spans="1:47" s="2" customFormat="1" ht="12">
      <c r="A635" s="39"/>
      <c r="B635" s="40"/>
      <c r="C635" s="41"/>
      <c r="D635" s="240" t="s">
        <v>232</v>
      </c>
      <c r="E635" s="41"/>
      <c r="F635" s="277" t="s">
        <v>233</v>
      </c>
      <c r="G635" s="41"/>
      <c r="H635" s="41"/>
      <c r="I635" s="242"/>
      <c r="J635" s="41"/>
      <c r="K635" s="41"/>
      <c r="L635" s="45"/>
      <c r="M635" s="243"/>
      <c r="N635" s="244"/>
      <c r="O635" s="92"/>
      <c r="P635" s="92"/>
      <c r="Q635" s="92"/>
      <c r="R635" s="92"/>
      <c r="S635" s="92"/>
      <c r="T635" s="93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232</v>
      </c>
      <c r="AU635" s="18" t="s">
        <v>88</v>
      </c>
    </row>
    <row r="636" spans="1:51" s="13" customFormat="1" ht="12">
      <c r="A636" s="13"/>
      <c r="B636" s="245"/>
      <c r="C636" s="246"/>
      <c r="D636" s="240" t="s">
        <v>187</v>
      </c>
      <c r="E636" s="247" t="s">
        <v>1</v>
      </c>
      <c r="F636" s="248" t="s">
        <v>1761</v>
      </c>
      <c r="G636" s="246"/>
      <c r="H636" s="249">
        <v>1664.811</v>
      </c>
      <c r="I636" s="250"/>
      <c r="J636" s="246"/>
      <c r="K636" s="246"/>
      <c r="L636" s="251"/>
      <c r="M636" s="252"/>
      <c r="N636" s="253"/>
      <c r="O636" s="253"/>
      <c r="P636" s="253"/>
      <c r="Q636" s="253"/>
      <c r="R636" s="253"/>
      <c r="S636" s="253"/>
      <c r="T636" s="25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5" t="s">
        <v>187</v>
      </c>
      <c r="AU636" s="255" t="s">
        <v>88</v>
      </c>
      <c r="AV636" s="13" t="s">
        <v>88</v>
      </c>
      <c r="AW636" s="13" t="s">
        <v>34</v>
      </c>
      <c r="AX636" s="13" t="s">
        <v>78</v>
      </c>
      <c r="AY636" s="255" t="s">
        <v>176</v>
      </c>
    </row>
    <row r="637" spans="1:51" s="13" customFormat="1" ht="12">
      <c r="A637" s="13"/>
      <c r="B637" s="245"/>
      <c r="C637" s="246"/>
      <c r="D637" s="240" t="s">
        <v>187</v>
      </c>
      <c r="E637" s="247" t="s">
        <v>1</v>
      </c>
      <c r="F637" s="248" t="s">
        <v>1762</v>
      </c>
      <c r="G637" s="246"/>
      <c r="H637" s="249">
        <v>1092.708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5" t="s">
        <v>187</v>
      </c>
      <c r="AU637" s="255" t="s">
        <v>88</v>
      </c>
      <c r="AV637" s="13" t="s">
        <v>88</v>
      </c>
      <c r="AW637" s="13" t="s">
        <v>34</v>
      </c>
      <c r="AX637" s="13" t="s">
        <v>78</v>
      </c>
      <c r="AY637" s="255" t="s">
        <v>176</v>
      </c>
    </row>
    <row r="638" spans="1:51" s="13" customFormat="1" ht="12">
      <c r="A638" s="13"/>
      <c r="B638" s="245"/>
      <c r="C638" s="246"/>
      <c r="D638" s="240" t="s">
        <v>187</v>
      </c>
      <c r="E638" s="247" t="s">
        <v>1</v>
      </c>
      <c r="F638" s="248" t="s">
        <v>1763</v>
      </c>
      <c r="G638" s="246"/>
      <c r="H638" s="249">
        <v>229.997</v>
      </c>
      <c r="I638" s="250"/>
      <c r="J638" s="246"/>
      <c r="K638" s="246"/>
      <c r="L638" s="251"/>
      <c r="M638" s="252"/>
      <c r="N638" s="253"/>
      <c r="O638" s="253"/>
      <c r="P638" s="253"/>
      <c r="Q638" s="253"/>
      <c r="R638" s="253"/>
      <c r="S638" s="253"/>
      <c r="T638" s="25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5" t="s">
        <v>187</v>
      </c>
      <c r="AU638" s="255" t="s">
        <v>88</v>
      </c>
      <c r="AV638" s="13" t="s">
        <v>88</v>
      </c>
      <c r="AW638" s="13" t="s">
        <v>34</v>
      </c>
      <c r="AX638" s="13" t="s">
        <v>78</v>
      </c>
      <c r="AY638" s="255" t="s">
        <v>176</v>
      </c>
    </row>
    <row r="639" spans="1:51" s="14" customFormat="1" ht="12">
      <c r="A639" s="14"/>
      <c r="B639" s="256"/>
      <c r="C639" s="257"/>
      <c r="D639" s="240" t="s">
        <v>187</v>
      </c>
      <c r="E639" s="258" t="s">
        <v>1</v>
      </c>
      <c r="F639" s="259" t="s">
        <v>189</v>
      </c>
      <c r="G639" s="257"/>
      <c r="H639" s="260">
        <v>2987.516</v>
      </c>
      <c r="I639" s="261"/>
      <c r="J639" s="257"/>
      <c r="K639" s="257"/>
      <c r="L639" s="262"/>
      <c r="M639" s="263"/>
      <c r="N639" s="264"/>
      <c r="O639" s="264"/>
      <c r="P639" s="264"/>
      <c r="Q639" s="264"/>
      <c r="R639" s="264"/>
      <c r="S639" s="264"/>
      <c r="T639" s="26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6" t="s">
        <v>187</v>
      </c>
      <c r="AU639" s="266" t="s">
        <v>88</v>
      </c>
      <c r="AV639" s="14" t="s">
        <v>183</v>
      </c>
      <c r="AW639" s="14" t="s">
        <v>34</v>
      </c>
      <c r="AX639" s="14" t="s">
        <v>86</v>
      </c>
      <c r="AY639" s="266" t="s">
        <v>176</v>
      </c>
    </row>
    <row r="640" spans="1:65" s="2" customFormat="1" ht="21.75" customHeight="1">
      <c r="A640" s="39"/>
      <c r="B640" s="40"/>
      <c r="C640" s="227" t="s">
        <v>829</v>
      </c>
      <c r="D640" s="227" t="s">
        <v>178</v>
      </c>
      <c r="E640" s="228" t="s">
        <v>1430</v>
      </c>
      <c r="F640" s="229" t="s">
        <v>1431</v>
      </c>
      <c r="G640" s="230" t="s">
        <v>250</v>
      </c>
      <c r="H640" s="231">
        <v>25.555</v>
      </c>
      <c r="I640" s="232"/>
      <c r="J640" s="233">
        <f>ROUND(I640*H640,2)</f>
        <v>0</v>
      </c>
      <c r="K640" s="229" t="s">
        <v>182</v>
      </c>
      <c r="L640" s="45"/>
      <c r="M640" s="234" t="s">
        <v>1</v>
      </c>
      <c r="N640" s="235" t="s">
        <v>43</v>
      </c>
      <c r="O640" s="92"/>
      <c r="P640" s="236">
        <f>O640*H640</f>
        <v>0</v>
      </c>
      <c r="Q640" s="236">
        <v>0</v>
      </c>
      <c r="R640" s="236">
        <f>Q640*H640</f>
        <v>0</v>
      </c>
      <c r="S640" s="236">
        <v>0</v>
      </c>
      <c r="T640" s="237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8" t="s">
        <v>183</v>
      </c>
      <c r="AT640" s="238" t="s">
        <v>178</v>
      </c>
      <c r="AU640" s="238" t="s">
        <v>88</v>
      </c>
      <c r="AY640" s="18" t="s">
        <v>176</v>
      </c>
      <c r="BE640" s="239">
        <f>IF(N640="základní",J640,0)</f>
        <v>0</v>
      </c>
      <c r="BF640" s="239">
        <f>IF(N640="snížená",J640,0)</f>
        <v>0</v>
      </c>
      <c r="BG640" s="239">
        <f>IF(N640="zákl. přenesená",J640,0)</f>
        <v>0</v>
      </c>
      <c r="BH640" s="239">
        <f>IF(N640="sníž. přenesená",J640,0)</f>
        <v>0</v>
      </c>
      <c r="BI640" s="239">
        <f>IF(N640="nulová",J640,0)</f>
        <v>0</v>
      </c>
      <c r="BJ640" s="18" t="s">
        <v>86</v>
      </c>
      <c r="BK640" s="239">
        <f>ROUND(I640*H640,2)</f>
        <v>0</v>
      </c>
      <c r="BL640" s="18" t="s">
        <v>183</v>
      </c>
      <c r="BM640" s="238" t="s">
        <v>1764</v>
      </c>
    </row>
    <row r="641" spans="1:47" s="2" customFormat="1" ht="12">
      <c r="A641" s="39"/>
      <c r="B641" s="40"/>
      <c r="C641" s="41"/>
      <c r="D641" s="240" t="s">
        <v>185</v>
      </c>
      <c r="E641" s="41"/>
      <c r="F641" s="241" t="s">
        <v>1433</v>
      </c>
      <c r="G641" s="41"/>
      <c r="H641" s="41"/>
      <c r="I641" s="242"/>
      <c r="J641" s="41"/>
      <c r="K641" s="41"/>
      <c r="L641" s="45"/>
      <c r="M641" s="243"/>
      <c r="N641" s="244"/>
      <c r="O641" s="92"/>
      <c r="P641" s="92"/>
      <c r="Q641" s="92"/>
      <c r="R641" s="92"/>
      <c r="S641" s="92"/>
      <c r="T641" s="93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185</v>
      </c>
      <c r="AU641" s="18" t="s">
        <v>88</v>
      </c>
    </row>
    <row r="642" spans="1:51" s="13" customFormat="1" ht="12">
      <c r="A642" s="13"/>
      <c r="B642" s="245"/>
      <c r="C642" s="246"/>
      <c r="D642" s="240" t="s">
        <v>187</v>
      </c>
      <c r="E642" s="247" t="s">
        <v>1</v>
      </c>
      <c r="F642" s="248" t="s">
        <v>1765</v>
      </c>
      <c r="G642" s="246"/>
      <c r="H642" s="249">
        <v>25.555</v>
      </c>
      <c r="I642" s="250"/>
      <c r="J642" s="246"/>
      <c r="K642" s="246"/>
      <c r="L642" s="251"/>
      <c r="M642" s="252"/>
      <c r="N642" s="253"/>
      <c r="O642" s="253"/>
      <c r="P642" s="253"/>
      <c r="Q642" s="253"/>
      <c r="R642" s="253"/>
      <c r="S642" s="253"/>
      <c r="T642" s="25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5" t="s">
        <v>187</v>
      </c>
      <c r="AU642" s="255" t="s">
        <v>88</v>
      </c>
      <c r="AV642" s="13" t="s">
        <v>88</v>
      </c>
      <c r="AW642" s="13" t="s">
        <v>34</v>
      </c>
      <c r="AX642" s="13" t="s">
        <v>78</v>
      </c>
      <c r="AY642" s="255" t="s">
        <v>176</v>
      </c>
    </row>
    <row r="643" spans="1:51" s="14" customFormat="1" ht="12">
      <c r="A643" s="14"/>
      <c r="B643" s="256"/>
      <c r="C643" s="257"/>
      <c r="D643" s="240" t="s">
        <v>187</v>
      </c>
      <c r="E643" s="258" t="s">
        <v>1</v>
      </c>
      <c r="F643" s="259" t="s">
        <v>189</v>
      </c>
      <c r="G643" s="257"/>
      <c r="H643" s="260">
        <v>25.555</v>
      </c>
      <c r="I643" s="261"/>
      <c r="J643" s="257"/>
      <c r="K643" s="257"/>
      <c r="L643" s="262"/>
      <c r="M643" s="263"/>
      <c r="N643" s="264"/>
      <c r="O643" s="264"/>
      <c r="P643" s="264"/>
      <c r="Q643" s="264"/>
      <c r="R643" s="264"/>
      <c r="S643" s="264"/>
      <c r="T643" s="26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6" t="s">
        <v>187</v>
      </c>
      <c r="AU643" s="266" t="s">
        <v>88</v>
      </c>
      <c r="AV643" s="14" t="s">
        <v>183</v>
      </c>
      <c r="AW643" s="14" t="s">
        <v>34</v>
      </c>
      <c r="AX643" s="14" t="s">
        <v>86</v>
      </c>
      <c r="AY643" s="266" t="s">
        <v>176</v>
      </c>
    </row>
    <row r="644" spans="1:65" s="2" customFormat="1" ht="24.15" customHeight="1">
      <c r="A644" s="39"/>
      <c r="B644" s="40"/>
      <c r="C644" s="227" t="s">
        <v>835</v>
      </c>
      <c r="D644" s="227" t="s">
        <v>178</v>
      </c>
      <c r="E644" s="228" t="s">
        <v>987</v>
      </c>
      <c r="F644" s="229" t="s">
        <v>988</v>
      </c>
      <c r="G644" s="230" t="s">
        <v>250</v>
      </c>
      <c r="H644" s="231">
        <v>184.979</v>
      </c>
      <c r="I644" s="232"/>
      <c r="J644" s="233">
        <f>ROUND(I644*H644,2)</f>
        <v>0</v>
      </c>
      <c r="K644" s="229" t="s">
        <v>182</v>
      </c>
      <c r="L644" s="45"/>
      <c r="M644" s="234" t="s">
        <v>1</v>
      </c>
      <c r="N644" s="235" t="s">
        <v>43</v>
      </c>
      <c r="O644" s="92"/>
      <c r="P644" s="236">
        <f>O644*H644</f>
        <v>0</v>
      </c>
      <c r="Q644" s="236">
        <v>0</v>
      </c>
      <c r="R644" s="236">
        <f>Q644*H644</f>
        <v>0</v>
      </c>
      <c r="S644" s="236">
        <v>0</v>
      </c>
      <c r="T644" s="237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8" t="s">
        <v>183</v>
      </c>
      <c r="AT644" s="238" t="s">
        <v>178</v>
      </c>
      <c r="AU644" s="238" t="s">
        <v>88</v>
      </c>
      <c r="AY644" s="18" t="s">
        <v>176</v>
      </c>
      <c r="BE644" s="239">
        <f>IF(N644="základní",J644,0)</f>
        <v>0</v>
      </c>
      <c r="BF644" s="239">
        <f>IF(N644="snížená",J644,0)</f>
        <v>0</v>
      </c>
      <c r="BG644" s="239">
        <f>IF(N644="zákl. přenesená",J644,0)</f>
        <v>0</v>
      </c>
      <c r="BH644" s="239">
        <f>IF(N644="sníž. přenesená",J644,0)</f>
        <v>0</v>
      </c>
      <c r="BI644" s="239">
        <f>IF(N644="nulová",J644,0)</f>
        <v>0</v>
      </c>
      <c r="BJ644" s="18" t="s">
        <v>86</v>
      </c>
      <c r="BK644" s="239">
        <f>ROUND(I644*H644,2)</f>
        <v>0</v>
      </c>
      <c r="BL644" s="18" t="s">
        <v>183</v>
      </c>
      <c r="BM644" s="238" t="s">
        <v>1766</v>
      </c>
    </row>
    <row r="645" spans="1:47" s="2" customFormat="1" ht="12">
      <c r="A645" s="39"/>
      <c r="B645" s="40"/>
      <c r="C645" s="41"/>
      <c r="D645" s="240" t="s">
        <v>185</v>
      </c>
      <c r="E645" s="41"/>
      <c r="F645" s="241" t="s">
        <v>990</v>
      </c>
      <c r="G645" s="41"/>
      <c r="H645" s="41"/>
      <c r="I645" s="242"/>
      <c r="J645" s="41"/>
      <c r="K645" s="41"/>
      <c r="L645" s="45"/>
      <c r="M645" s="243"/>
      <c r="N645" s="244"/>
      <c r="O645" s="92"/>
      <c r="P645" s="92"/>
      <c r="Q645" s="92"/>
      <c r="R645" s="92"/>
      <c r="S645" s="92"/>
      <c r="T645" s="93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185</v>
      </c>
      <c r="AU645" s="18" t="s">
        <v>88</v>
      </c>
    </row>
    <row r="646" spans="1:51" s="13" customFormat="1" ht="12">
      <c r="A646" s="13"/>
      <c r="B646" s="245"/>
      <c r="C646" s="246"/>
      <c r="D646" s="240" t="s">
        <v>187</v>
      </c>
      <c r="E646" s="247" t="s">
        <v>1</v>
      </c>
      <c r="F646" s="248" t="s">
        <v>1767</v>
      </c>
      <c r="G646" s="246"/>
      <c r="H646" s="249">
        <v>184.979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5" t="s">
        <v>187</v>
      </c>
      <c r="AU646" s="255" t="s">
        <v>88</v>
      </c>
      <c r="AV646" s="13" t="s">
        <v>88</v>
      </c>
      <c r="AW646" s="13" t="s">
        <v>34</v>
      </c>
      <c r="AX646" s="13" t="s">
        <v>78</v>
      </c>
      <c r="AY646" s="255" t="s">
        <v>176</v>
      </c>
    </row>
    <row r="647" spans="1:51" s="14" customFormat="1" ht="12">
      <c r="A647" s="14"/>
      <c r="B647" s="256"/>
      <c r="C647" s="257"/>
      <c r="D647" s="240" t="s">
        <v>187</v>
      </c>
      <c r="E647" s="258" t="s">
        <v>1</v>
      </c>
      <c r="F647" s="259" t="s">
        <v>189</v>
      </c>
      <c r="G647" s="257"/>
      <c r="H647" s="260">
        <v>184.979</v>
      </c>
      <c r="I647" s="261"/>
      <c r="J647" s="257"/>
      <c r="K647" s="257"/>
      <c r="L647" s="262"/>
      <c r="M647" s="263"/>
      <c r="N647" s="264"/>
      <c r="O647" s="264"/>
      <c r="P647" s="264"/>
      <c r="Q647" s="264"/>
      <c r="R647" s="264"/>
      <c r="S647" s="264"/>
      <c r="T647" s="26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6" t="s">
        <v>187</v>
      </c>
      <c r="AU647" s="266" t="s">
        <v>88</v>
      </c>
      <c r="AV647" s="14" t="s">
        <v>183</v>
      </c>
      <c r="AW647" s="14" t="s">
        <v>34</v>
      </c>
      <c r="AX647" s="14" t="s">
        <v>86</v>
      </c>
      <c r="AY647" s="266" t="s">
        <v>176</v>
      </c>
    </row>
    <row r="648" spans="1:65" s="2" customFormat="1" ht="24.15" customHeight="1">
      <c r="A648" s="39"/>
      <c r="B648" s="40"/>
      <c r="C648" s="227" t="s">
        <v>841</v>
      </c>
      <c r="D648" s="227" t="s">
        <v>178</v>
      </c>
      <c r="E648" s="228" t="s">
        <v>993</v>
      </c>
      <c r="F648" s="229" t="s">
        <v>994</v>
      </c>
      <c r="G648" s="230" t="s">
        <v>250</v>
      </c>
      <c r="H648" s="231">
        <v>413.452</v>
      </c>
      <c r="I648" s="232"/>
      <c r="J648" s="233">
        <f>ROUND(I648*H648,2)</f>
        <v>0</v>
      </c>
      <c r="K648" s="229" t="s">
        <v>182</v>
      </c>
      <c r="L648" s="45"/>
      <c r="M648" s="234" t="s">
        <v>1</v>
      </c>
      <c r="N648" s="235" t="s">
        <v>43</v>
      </c>
      <c r="O648" s="92"/>
      <c r="P648" s="236">
        <f>O648*H648</f>
        <v>0</v>
      </c>
      <c r="Q648" s="236">
        <v>0</v>
      </c>
      <c r="R648" s="236">
        <f>Q648*H648</f>
        <v>0</v>
      </c>
      <c r="S648" s="236">
        <v>0</v>
      </c>
      <c r="T648" s="237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38" t="s">
        <v>183</v>
      </c>
      <c r="AT648" s="238" t="s">
        <v>178</v>
      </c>
      <c r="AU648" s="238" t="s">
        <v>88</v>
      </c>
      <c r="AY648" s="18" t="s">
        <v>176</v>
      </c>
      <c r="BE648" s="239">
        <f>IF(N648="základní",J648,0)</f>
        <v>0</v>
      </c>
      <c r="BF648" s="239">
        <f>IF(N648="snížená",J648,0)</f>
        <v>0</v>
      </c>
      <c r="BG648" s="239">
        <f>IF(N648="zákl. přenesená",J648,0)</f>
        <v>0</v>
      </c>
      <c r="BH648" s="239">
        <f>IF(N648="sníž. přenesená",J648,0)</f>
        <v>0</v>
      </c>
      <c r="BI648" s="239">
        <f>IF(N648="nulová",J648,0)</f>
        <v>0</v>
      </c>
      <c r="BJ648" s="18" t="s">
        <v>86</v>
      </c>
      <c r="BK648" s="239">
        <f>ROUND(I648*H648,2)</f>
        <v>0</v>
      </c>
      <c r="BL648" s="18" t="s">
        <v>183</v>
      </c>
      <c r="BM648" s="238" t="s">
        <v>1768</v>
      </c>
    </row>
    <row r="649" spans="1:47" s="2" customFormat="1" ht="12">
      <c r="A649" s="39"/>
      <c r="B649" s="40"/>
      <c r="C649" s="41"/>
      <c r="D649" s="240" t="s">
        <v>185</v>
      </c>
      <c r="E649" s="41"/>
      <c r="F649" s="241" t="s">
        <v>258</v>
      </c>
      <c r="G649" s="41"/>
      <c r="H649" s="41"/>
      <c r="I649" s="242"/>
      <c r="J649" s="41"/>
      <c r="K649" s="41"/>
      <c r="L649" s="45"/>
      <c r="M649" s="243"/>
      <c r="N649" s="244"/>
      <c r="O649" s="92"/>
      <c r="P649" s="92"/>
      <c r="Q649" s="92"/>
      <c r="R649" s="92"/>
      <c r="S649" s="92"/>
      <c r="T649" s="93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185</v>
      </c>
      <c r="AU649" s="18" t="s">
        <v>88</v>
      </c>
    </row>
    <row r="650" spans="1:51" s="13" customFormat="1" ht="12">
      <c r="A650" s="13"/>
      <c r="B650" s="245"/>
      <c r="C650" s="246"/>
      <c r="D650" s="240" t="s">
        <v>187</v>
      </c>
      <c r="E650" s="247" t="s">
        <v>1</v>
      </c>
      <c r="F650" s="248" t="s">
        <v>1769</v>
      </c>
      <c r="G650" s="246"/>
      <c r="H650" s="249">
        <v>413.452</v>
      </c>
      <c r="I650" s="250"/>
      <c r="J650" s="246"/>
      <c r="K650" s="246"/>
      <c r="L650" s="251"/>
      <c r="M650" s="252"/>
      <c r="N650" s="253"/>
      <c r="O650" s="253"/>
      <c r="P650" s="253"/>
      <c r="Q650" s="253"/>
      <c r="R650" s="253"/>
      <c r="S650" s="253"/>
      <c r="T650" s="25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5" t="s">
        <v>187</v>
      </c>
      <c r="AU650" s="255" t="s">
        <v>88</v>
      </c>
      <c r="AV650" s="13" t="s">
        <v>88</v>
      </c>
      <c r="AW650" s="13" t="s">
        <v>34</v>
      </c>
      <c r="AX650" s="13" t="s">
        <v>86</v>
      </c>
      <c r="AY650" s="255" t="s">
        <v>176</v>
      </c>
    </row>
    <row r="651" spans="1:65" s="2" customFormat="1" ht="24.15" customHeight="1">
      <c r="A651" s="39"/>
      <c r="B651" s="40"/>
      <c r="C651" s="227" t="s">
        <v>847</v>
      </c>
      <c r="D651" s="227" t="s">
        <v>178</v>
      </c>
      <c r="E651" s="228" t="s">
        <v>998</v>
      </c>
      <c r="F651" s="229" t="s">
        <v>999</v>
      </c>
      <c r="G651" s="230" t="s">
        <v>250</v>
      </c>
      <c r="H651" s="231">
        <v>121.412</v>
      </c>
      <c r="I651" s="232"/>
      <c r="J651" s="233">
        <f>ROUND(I651*H651,2)</f>
        <v>0</v>
      </c>
      <c r="K651" s="229" t="s">
        <v>182</v>
      </c>
      <c r="L651" s="45"/>
      <c r="M651" s="234" t="s">
        <v>1</v>
      </c>
      <c r="N651" s="235" t="s">
        <v>43</v>
      </c>
      <c r="O651" s="92"/>
      <c r="P651" s="236">
        <f>O651*H651</f>
        <v>0</v>
      </c>
      <c r="Q651" s="236">
        <v>0</v>
      </c>
      <c r="R651" s="236">
        <f>Q651*H651</f>
        <v>0</v>
      </c>
      <c r="S651" s="236">
        <v>0</v>
      </c>
      <c r="T651" s="237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8" t="s">
        <v>183</v>
      </c>
      <c r="AT651" s="238" t="s">
        <v>178</v>
      </c>
      <c r="AU651" s="238" t="s">
        <v>88</v>
      </c>
      <c r="AY651" s="18" t="s">
        <v>176</v>
      </c>
      <c r="BE651" s="239">
        <f>IF(N651="základní",J651,0)</f>
        <v>0</v>
      </c>
      <c r="BF651" s="239">
        <f>IF(N651="snížená",J651,0)</f>
        <v>0</v>
      </c>
      <c r="BG651" s="239">
        <f>IF(N651="zákl. přenesená",J651,0)</f>
        <v>0</v>
      </c>
      <c r="BH651" s="239">
        <f>IF(N651="sníž. přenesená",J651,0)</f>
        <v>0</v>
      </c>
      <c r="BI651" s="239">
        <f>IF(N651="nulová",J651,0)</f>
        <v>0</v>
      </c>
      <c r="BJ651" s="18" t="s">
        <v>86</v>
      </c>
      <c r="BK651" s="239">
        <f>ROUND(I651*H651,2)</f>
        <v>0</v>
      </c>
      <c r="BL651" s="18" t="s">
        <v>183</v>
      </c>
      <c r="BM651" s="238" t="s">
        <v>1770</v>
      </c>
    </row>
    <row r="652" spans="1:47" s="2" customFormat="1" ht="12">
      <c r="A652" s="39"/>
      <c r="B652" s="40"/>
      <c r="C652" s="41"/>
      <c r="D652" s="240" t="s">
        <v>185</v>
      </c>
      <c r="E652" s="41"/>
      <c r="F652" s="241" t="s">
        <v>1001</v>
      </c>
      <c r="G652" s="41"/>
      <c r="H652" s="41"/>
      <c r="I652" s="242"/>
      <c r="J652" s="41"/>
      <c r="K652" s="41"/>
      <c r="L652" s="45"/>
      <c r="M652" s="243"/>
      <c r="N652" s="244"/>
      <c r="O652" s="92"/>
      <c r="P652" s="92"/>
      <c r="Q652" s="92"/>
      <c r="R652" s="92"/>
      <c r="S652" s="92"/>
      <c r="T652" s="93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185</v>
      </c>
      <c r="AU652" s="18" t="s">
        <v>88</v>
      </c>
    </row>
    <row r="653" spans="1:51" s="13" customFormat="1" ht="12">
      <c r="A653" s="13"/>
      <c r="B653" s="245"/>
      <c r="C653" s="246"/>
      <c r="D653" s="240" t="s">
        <v>187</v>
      </c>
      <c r="E653" s="247" t="s">
        <v>1</v>
      </c>
      <c r="F653" s="248" t="s">
        <v>1771</v>
      </c>
      <c r="G653" s="246"/>
      <c r="H653" s="249">
        <v>121.412</v>
      </c>
      <c r="I653" s="250"/>
      <c r="J653" s="246"/>
      <c r="K653" s="246"/>
      <c r="L653" s="251"/>
      <c r="M653" s="252"/>
      <c r="N653" s="253"/>
      <c r="O653" s="253"/>
      <c r="P653" s="253"/>
      <c r="Q653" s="253"/>
      <c r="R653" s="253"/>
      <c r="S653" s="253"/>
      <c r="T653" s="25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5" t="s">
        <v>187</v>
      </c>
      <c r="AU653" s="255" t="s">
        <v>88</v>
      </c>
      <c r="AV653" s="13" t="s">
        <v>88</v>
      </c>
      <c r="AW653" s="13" t="s">
        <v>34</v>
      </c>
      <c r="AX653" s="13" t="s">
        <v>78</v>
      </c>
      <c r="AY653" s="255" t="s">
        <v>176</v>
      </c>
    </row>
    <row r="654" spans="1:51" s="14" customFormat="1" ht="12">
      <c r="A654" s="14"/>
      <c r="B654" s="256"/>
      <c r="C654" s="257"/>
      <c r="D654" s="240" t="s">
        <v>187</v>
      </c>
      <c r="E654" s="258" t="s">
        <v>1</v>
      </c>
      <c r="F654" s="259" t="s">
        <v>189</v>
      </c>
      <c r="G654" s="257"/>
      <c r="H654" s="260">
        <v>121.412</v>
      </c>
      <c r="I654" s="261"/>
      <c r="J654" s="257"/>
      <c r="K654" s="257"/>
      <c r="L654" s="262"/>
      <c r="M654" s="263"/>
      <c r="N654" s="264"/>
      <c r="O654" s="264"/>
      <c r="P654" s="264"/>
      <c r="Q654" s="264"/>
      <c r="R654" s="264"/>
      <c r="S654" s="264"/>
      <c r="T654" s="26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6" t="s">
        <v>187</v>
      </c>
      <c r="AU654" s="266" t="s">
        <v>88</v>
      </c>
      <c r="AV654" s="14" t="s">
        <v>183</v>
      </c>
      <c r="AW654" s="14" t="s">
        <v>34</v>
      </c>
      <c r="AX654" s="14" t="s">
        <v>86</v>
      </c>
      <c r="AY654" s="266" t="s">
        <v>176</v>
      </c>
    </row>
    <row r="655" spans="1:63" s="12" customFormat="1" ht="22.8" customHeight="1">
      <c r="A655" s="12"/>
      <c r="B655" s="211"/>
      <c r="C655" s="212"/>
      <c r="D655" s="213" t="s">
        <v>77</v>
      </c>
      <c r="E655" s="225" t="s">
        <v>1003</v>
      </c>
      <c r="F655" s="225" t="s">
        <v>1004</v>
      </c>
      <c r="G655" s="212"/>
      <c r="H655" s="212"/>
      <c r="I655" s="215"/>
      <c r="J655" s="226">
        <f>BK655</f>
        <v>0</v>
      </c>
      <c r="K655" s="212"/>
      <c r="L655" s="217"/>
      <c r="M655" s="218"/>
      <c r="N655" s="219"/>
      <c r="O655" s="219"/>
      <c r="P655" s="220">
        <f>SUM(P656:P657)</f>
        <v>0</v>
      </c>
      <c r="Q655" s="219"/>
      <c r="R655" s="220">
        <f>SUM(R656:R657)</f>
        <v>0</v>
      </c>
      <c r="S655" s="219"/>
      <c r="T655" s="221">
        <f>SUM(T656:T657)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22" t="s">
        <v>86</v>
      </c>
      <c r="AT655" s="223" t="s">
        <v>77</v>
      </c>
      <c r="AU655" s="223" t="s">
        <v>86</v>
      </c>
      <c r="AY655" s="222" t="s">
        <v>176</v>
      </c>
      <c r="BK655" s="224">
        <f>SUM(BK656:BK657)</f>
        <v>0</v>
      </c>
    </row>
    <row r="656" spans="1:65" s="2" customFormat="1" ht="16.5" customHeight="1">
      <c r="A656" s="39"/>
      <c r="B656" s="40"/>
      <c r="C656" s="227" t="s">
        <v>852</v>
      </c>
      <c r="D656" s="227" t="s">
        <v>178</v>
      </c>
      <c r="E656" s="228" t="s">
        <v>1445</v>
      </c>
      <c r="F656" s="229" t="s">
        <v>1446</v>
      </c>
      <c r="G656" s="230" t="s">
        <v>250</v>
      </c>
      <c r="H656" s="231">
        <v>685.336</v>
      </c>
      <c r="I656" s="232"/>
      <c r="J656" s="233">
        <f>ROUND(I656*H656,2)</f>
        <v>0</v>
      </c>
      <c r="K656" s="229" t="s">
        <v>182</v>
      </c>
      <c r="L656" s="45"/>
      <c r="M656" s="234" t="s">
        <v>1</v>
      </c>
      <c r="N656" s="235" t="s">
        <v>43</v>
      </c>
      <c r="O656" s="92"/>
      <c r="P656" s="236">
        <f>O656*H656</f>
        <v>0</v>
      </c>
      <c r="Q656" s="236">
        <v>0</v>
      </c>
      <c r="R656" s="236">
        <f>Q656*H656</f>
        <v>0</v>
      </c>
      <c r="S656" s="236">
        <v>0</v>
      </c>
      <c r="T656" s="237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8" t="s">
        <v>183</v>
      </c>
      <c r="AT656" s="238" t="s">
        <v>178</v>
      </c>
      <c r="AU656" s="238" t="s">
        <v>88</v>
      </c>
      <c r="AY656" s="18" t="s">
        <v>176</v>
      </c>
      <c r="BE656" s="239">
        <f>IF(N656="základní",J656,0)</f>
        <v>0</v>
      </c>
      <c r="BF656" s="239">
        <f>IF(N656="snížená",J656,0)</f>
        <v>0</v>
      </c>
      <c r="BG656" s="239">
        <f>IF(N656="zákl. přenesená",J656,0)</f>
        <v>0</v>
      </c>
      <c r="BH656" s="239">
        <f>IF(N656="sníž. přenesená",J656,0)</f>
        <v>0</v>
      </c>
      <c r="BI656" s="239">
        <f>IF(N656="nulová",J656,0)</f>
        <v>0</v>
      </c>
      <c r="BJ656" s="18" t="s">
        <v>86</v>
      </c>
      <c r="BK656" s="239">
        <f>ROUND(I656*H656,2)</f>
        <v>0</v>
      </c>
      <c r="BL656" s="18" t="s">
        <v>183</v>
      </c>
      <c r="BM656" s="238" t="s">
        <v>1628</v>
      </c>
    </row>
    <row r="657" spans="1:47" s="2" customFormat="1" ht="12">
      <c r="A657" s="39"/>
      <c r="B657" s="40"/>
      <c r="C657" s="41"/>
      <c r="D657" s="240" t="s">
        <v>185</v>
      </c>
      <c r="E657" s="41"/>
      <c r="F657" s="241" t="s">
        <v>1448</v>
      </c>
      <c r="G657" s="41"/>
      <c r="H657" s="41"/>
      <c r="I657" s="242"/>
      <c r="J657" s="41"/>
      <c r="K657" s="41"/>
      <c r="L657" s="45"/>
      <c r="M657" s="299"/>
      <c r="N657" s="300"/>
      <c r="O657" s="301"/>
      <c r="P657" s="301"/>
      <c r="Q657" s="301"/>
      <c r="R657" s="301"/>
      <c r="S657" s="301"/>
      <c r="T657" s="302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185</v>
      </c>
      <c r="AU657" s="18" t="s">
        <v>88</v>
      </c>
    </row>
    <row r="658" spans="1:31" s="2" customFormat="1" ht="6.95" customHeight="1">
      <c r="A658" s="39"/>
      <c r="B658" s="67"/>
      <c r="C658" s="68"/>
      <c r="D658" s="68"/>
      <c r="E658" s="68"/>
      <c r="F658" s="68"/>
      <c r="G658" s="68"/>
      <c r="H658" s="68"/>
      <c r="I658" s="68"/>
      <c r="J658" s="68"/>
      <c r="K658" s="68"/>
      <c r="L658" s="45"/>
      <c r="M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</row>
  </sheetData>
  <sheetProtection password="CC35" sheet="1" objects="1" scenarios="1" formatColumns="0" formatRows="0" autoFilter="0"/>
  <autoFilter ref="C125:K65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1772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1774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Ing. Petr Novotný, Ph.D.</v>
      </c>
      <c r="F23" s="39"/>
      <c r="G23" s="39"/>
      <c r="H23" s="39"/>
      <c r="I23" s="151" t="s">
        <v>29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ROUND((SUM(BE124:BE266)),2)</f>
        <v>0</v>
      </c>
      <c r="G35" s="39"/>
      <c r="H35" s="39"/>
      <c r="I35" s="165">
        <v>0.21</v>
      </c>
      <c r="J35" s="164">
        <f>ROUND(((SUM(BE124:BE266))*I35),2)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ROUND((SUM(BF124:BF266)),2)</f>
        <v>0</v>
      </c>
      <c r="G36" s="39"/>
      <c r="H36" s="39"/>
      <c r="I36" s="165">
        <v>0.15</v>
      </c>
      <c r="J36" s="164">
        <f>ROUND(((SUM(BF124:BF266))*I36),2)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ROUND((SUM(BG124:BG266)),2)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ROUND((SUM(BH124:BH266)),2)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ROUND((SUM(BI124:BI266)),2)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1772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401_a - Veřejné osvětlení (investor SÚS Sk)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1775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1776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1777</v>
      </c>
      <c r="E101" s="197"/>
      <c r="F101" s="197"/>
      <c r="G101" s="197"/>
      <c r="H101" s="197"/>
      <c r="I101" s="197"/>
      <c r="J101" s="198">
        <f>J147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9"/>
      <c r="C102" s="190"/>
      <c r="D102" s="191" t="s">
        <v>1778</v>
      </c>
      <c r="E102" s="192"/>
      <c r="F102" s="192"/>
      <c r="G102" s="192"/>
      <c r="H102" s="192"/>
      <c r="I102" s="192"/>
      <c r="J102" s="193">
        <f>J228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161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Okružní křižovatka sil. II/101 ulic Mostní s Třídou Legií a ulicí Třebízského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144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1772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1773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SO 401_a - Veřejné osvětlení (investor SÚS Sk)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>Kralupy nad Vltavou</v>
      </c>
      <c r="G118" s="41"/>
      <c r="H118" s="41"/>
      <c r="I118" s="33" t="s">
        <v>24</v>
      </c>
      <c r="J118" s="80" t="str">
        <f>IF(J14="","",J14)</f>
        <v>24. 10. 2023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26</v>
      </c>
      <c r="D120" s="41"/>
      <c r="E120" s="41"/>
      <c r="F120" s="28" t="str">
        <f>E17</f>
        <v xml:space="preserve"> </v>
      </c>
      <c r="G120" s="41"/>
      <c r="H120" s="41"/>
      <c r="I120" s="33" t="s">
        <v>32</v>
      </c>
      <c r="J120" s="37" t="str">
        <f>E23</f>
        <v>Ing. Petr Novotný, Ph.D.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30</v>
      </c>
      <c r="D121" s="41"/>
      <c r="E121" s="41"/>
      <c r="F121" s="28" t="str">
        <f>IF(E20="","",E20)</f>
        <v>Vyplň údaj</v>
      </c>
      <c r="G121" s="41"/>
      <c r="H121" s="41"/>
      <c r="I121" s="33" t="s">
        <v>35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162</v>
      </c>
      <c r="D123" s="203" t="s">
        <v>63</v>
      </c>
      <c r="E123" s="203" t="s">
        <v>59</v>
      </c>
      <c r="F123" s="203" t="s">
        <v>60</v>
      </c>
      <c r="G123" s="203" t="s">
        <v>163</v>
      </c>
      <c r="H123" s="203" t="s">
        <v>164</v>
      </c>
      <c r="I123" s="203" t="s">
        <v>165</v>
      </c>
      <c r="J123" s="203" t="s">
        <v>148</v>
      </c>
      <c r="K123" s="204" t="s">
        <v>166</v>
      </c>
      <c r="L123" s="205"/>
      <c r="M123" s="101" t="s">
        <v>1</v>
      </c>
      <c r="N123" s="102" t="s">
        <v>42</v>
      </c>
      <c r="O123" s="102" t="s">
        <v>167</v>
      </c>
      <c r="P123" s="102" t="s">
        <v>168</v>
      </c>
      <c r="Q123" s="102" t="s">
        <v>169</v>
      </c>
      <c r="R123" s="102" t="s">
        <v>170</v>
      </c>
      <c r="S123" s="102" t="s">
        <v>171</v>
      </c>
      <c r="T123" s="103" t="s">
        <v>172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173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P125+P228</f>
        <v>0</v>
      </c>
      <c r="Q124" s="105"/>
      <c r="R124" s="208">
        <f>R125+R228</f>
        <v>0</v>
      </c>
      <c r="S124" s="105"/>
      <c r="T124" s="209">
        <f>T125+T228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77</v>
      </c>
      <c r="AU124" s="18" t="s">
        <v>150</v>
      </c>
      <c r="BK124" s="210">
        <f>BK125+BK228</f>
        <v>0</v>
      </c>
    </row>
    <row r="125" spans="1:63" s="12" customFormat="1" ht="25.9" customHeight="1">
      <c r="A125" s="12"/>
      <c r="B125" s="211"/>
      <c r="C125" s="212"/>
      <c r="D125" s="213" t="s">
        <v>77</v>
      </c>
      <c r="E125" s="214" t="s">
        <v>1779</v>
      </c>
      <c r="F125" s="214" t="s">
        <v>1780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P126+P147</f>
        <v>0</v>
      </c>
      <c r="Q125" s="219"/>
      <c r="R125" s="220">
        <f>R126+R147</f>
        <v>0</v>
      </c>
      <c r="S125" s="219"/>
      <c r="T125" s="221">
        <f>T126+T147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77</v>
      </c>
      <c r="AU125" s="223" t="s">
        <v>78</v>
      </c>
      <c r="AY125" s="222" t="s">
        <v>176</v>
      </c>
      <c r="BK125" s="224">
        <f>BK126+BK147</f>
        <v>0</v>
      </c>
    </row>
    <row r="126" spans="1:63" s="12" customFormat="1" ht="22.8" customHeight="1">
      <c r="A126" s="12"/>
      <c r="B126" s="211"/>
      <c r="C126" s="212"/>
      <c r="D126" s="213" t="s">
        <v>77</v>
      </c>
      <c r="E126" s="225" t="s">
        <v>1781</v>
      </c>
      <c r="F126" s="225" t="s">
        <v>1782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SUM(P127:P146)</f>
        <v>0</v>
      </c>
      <c r="Q126" s="219"/>
      <c r="R126" s="220">
        <f>SUM(R127:R146)</f>
        <v>0</v>
      </c>
      <c r="S126" s="219"/>
      <c r="T126" s="221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86</v>
      </c>
      <c r="AT126" s="223" t="s">
        <v>77</v>
      </c>
      <c r="AU126" s="223" t="s">
        <v>86</v>
      </c>
      <c r="AY126" s="222" t="s">
        <v>176</v>
      </c>
      <c r="BK126" s="224">
        <f>SUM(BK127:BK146)</f>
        <v>0</v>
      </c>
    </row>
    <row r="127" spans="1:65" s="2" customFormat="1" ht="16.5" customHeight="1">
      <c r="A127" s="39"/>
      <c r="B127" s="40"/>
      <c r="C127" s="227" t="s">
        <v>86</v>
      </c>
      <c r="D127" s="227" t="s">
        <v>178</v>
      </c>
      <c r="E127" s="228" t="s">
        <v>1783</v>
      </c>
      <c r="F127" s="229" t="s">
        <v>1784</v>
      </c>
      <c r="G127" s="230" t="s">
        <v>1785</v>
      </c>
      <c r="H127" s="231">
        <v>11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43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183</v>
      </c>
      <c r="AT127" s="238" t="s">
        <v>178</v>
      </c>
      <c r="AU127" s="238" t="s">
        <v>88</v>
      </c>
      <c r="AY127" s="18" t="s">
        <v>176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86</v>
      </c>
      <c r="BK127" s="239">
        <f>ROUND(I127*H127,2)</f>
        <v>0</v>
      </c>
      <c r="BL127" s="18" t="s">
        <v>183</v>
      </c>
      <c r="BM127" s="238" t="s">
        <v>88</v>
      </c>
    </row>
    <row r="128" spans="1:47" s="2" customFormat="1" ht="12">
      <c r="A128" s="39"/>
      <c r="B128" s="40"/>
      <c r="C128" s="41"/>
      <c r="D128" s="240" t="s">
        <v>185</v>
      </c>
      <c r="E128" s="41"/>
      <c r="F128" s="241" t="s">
        <v>1784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185</v>
      </c>
      <c r="AU128" s="18" t="s">
        <v>88</v>
      </c>
    </row>
    <row r="129" spans="1:65" s="2" customFormat="1" ht="16.5" customHeight="1">
      <c r="A129" s="39"/>
      <c r="B129" s="40"/>
      <c r="C129" s="227" t="s">
        <v>88</v>
      </c>
      <c r="D129" s="227" t="s">
        <v>178</v>
      </c>
      <c r="E129" s="228" t="s">
        <v>1786</v>
      </c>
      <c r="F129" s="229" t="s">
        <v>1787</v>
      </c>
      <c r="G129" s="230" t="s">
        <v>1785</v>
      </c>
      <c r="H129" s="231">
        <v>11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43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183</v>
      </c>
      <c r="AT129" s="238" t="s">
        <v>178</v>
      </c>
      <c r="AU129" s="238" t="s">
        <v>88</v>
      </c>
      <c r="AY129" s="18" t="s">
        <v>176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86</v>
      </c>
      <c r="BK129" s="239">
        <f>ROUND(I129*H129,2)</f>
        <v>0</v>
      </c>
      <c r="BL129" s="18" t="s">
        <v>183</v>
      </c>
      <c r="BM129" s="238" t="s">
        <v>183</v>
      </c>
    </row>
    <row r="130" spans="1:47" s="2" customFormat="1" ht="12">
      <c r="A130" s="39"/>
      <c r="B130" s="40"/>
      <c r="C130" s="41"/>
      <c r="D130" s="240" t="s">
        <v>185</v>
      </c>
      <c r="E130" s="41"/>
      <c r="F130" s="241" t="s">
        <v>1787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185</v>
      </c>
      <c r="AU130" s="18" t="s">
        <v>88</v>
      </c>
    </row>
    <row r="131" spans="1:65" s="2" customFormat="1" ht="16.5" customHeight="1">
      <c r="A131" s="39"/>
      <c r="B131" s="40"/>
      <c r="C131" s="227" t="s">
        <v>198</v>
      </c>
      <c r="D131" s="227" t="s">
        <v>178</v>
      </c>
      <c r="E131" s="228" t="s">
        <v>1788</v>
      </c>
      <c r="F131" s="229" t="s">
        <v>1789</v>
      </c>
      <c r="G131" s="230" t="s">
        <v>1785</v>
      </c>
      <c r="H131" s="231">
        <v>11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43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183</v>
      </c>
      <c r="AT131" s="238" t="s">
        <v>178</v>
      </c>
      <c r="AU131" s="238" t="s">
        <v>88</v>
      </c>
      <c r="AY131" s="18" t="s">
        <v>176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86</v>
      </c>
      <c r="BK131" s="239">
        <f>ROUND(I131*H131,2)</f>
        <v>0</v>
      </c>
      <c r="BL131" s="18" t="s">
        <v>183</v>
      </c>
      <c r="BM131" s="238" t="s">
        <v>215</v>
      </c>
    </row>
    <row r="132" spans="1:47" s="2" customFormat="1" ht="12">
      <c r="A132" s="39"/>
      <c r="B132" s="40"/>
      <c r="C132" s="41"/>
      <c r="D132" s="240" t="s">
        <v>185</v>
      </c>
      <c r="E132" s="41"/>
      <c r="F132" s="241" t="s">
        <v>1789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185</v>
      </c>
      <c r="AU132" s="18" t="s">
        <v>88</v>
      </c>
    </row>
    <row r="133" spans="1:65" s="2" customFormat="1" ht="16.5" customHeight="1">
      <c r="A133" s="39"/>
      <c r="B133" s="40"/>
      <c r="C133" s="227" t="s">
        <v>183</v>
      </c>
      <c r="D133" s="227" t="s">
        <v>178</v>
      </c>
      <c r="E133" s="228" t="s">
        <v>1790</v>
      </c>
      <c r="F133" s="229" t="s">
        <v>1791</v>
      </c>
      <c r="G133" s="230" t="s">
        <v>1785</v>
      </c>
      <c r="H133" s="231">
        <v>11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43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183</v>
      </c>
      <c r="AT133" s="238" t="s">
        <v>178</v>
      </c>
      <c r="AU133" s="238" t="s">
        <v>88</v>
      </c>
      <c r="AY133" s="18" t="s">
        <v>176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86</v>
      </c>
      <c r="BK133" s="239">
        <f>ROUND(I133*H133,2)</f>
        <v>0</v>
      </c>
      <c r="BL133" s="18" t="s">
        <v>183</v>
      </c>
      <c r="BM133" s="238" t="s">
        <v>227</v>
      </c>
    </row>
    <row r="134" spans="1:47" s="2" customFormat="1" ht="12">
      <c r="A134" s="39"/>
      <c r="B134" s="40"/>
      <c r="C134" s="41"/>
      <c r="D134" s="240" t="s">
        <v>185</v>
      </c>
      <c r="E134" s="41"/>
      <c r="F134" s="241" t="s">
        <v>1791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185</v>
      </c>
      <c r="AU134" s="18" t="s">
        <v>88</v>
      </c>
    </row>
    <row r="135" spans="1:65" s="2" customFormat="1" ht="16.5" customHeight="1">
      <c r="A135" s="39"/>
      <c r="B135" s="40"/>
      <c r="C135" s="227" t="s">
        <v>209</v>
      </c>
      <c r="D135" s="227" t="s">
        <v>178</v>
      </c>
      <c r="E135" s="228" t="s">
        <v>1792</v>
      </c>
      <c r="F135" s="229" t="s">
        <v>1793</v>
      </c>
      <c r="G135" s="230" t="s">
        <v>1785</v>
      </c>
      <c r="H135" s="231">
        <v>11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43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183</v>
      </c>
      <c r="AT135" s="238" t="s">
        <v>178</v>
      </c>
      <c r="AU135" s="238" t="s">
        <v>88</v>
      </c>
      <c r="AY135" s="18" t="s">
        <v>176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86</v>
      </c>
      <c r="BK135" s="239">
        <f>ROUND(I135*H135,2)</f>
        <v>0</v>
      </c>
      <c r="BL135" s="18" t="s">
        <v>183</v>
      </c>
      <c r="BM135" s="238" t="s">
        <v>241</v>
      </c>
    </row>
    <row r="136" spans="1:47" s="2" customFormat="1" ht="12">
      <c r="A136" s="39"/>
      <c r="B136" s="40"/>
      <c r="C136" s="41"/>
      <c r="D136" s="240" t="s">
        <v>185</v>
      </c>
      <c r="E136" s="41"/>
      <c r="F136" s="241" t="s">
        <v>1793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185</v>
      </c>
      <c r="AU136" s="18" t="s">
        <v>88</v>
      </c>
    </row>
    <row r="137" spans="1:65" s="2" customFormat="1" ht="16.5" customHeight="1">
      <c r="A137" s="39"/>
      <c r="B137" s="40"/>
      <c r="C137" s="227" t="s">
        <v>215</v>
      </c>
      <c r="D137" s="227" t="s">
        <v>178</v>
      </c>
      <c r="E137" s="228" t="s">
        <v>1794</v>
      </c>
      <c r="F137" s="229" t="s">
        <v>1795</v>
      </c>
      <c r="G137" s="230" t="s">
        <v>1785</v>
      </c>
      <c r="H137" s="231">
        <v>121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43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183</v>
      </c>
      <c r="AT137" s="238" t="s">
        <v>178</v>
      </c>
      <c r="AU137" s="238" t="s">
        <v>88</v>
      </c>
      <c r="AY137" s="18" t="s">
        <v>176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86</v>
      </c>
      <c r="BK137" s="239">
        <f>ROUND(I137*H137,2)</f>
        <v>0</v>
      </c>
      <c r="BL137" s="18" t="s">
        <v>183</v>
      </c>
      <c r="BM137" s="238" t="s">
        <v>254</v>
      </c>
    </row>
    <row r="138" spans="1:47" s="2" customFormat="1" ht="12">
      <c r="A138" s="39"/>
      <c r="B138" s="40"/>
      <c r="C138" s="41"/>
      <c r="D138" s="240" t="s">
        <v>185</v>
      </c>
      <c r="E138" s="41"/>
      <c r="F138" s="241" t="s">
        <v>1795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185</v>
      </c>
      <c r="AU138" s="18" t="s">
        <v>88</v>
      </c>
    </row>
    <row r="139" spans="1:65" s="2" customFormat="1" ht="16.5" customHeight="1">
      <c r="A139" s="39"/>
      <c r="B139" s="40"/>
      <c r="C139" s="227" t="s">
        <v>221</v>
      </c>
      <c r="D139" s="227" t="s">
        <v>178</v>
      </c>
      <c r="E139" s="228" t="s">
        <v>1796</v>
      </c>
      <c r="F139" s="229" t="s">
        <v>1797</v>
      </c>
      <c r="G139" s="230" t="s">
        <v>1785</v>
      </c>
      <c r="H139" s="231">
        <v>11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43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183</v>
      </c>
      <c r="AT139" s="238" t="s">
        <v>178</v>
      </c>
      <c r="AU139" s="238" t="s">
        <v>88</v>
      </c>
      <c r="AY139" s="18" t="s">
        <v>176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86</v>
      </c>
      <c r="BK139" s="239">
        <f>ROUND(I139*H139,2)</f>
        <v>0</v>
      </c>
      <c r="BL139" s="18" t="s">
        <v>183</v>
      </c>
      <c r="BM139" s="238" t="s">
        <v>270</v>
      </c>
    </row>
    <row r="140" spans="1:47" s="2" customFormat="1" ht="12">
      <c r="A140" s="39"/>
      <c r="B140" s="40"/>
      <c r="C140" s="41"/>
      <c r="D140" s="240" t="s">
        <v>185</v>
      </c>
      <c r="E140" s="41"/>
      <c r="F140" s="241" t="s">
        <v>1797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185</v>
      </c>
      <c r="AU140" s="18" t="s">
        <v>88</v>
      </c>
    </row>
    <row r="141" spans="1:65" s="2" customFormat="1" ht="16.5" customHeight="1">
      <c r="A141" s="39"/>
      <c r="B141" s="40"/>
      <c r="C141" s="227" t="s">
        <v>227</v>
      </c>
      <c r="D141" s="227" t="s">
        <v>178</v>
      </c>
      <c r="E141" s="228" t="s">
        <v>1798</v>
      </c>
      <c r="F141" s="229" t="s">
        <v>1799</v>
      </c>
      <c r="G141" s="230" t="s">
        <v>1800</v>
      </c>
      <c r="H141" s="231">
        <v>32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183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183</v>
      </c>
      <c r="BM141" s="238" t="s">
        <v>281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1799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65" s="2" customFormat="1" ht="16.5" customHeight="1">
      <c r="A143" s="39"/>
      <c r="B143" s="40"/>
      <c r="C143" s="227" t="s">
        <v>235</v>
      </c>
      <c r="D143" s="227" t="s">
        <v>178</v>
      </c>
      <c r="E143" s="228" t="s">
        <v>1801</v>
      </c>
      <c r="F143" s="229" t="s">
        <v>1802</v>
      </c>
      <c r="G143" s="230" t="s">
        <v>1800</v>
      </c>
      <c r="H143" s="231">
        <v>24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43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183</v>
      </c>
      <c r="AT143" s="238" t="s">
        <v>178</v>
      </c>
      <c r="AU143" s="238" t="s">
        <v>88</v>
      </c>
      <c r="AY143" s="18" t="s">
        <v>176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86</v>
      </c>
      <c r="BK143" s="239">
        <f>ROUND(I143*H143,2)</f>
        <v>0</v>
      </c>
      <c r="BL143" s="18" t="s">
        <v>183</v>
      </c>
      <c r="BM143" s="238" t="s">
        <v>293</v>
      </c>
    </row>
    <row r="144" spans="1:47" s="2" customFormat="1" ht="12">
      <c r="A144" s="39"/>
      <c r="B144" s="40"/>
      <c r="C144" s="41"/>
      <c r="D144" s="240" t="s">
        <v>185</v>
      </c>
      <c r="E144" s="41"/>
      <c r="F144" s="241" t="s">
        <v>1802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185</v>
      </c>
      <c r="AU144" s="18" t="s">
        <v>88</v>
      </c>
    </row>
    <row r="145" spans="1:65" s="2" customFormat="1" ht="16.5" customHeight="1">
      <c r="A145" s="39"/>
      <c r="B145" s="40"/>
      <c r="C145" s="227" t="s">
        <v>241</v>
      </c>
      <c r="D145" s="227" t="s">
        <v>178</v>
      </c>
      <c r="E145" s="228" t="s">
        <v>1803</v>
      </c>
      <c r="F145" s="229" t="s">
        <v>1804</v>
      </c>
      <c r="G145" s="230" t="s">
        <v>1800</v>
      </c>
      <c r="H145" s="231">
        <v>24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43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183</v>
      </c>
      <c r="AT145" s="238" t="s">
        <v>178</v>
      </c>
      <c r="AU145" s="238" t="s">
        <v>88</v>
      </c>
      <c r="AY145" s="18" t="s">
        <v>176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86</v>
      </c>
      <c r="BK145" s="239">
        <f>ROUND(I145*H145,2)</f>
        <v>0</v>
      </c>
      <c r="BL145" s="18" t="s">
        <v>183</v>
      </c>
      <c r="BM145" s="238" t="s">
        <v>316</v>
      </c>
    </row>
    <row r="146" spans="1:47" s="2" customFormat="1" ht="12">
      <c r="A146" s="39"/>
      <c r="B146" s="40"/>
      <c r="C146" s="41"/>
      <c r="D146" s="240" t="s">
        <v>185</v>
      </c>
      <c r="E146" s="41"/>
      <c r="F146" s="241" t="s">
        <v>1804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185</v>
      </c>
      <c r="AU146" s="18" t="s">
        <v>88</v>
      </c>
    </row>
    <row r="147" spans="1:63" s="12" customFormat="1" ht="22.8" customHeight="1">
      <c r="A147" s="12"/>
      <c r="B147" s="211"/>
      <c r="C147" s="212"/>
      <c r="D147" s="213" t="s">
        <v>77</v>
      </c>
      <c r="E147" s="225" t="s">
        <v>1805</v>
      </c>
      <c r="F147" s="225" t="s">
        <v>1806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SUM(P148:P227)</f>
        <v>0</v>
      </c>
      <c r="Q147" s="219"/>
      <c r="R147" s="220">
        <f>SUM(R148:R227)</f>
        <v>0</v>
      </c>
      <c r="S147" s="219"/>
      <c r="T147" s="221">
        <f>SUM(T148:T227)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86</v>
      </c>
      <c r="AT147" s="223" t="s">
        <v>77</v>
      </c>
      <c r="AU147" s="223" t="s">
        <v>86</v>
      </c>
      <c r="AY147" s="222" t="s">
        <v>176</v>
      </c>
      <c r="BK147" s="224">
        <f>SUM(BK148:BK227)</f>
        <v>0</v>
      </c>
    </row>
    <row r="148" spans="1:65" s="2" customFormat="1" ht="16.5" customHeight="1">
      <c r="A148" s="39"/>
      <c r="B148" s="40"/>
      <c r="C148" s="227" t="s">
        <v>246</v>
      </c>
      <c r="D148" s="227" t="s">
        <v>178</v>
      </c>
      <c r="E148" s="228" t="s">
        <v>1807</v>
      </c>
      <c r="F148" s="229" t="s">
        <v>1808</v>
      </c>
      <c r="G148" s="230" t="s">
        <v>1785</v>
      </c>
      <c r="H148" s="231">
        <v>11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43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183</v>
      </c>
      <c r="AT148" s="238" t="s">
        <v>178</v>
      </c>
      <c r="AU148" s="238" t="s">
        <v>88</v>
      </c>
      <c r="AY148" s="18" t="s">
        <v>176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86</v>
      </c>
      <c r="BK148" s="239">
        <f>ROUND(I148*H148,2)</f>
        <v>0</v>
      </c>
      <c r="BL148" s="18" t="s">
        <v>183</v>
      </c>
      <c r="BM148" s="238" t="s">
        <v>328</v>
      </c>
    </row>
    <row r="149" spans="1:47" s="2" customFormat="1" ht="12">
      <c r="A149" s="39"/>
      <c r="B149" s="40"/>
      <c r="C149" s="41"/>
      <c r="D149" s="240" t="s">
        <v>185</v>
      </c>
      <c r="E149" s="41"/>
      <c r="F149" s="241" t="s">
        <v>1808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185</v>
      </c>
      <c r="AU149" s="18" t="s">
        <v>88</v>
      </c>
    </row>
    <row r="150" spans="1:65" s="2" customFormat="1" ht="24.15" customHeight="1">
      <c r="A150" s="39"/>
      <c r="B150" s="40"/>
      <c r="C150" s="227" t="s">
        <v>254</v>
      </c>
      <c r="D150" s="227" t="s">
        <v>178</v>
      </c>
      <c r="E150" s="228" t="s">
        <v>1809</v>
      </c>
      <c r="F150" s="229" t="s">
        <v>1810</v>
      </c>
      <c r="G150" s="230" t="s">
        <v>1785</v>
      </c>
      <c r="H150" s="231">
        <v>2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43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183</v>
      </c>
      <c r="AT150" s="238" t="s">
        <v>178</v>
      </c>
      <c r="AU150" s="238" t="s">
        <v>88</v>
      </c>
      <c r="AY150" s="18" t="s">
        <v>176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86</v>
      </c>
      <c r="BK150" s="239">
        <f>ROUND(I150*H150,2)</f>
        <v>0</v>
      </c>
      <c r="BL150" s="18" t="s">
        <v>183</v>
      </c>
      <c r="BM150" s="238" t="s">
        <v>342</v>
      </c>
    </row>
    <row r="151" spans="1:47" s="2" customFormat="1" ht="12">
      <c r="A151" s="39"/>
      <c r="B151" s="40"/>
      <c r="C151" s="41"/>
      <c r="D151" s="240" t="s">
        <v>185</v>
      </c>
      <c r="E151" s="41"/>
      <c r="F151" s="241" t="s">
        <v>1810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185</v>
      </c>
      <c r="AU151" s="18" t="s">
        <v>88</v>
      </c>
    </row>
    <row r="152" spans="1:65" s="2" customFormat="1" ht="24.15" customHeight="1">
      <c r="A152" s="39"/>
      <c r="B152" s="40"/>
      <c r="C152" s="227" t="s">
        <v>261</v>
      </c>
      <c r="D152" s="227" t="s">
        <v>178</v>
      </c>
      <c r="E152" s="228" t="s">
        <v>1811</v>
      </c>
      <c r="F152" s="229" t="s">
        <v>1812</v>
      </c>
      <c r="G152" s="230" t="s">
        <v>1785</v>
      </c>
      <c r="H152" s="231">
        <v>11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43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183</v>
      </c>
      <c r="AT152" s="238" t="s">
        <v>178</v>
      </c>
      <c r="AU152" s="238" t="s">
        <v>88</v>
      </c>
      <c r="AY152" s="18" t="s">
        <v>176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86</v>
      </c>
      <c r="BK152" s="239">
        <f>ROUND(I152*H152,2)</f>
        <v>0</v>
      </c>
      <c r="BL152" s="18" t="s">
        <v>183</v>
      </c>
      <c r="BM152" s="238" t="s">
        <v>355</v>
      </c>
    </row>
    <row r="153" spans="1:47" s="2" customFormat="1" ht="12">
      <c r="A153" s="39"/>
      <c r="B153" s="40"/>
      <c r="C153" s="41"/>
      <c r="D153" s="240" t="s">
        <v>185</v>
      </c>
      <c r="E153" s="41"/>
      <c r="F153" s="241" t="s">
        <v>1812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185</v>
      </c>
      <c r="AU153" s="18" t="s">
        <v>88</v>
      </c>
    </row>
    <row r="154" spans="1:65" s="2" customFormat="1" ht="16.5" customHeight="1">
      <c r="A154" s="39"/>
      <c r="B154" s="40"/>
      <c r="C154" s="227" t="s">
        <v>270</v>
      </c>
      <c r="D154" s="227" t="s">
        <v>178</v>
      </c>
      <c r="E154" s="228" t="s">
        <v>1813</v>
      </c>
      <c r="F154" s="229" t="s">
        <v>1814</v>
      </c>
      <c r="G154" s="230" t="s">
        <v>1785</v>
      </c>
      <c r="H154" s="231">
        <v>5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43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183</v>
      </c>
      <c r="AT154" s="238" t="s">
        <v>178</v>
      </c>
      <c r="AU154" s="238" t="s">
        <v>88</v>
      </c>
      <c r="AY154" s="18" t="s">
        <v>176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86</v>
      </c>
      <c r="BK154" s="239">
        <f>ROUND(I154*H154,2)</f>
        <v>0</v>
      </c>
      <c r="BL154" s="18" t="s">
        <v>183</v>
      </c>
      <c r="BM154" s="238" t="s">
        <v>368</v>
      </c>
    </row>
    <row r="155" spans="1:47" s="2" customFormat="1" ht="12">
      <c r="A155" s="39"/>
      <c r="B155" s="40"/>
      <c r="C155" s="41"/>
      <c r="D155" s="240" t="s">
        <v>185</v>
      </c>
      <c r="E155" s="41"/>
      <c r="F155" s="241" t="s">
        <v>1814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185</v>
      </c>
      <c r="AU155" s="18" t="s">
        <v>88</v>
      </c>
    </row>
    <row r="156" spans="1:65" s="2" customFormat="1" ht="21.75" customHeight="1">
      <c r="A156" s="39"/>
      <c r="B156" s="40"/>
      <c r="C156" s="227" t="s">
        <v>8</v>
      </c>
      <c r="D156" s="227" t="s">
        <v>178</v>
      </c>
      <c r="E156" s="228" t="s">
        <v>1815</v>
      </c>
      <c r="F156" s="229" t="s">
        <v>1816</v>
      </c>
      <c r="G156" s="230" t="s">
        <v>1785</v>
      </c>
      <c r="H156" s="231">
        <v>6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43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183</v>
      </c>
      <c r="AT156" s="238" t="s">
        <v>178</v>
      </c>
      <c r="AU156" s="238" t="s">
        <v>88</v>
      </c>
      <c r="AY156" s="18" t="s">
        <v>176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86</v>
      </c>
      <c r="BK156" s="239">
        <f>ROUND(I156*H156,2)</f>
        <v>0</v>
      </c>
      <c r="BL156" s="18" t="s">
        <v>183</v>
      </c>
      <c r="BM156" s="238" t="s">
        <v>381</v>
      </c>
    </row>
    <row r="157" spans="1:47" s="2" customFormat="1" ht="12">
      <c r="A157" s="39"/>
      <c r="B157" s="40"/>
      <c r="C157" s="41"/>
      <c r="D157" s="240" t="s">
        <v>185</v>
      </c>
      <c r="E157" s="41"/>
      <c r="F157" s="241" t="s">
        <v>1816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185</v>
      </c>
      <c r="AU157" s="18" t="s">
        <v>88</v>
      </c>
    </row>
    <row r="158" spans="1:65" s="2" customFormat="1" ht="24.15" customHeight="1">
      <c r="A158" s="39"/>
      <c r="B158" s="40"/>
      <c r="C158" s="227" t="s">
        <v>281</v>
      </c>
      <c r="D158" s="227" t="s">
        <v>178</v>
      </c>
      <c r="E158" s="228" t="s">
        <v>1817</v>
      </c>
      <c r="F158" s="229" t="s">
        <v>1818</v>
      </c>
      <c r="G158" s="230" t="s">
        <v>1785</v>
      </c>
      <c r="H158" s="231">
        <v>1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43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183</v>
      </c>
      <c r="AT158" s="238" t="s">
        <v>178</v>
      </c>
      <c r="AU158" s="238" t="s">
        <v>88</v>
      </c>
      <c r="AY158" s="18" t="s">
        <v>176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86</v>
      </c>
      <c r="BK158" s="239">
        <f>ROUND(I158*H158,2)</f>
        <v>0</v>
      </c>
      <c r="BL158" s="18" t="s">
        <v>183</v>
      </c>
      <c r="BM158" s="238" t="s">
        <v>393</v>
      </c>
    </row>
    <row r="159" spans="1:47" s="2" customFormat="1" ht="12">
      <c r="A159" s="39"/>
      <c r="B159" s="40"/>
      <c r="C159" s="41"/>
      <c r="D159" s="240" t="s">
        <v>185</v>
      </c>
      <c r="E159" s="41"/>
      <c r="F159" s="241" t="s">
        <v>1818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88</v>
      </c>
    </row>
    <row r="160" spans="1:65" s="2" customFormat="1" ht="24.15" customHeight="1">
      <c r="A160" s="39"/>
      <c r="B160" s="40"/>
      <c r="C160" s="227" t="s">
        <v>287</v>
      </c>
      <c r="D160" s="227" t="s">
        <v>178</v>
      </c>
      <c r="E160" s="228" t="s">
        <v>1819</v>
      </c>
      <c r="F160" s="229" t="s">
        <v>1820</v>
      </c>
      <c r="G160" s="230" t="s">
        <v>1785</v>
      </c>
      <c r="H160" s="231">
        <v>1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43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183</v>
      </c>
      <c r="AT160" s="238" t="s">
        <v>178</v>
      </c>
      <c r="AU160" s="238" t="s">
        <v>88</v>
      </c>
      <c r="AY160" s="18" t="s">
        <v>176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86</v>
      </c>
      <c r="BK160" s="239">
        <f>ROUND(I160*H160,2)</f>
        <v>0</v>
      </c>
      <c r="BL160" s="18" t="s">
        <v>183</v>
      </c>
      <c r="BM160" s="238" t="s">
        <v>407</v>
      </c>
    </row>
    <row r="161" spans="1:47" s="2" customFormat="1" ht="12">
      <c r="A161" s="39"/>
      <c r="B161" s="40"/>
      <c r="C161" s="41"/>
      <c r="D161" s="240" t="s">
        <v>185</v>
      </c>
      <c r="E161" s="41"/>
      <c r="F161" s="241" t="s">
        <v>1820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185</v>
      </c>
      <c r="AU161" s="18" t="s">
        <v>88</v>
      </c>
    </row>
    <row r="162" spans="1:65" s="2" customFormat="1" ht="16.5" customHeight="1">
      <c r="A162" s="39"/>
      <c r="B162" s="40"/>
      <c r="C162" s="227" t="s">
        <v>293</v>
      </c>
      <c r="D162" s="227" t="s">
        <v>178</v>
      </c>
      <c r="E162" s="228" t="s">
        <v>1821</v>
      </c>
      <c r="F162" s="229" t="s">
        <v>1822</v>
      </c>
      <c r="G162" s="230" t="s">
        <v>1785</v>
      </c>
      <c r="H162" s="231">
        <v>1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43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183</v>
      </c>
      <c r="AT162" s="238" t="s">
        <v>178</v>
      </c>
      <c r="AU162" s="238" t="s">
        <v>88</v>
      </c>
      <c r="AY162" s="18" t="s">
        <v>176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86</v>
      </c>
      <c r="BK162" s="239">
        <f>ROUND(I162*H162,2)</f>
        <v>0</v>
      </c>
      <c r="BL162" s="18" t="s">
        <v>183</v>
      </c>
      <c r="BM162" s="238" t="s">
        <v>423</v>
      </c>
    </row>
    <row r="163" spans="1:47" s="2" customFormat="1" ht="12">
      <c r="A163" s="39"/>
      <c r="B163" s="40"/>
      <c r="C163" s="41"/>
      <c r="D163" s="240" t="s">
        <v>185</v>
      </c>
      <c r="E163" s="41"/>
      <c r="F163" s="241" t="s">
        <v>1822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185</v>
      </c>
      <c r="AU163" s="18" t="s">
        <v>88</v>
      </c>
    </row>
    <row r="164" spans="1:65" s="2" customFormat="1" ht="16.5" customHeight="1">
      <c r="A164" s="39"/>
      <c r="B164" s="40"/>
      <c r="C164" s="227" t="s">
        <v>301</v>
      </c>
      <c r="D164" s="227" t="s">
        <v>178</v>
      </c>
      <c r="E164" s="228" t="s">
        <v>1823</v>
      </c>
      <c r="F164" s="229" t="s">
        <v>1824</v>
      </c>
      <c r="G164" s="230" t="s">
        <v>1785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43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183</v>
      </c>
      <c r="AT164" s="238" t="s">
        <v>178</v>
      </c>
      <c r="AU164" s="238" t="s">
        <v>88</v>
      </c>
      <c r="AY164" s="18" t="s">
        <v>176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86</v>
      </c>
      <c r="BK164" s="239">
        <f>ROUND(I164*H164,2)</f>
        <v>0</v>
      </c>
      <c r="BL164" s="18" t="s">
        <v>183</v>
      </c>
      <c r="BM164" s="238" t="s">
        <v>433</v>
      </c>
    </row>
    <row r="165" spans="1:47" s="2" customFormat="1" ht="12">
      <c r="A165" s="39"/>
      <c r="B165" s="40"/>
      <c r="C165" s="41"/>
      <c r="D165" s="240" t="s">
        <v>185</v>
      </c>
      <c r="E165" s="41"/>
      <c r="F165" s="241" t="s">
        <v>1824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185</v>
      </c>
      <c r="AU165" s="18" t="s">
        <v>88</v>
      </c>
    </row>
    <row r="166" spans="1:65" s="2" customFormat="1" ht="16.5" customHeight="1">
      <c r="A166" s="39"/>
      <c r="B166" s="40"/>
      <c r="C166" s="227" t="s">
        <v>316</v>
      </c>
      <c r="D166" s="227" t="s">
        <v>178</v>
      </c>
      <c r="E166" s="228" t="s">
        <v>1825</v>
      </c>
      <c r="F166" s="229" t="s">
        <v>1826</v>
      </c>
      <c r="G166" s="230" t="s">
        <v>1785</v>
      </c>
      <c r="H166" s="231">
        <v>11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43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183</v>
      </c>
      <c r="AT166" s="238" t="s">
        <v>178</v>
      </c>
      <c r="AU166" s="238" t="s">
        <v>88</v>
      </c>
      <c r="AY166" s="18" t="s">
        <v>176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86</v>
      </c>
      <c r="BK166" s="239">
        <f>ROUND(I166*H166,2)</f>
        <v>0</v>
      </c>
      <c r="BL166" s="18" t="s">
        <v>183</v>
      </c>
      <c r="BM166" s="238" t="s">
        <v>445</v>
      </c>
    </row>
    <row r="167" spans="1:47" s="2" customFormat="1" ht="12">
      <c r="A167" s="39"/>
      <c r="B167" s="40"/>
      <c r="C167" s="41"/>
      <c r="D167" s="240" t="s">
        <v>185</v>
      </c>
      <c r="E167" s="41"/>
      <c r="F167" s="241" t="s">
        <v>1826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185</v>
      </c>
      <c r="AU167" s="18" t="s">
        <v>88</v>
      </c>
    </row>
    <row r="168" spans="1:65" s="2" customFormat="1" ht="16.5" customHeight="1">
      <c r="A168" s="39"/>
      <c r="B168" s="40"/>
      <c r="C168" s="227" t="s">
        <v>7</v>
      </c>
      <c r="D168" s="227" t="s">
        <v>178</v>
      </c>
      <c r="E168" s="228" t="s">
        <v>1827</v>
      </c>
      <c r="F168" s="229" t="s">
        <v>1828</v>
      </c>
      <c r="G168" s="230" t="s">
        <v>1785</v>
      </c>
      <c r="H168" s="231">
        <v>13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43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183</v>
      </c>
      <c r="AT168" s="238" t="s">
        <v>178</v>
      </c>
      <c r="AU168" s="238" t="s">
        <v>88</v>
      </c>
      <c r="AY168" s="18" t="s">
        <v>176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86</v>
      </c>
      <c r="BK168" s="239">
        <f>ROUND(I168*H168,2)</f>
        <v>0</v>
      </c>
      <c r="BL168" s="18" t="s">
        <v>183</v>
      </c>
      <c r="BM168" s="238" t="s">
        <v>459</v>
      </c>
    </row>
    <row r="169" spans="1:47" s="2" customFormat="1" ht="12">
      <c r="A169" s="39"/>
      <c r="B169" s="40"/>
      <c r="C169" s="41"/>
      <c r="D169" s="240" t="s">
        <v>185</v>
      </c>
      <c r="E169" s="41"/>
      <c r="F169" s="241" t="s">
        <v>1828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185</v>
      </c>
      <c r="AU169" s="18" t="s">
        <v>88</v>
      </c>
    </row>
    <row r="170" spans="1:65" s="2" customFormat="1" ht="16.5" customHeight="1">
      <c r="A170" s="39"/>
      <c r="B170" s="40"/>
      <c r="C170" s="227" t="s">
        <v>328</v>
      </c>
      <c r="D170" s="227" t="s">
        <v>178</v>
      </c>
      <c r="E170" s="228" t="s">
        <v>1829</v>
      </c>
      <c r="F170" s="229" t="s">
        <v>1830</v>
      </c>
      <c r="G170" s="230" t="s">
        <v>1785</v>
      </c>
      <c r="H170" s="231">
        <v>13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43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183</v>
      </c>
      <c r="AT170" s="238" t="s">
        <v>178</v>
      </c>
      <c r="AU170" s="238" t="s">
        <v>88</v>
      </c>
      <c r="AY170" s="18" t="s">
        <v>176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86</v>
      </c>
      <c r="BK170" s="239">
        <f>ROUND(I170*H170,2)</f>
        <v>0</v>
      </c>
      <c r="BL170" s="18" t="s">
        <v>183</v>
      </c>
      <c r="BM170" s="238" t="s">
        <v>473</v>
      </c>
    </row>
    <row r="171" spans="1:47" s="2" customFormat="1" ht="12">
      <c r="A171" s="39"/>
      <c r="B171" s="40"/>
      <c r="C171" s="41"/>
      <c r="D171" s="240" t="s">
        <v>185</v>
      </c>
      <c r="E171" s="41"/>
      <c r="F171" s="241" t="s">
        <v>1830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185</v>
      </c>
      <c r="AU171" s="18" t="s">
        <v>88</v>
      </c>
    </row>
    <row r="172" spans="1:65" s="2" customFormat="1" ht="16.5" customHeight="1">
      <c r="A172" s="39"/>
      <c r="B172" s="40"/>
      <c r="C172" s="227" t="s">
        <v>336</v>
      </c>
      <c r="D172" s="227" t="s">
        <v>178</v>
      </c>
      <c r="E172" s="228" t="s">
        <v>1831</v>
      </c>
      <c r="F172" s="229" t="s">
        <v>1832</v>
      </c>
      <c r="G172" s="230" t="s">
        <v>1785</v>
      </c>
      <c r="H172" s="231">
        <v>2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43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183</v>
      </c>
      <c r="AT172" s="238" t="s">
        <v>178</v>
      </c>
      <c r="AU172" s="238" t="s">
        <v>88</v>
      </c>
      <c r="AY172" s="18" t="s">
        <v>176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86</v>
      </c>
      <c r="BK172" s="239">
        <f>ROUND(I172*H172,2)</f>
        <v>0</v>
      </c>
      <c r="BL172" s="18" t="s">
        <v>183</v>
      </c>
      <c r="BM172" s="238" t="s">
        <v>485</v>
      </c>
    </row>
    <row r="173" spans="1:47" s="2" customFormat="1" ht="12">
      <c r="A173" s="39"/>
      <c r="B173" s="40"/>
      <c r="C173" s="41"/>
      <c r="D173" s="240" t="s">
        <v>185</v>
      </c>
      <c r="E173" s="41"/>
      <c r="F173" s="241" t="s">
        <v>1832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185</v>
      </c>
      <c r="AU173" s="18" t="s">
        <v>88</v>
      </c>
    </row>
    <row r="174" spans="1:65" s="2" customFormat="1" ht="24.15" customHeight="1">
      <c r="A174" s="39"/>
      <c r="B174" s="40"/>
      <c r="C174" s="227" t="s">
        <v>342</v>
      </c>
      <c r="D174" s="227" t="s">
        <v>178</v>
      </c>
      <c r="E174" s="228" t="s">
        <v>1833</v>
      </c>
      <c r="F174" s="229" t="s">
        <v>1834</v>
      </c>
      <c r="G174" s="230" t="s">
        <v>1785</v>
      </c>
      <c r="H174" s="231">
        <v>3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43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183</v>
      </c>
      <c r="AT174" s="238" t="s">
        <v>178</v>
      </c>
      <c r="AU174" s="238" t="s">
        <v>88</v>
      </c>
      <c r="AY174" s="18" t="s">
        <v>176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86</v>
      </c>
      <c r="BK174" s="239">
        <f>ROUND(I174*H174,2)</f>
        <v>0</v>
      </c>
      <c r="BL174" s="18" t="s">
        <v>183</v>
      </c>
      <c r="BM174" s="238" t="s">
        <v>494</v>
      </c>
    </row>
    <row r="175" spans="1:47" s="2" customFormat="1" ht="12">
      <c r="A175" s="39"/>
      <c r="B175" s="40"/>
      <c r="C175" s="41"/>
      <c r="D175" s="240" t="s">
        <v>185</v>
      </c>
      <c r="E175" s="41"/>
      <c r="F175" s="241" t="s">
        <v>1834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185</v>
      </c>
      <c r="AU175" s="18" t="s">
        <v>88</v>
      </c>
    </row>
    <row r="176" spans="1:65" s="2" customFormat="1" ht="16.5" customHeight="1">
      <c r="A176" s="39"/>
      <c r="B176" s="40"/>
      <c r="C176" s="227" t="s">
        <v>348</v>
      </c>
      <c r="D176" s="227" t="s">
        <v>178</v>
      </c>
      <c r="E176" s="228" t="s">
        <v>1835</v>
      </c>
      <c r="F176" s="229" t="s">
        <v>1836</v>
      </c>
      <c r="G176" s="230" t="s">
        <v>1785</v>
      </c>
      <c r="H176" s="231">
        <v>6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43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183</v>
      </c>
      <c r="AT176" s="238" t="s">
        <v>178</v>
      </c>
      <c r="AU176" s="238" t="s">
        <v>88</v>
      </c>
      <c r="AY176" s="18" t="s">
        <v>176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86</v>
      </c>
      <c r="BK176" s="239">
        <f>ROUND(I176*H176,2)</f>
        <v>0</v>
      </c>
      <c r="BL176" s="18" t="s">
        <v>183</v>
      </c>
      <c r="BM176" s="238" t="s">
        <v>503</v>
      </c>
    </row>
    <row r="177" spans="1:47" s="2" customFormat="1" ht="12">
      <c r="A177" s="39"/>
      <c r="B177" s="40"/>
      <c r="C177" s="41"/>
      <c r="D177" s="240" t="s">
        <v>185</v>
      </c>
      <c r="E177" s="41"/>
      <c r="F177" s="241" t="s">
        <v>1836</v>
      </c>
      <c r="G177" s="41"/>
      <c r="H177" s="41"/>
      <c r="I177" s="242"/>
      <c r="J177" s="41"/>
      <c r="K177" s="41"/>
      <c r="L177" s="45"/>
      <c r="M177" s="243"/>
      <c r="N177" s="24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185</v>
      </c>
      <c r="AU177" s="18" t="s">
        <v>88</v>
      </c>
    </row>
    <row r="178" spans="1:65" s="2" customFormat="1" ht="16.5" customHeight="1">
      <c r="A178" s="39"/>
      <c r="B178" s="40"/>
      <c r="C178" s="227" t="s">
        <v>355</v>
      </c>
      <c r="D178" s="227" t="s">
        <v>178</v>
      </c>
      <c r="E178" s="228" t="s">
        <v>1837</v>
      </c>
      <c r="F178" s="229" t="s">
        <v>1838</v>
      </c>
      <c r="G178" s="230" t="s">
        <v>1785</v>
      </c>
      <c r="H178" s="231">
        <v>1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43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183</v>
      </c>
      <c r="AT178" s="238" t="s">
        <v>178</v>
      </c>
      <c r="AU178" s="238" t="s">
        <v>88</v>
      </c>
      <c r="AY178" s="18" t="s">
        <v>176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86</v>
      </c>
      <c r="BK178" s="239">
        <f>ROUND(I178*H178,2)</f>
        <v>0</v>
      </c>
      <c r="BL178" s="18" t="s">
        <v>183</v>
      </c>
      <c r="BM178" s="238" t="s">
        <v>513</v>
      </c>
    </row>
    <row r="179" spans="1:47" s="2" customFormat="1" ht="12">
      <c r="A179" s="39"/>
      <c r="B179" s="40"/>
      <c r="C179" s="41"/>
      <c r="D179" s="240" t="s">
        <v>185</v>
      </c>
      <c r="E179" s="41"/>
      <c r="F179" s="241" t="s">
        <v>1838</v>
      </c>
      <c r="G179" s="41"/>
      <c r="H179" s="41"/>
      <c r="I179" s="242"/>
      <c r="J179" s="41"/>
      <c r="K179" s="41"/>
      <c r="L179" s="45"/>
      <c r="M179" s="243"/>
      <c r="N179" s="24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185</v>
      </c>
      <c r="AU179" s="18" t="s">
        <v>88</v>
      </c>
    </row>
    <row r="180" spans="1:65" s="2" customFormat="1" ht="16.5" customHeight="1">
      <c r="A180" s="39"/>
      <c r="B180" s="40"/>
      <c r="C180" s="227" t="s">
        <v>362</v>
      </c>
      <c r="D180" s="227" t="s">
        <v>178</v>
      </c>
      <c r="E180" s="228" t="s">
        <v>1839</v>
      </c>
      <c r="F180" s="229" t="s">
        <v>1840</v>
      </c>
      <c r="G180" s="230" t="s">
        <v>1785</v>
      </c>
      <c r="H180" s="231">
        <v>20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43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183</v>
      </c>
      <c r="AT180" s="238" t="s">
        <v>178</v>
      </c>
      <c r="AU180" s="238" t="s">
        <v>88</v>
      </c>
      <c r="AY180" s="18" t="s">
        <v>176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86</v>
      </c>
      <c r="BK180" s="239">
        <f>ROUND(I180*H180,2)</f>
        <v>0</v>
      </c>
      <c r="BL180" s="18" t="s">
        <v>183</v>
      </c>
      <c r="BM180" s="238" t="s">
        <v>522</v>
      </c>
    </row>
    <row r="181" spans="1:47" s="2" customFormat="1" ht="12">
      <c r="A181" s="39"/>
      <c r="B181" s="40"/>
      <c r="C181" s="41"/>
      <c r="D181" s="240" t="s">
        <v>185</v>
      </c>
      <c r="E181" s="41"/>
      <c r="F181" s="241" t="s">
        <v>1840</v>
      </c>
      <c r="G181" s="41"/>
      <c r="H181" s="41"/>
      <c r="I181" s="242"/>
      <c r="J181" s="41"/>
      <c r="K181" s="41"/>
      <c r="L181" s="45"/>
      <c r="M181" s="243"/>
      <c r="N181" s="24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185</v>
      </c>
      <c r="AU181" s="18" t="s">
        <v>88</v>
      </c>
    </row>
    <row r="182" spans="1:65" s="2" customFormat="1" ht="24.15" customHeight="1">
      <c r="A182" s="39"/>
      <c r="B182" s="40"/>
      <c r="C182" s="227" t="s">
        <v>368</v>
      </c>
      <c r="D182" s="227" t="s">
        <v>178</v>
      </c>
      <c r="E182" s="228" t="s">
        <v>1841</v>
      </c>
      <c r="F182" s="229" t="s">
        <v>1842</v>
      </c>
      <c r="G182" s="230" t="s">
        <v>1785</v>
      </c>
      <c r="H182" s="231">
        <v>1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43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183</v>
      </c>
      <c r="AT182" s="238" t="s">
        <v>178</v>
      </c>
      <c r="AU182" s="238" t="s">
        <v>88</v>
      </c>
      <c r="AY182" s="18" t="s">
        <v>176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86</v>
      </c>
      <c r="BK182" s="239">
        <f>ROUND(I182*H182,2)</f>
        <v>0</v>
      </c>
      <c r="BL182" s="18" t="s">
        <v>183</v>
      </c>
      <c r="BM182" s="238" t="s">
        <v>532</v>
      </c>
    </row>
    <row r="183" spans="1:47" s="2" customFormat="1" ht="12">
      <c r="A183" s="39"/>
      <c r="B183" s="40"/>
      <c r="C183" s="41"/>
      <c r="D183" s="240" t="s">
        <v>185</v>
      </c>
      <c r="E183" s="41"/>
      <c r="F183" s="241" t="s">
        <v>1842</v>
      </c>
      <c r="G183" s="41"/>
      <c r="H183" s="41"/>
      <c r="I183" s="242"/>
      <c r="J183" s="41"/>
      <c r="K183" s="41"/>
      <c r="L183" s="45"/>
      <c r="M183" s="243"/>
      <c r="N183" s="24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185</v>
      </c>
      <c r="AU183" s="18" t="s">
        <v>88</v>
      </c>
    </row>
    <row r="184" spans="1:65" s="2" customFormat="1" ht="16.5" customHeight="1">
      <c r="A184" s="39"/>
      <c r="B184" s="40"/>
      <c r="C184" s="227" t="s">
        <v>374</v>
      </c>
      <c r="D184" s="227" t="s">
        <v>178</v>
      </c>
      <c r="E184" s="228" t="s">
        <v>1843</v>
      </c>
      <c r="F184" s="229" t="s">
        <v>1844</v>
      </c>
      <c r="G184" s="230" t="s">
        <v>462</v>
      </c>
      <c r="H184" s="231">
        <v>200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43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183</v>
      </c>
      <c r="AT184" s="238" t="s">
        <v>178</v>
      </c>
      <c r="AU184" s="238" t="s">
        <v>88</v>
      </c>
      <c r="AY184" s="18" t="s">
        <v>176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86</v>
      </c>
      <c r="BK184" s="239">
        <f>ROUND(I184*H184,2)</f>
        <v>0</v>
      </c>
      <c r="BL184" s="18" t="s">
        <v>183</v>
      </c>
      <c r="BM184" s="238" t="s">
        <v>543</v>
      </c>
    </row>
    <row r="185" spans="1:47" s="2" customFormat="1" ht="12">
      <c r="A185" s="39"/>
      <c r="B185" s="40"/>
      <c r="C185" s="41"/>
      <c r="D185" s="240" t="s">
        <v>185</v>
      </c>
      <c r="E185" s="41"/>
      <c r="F185" s="241" t="s">
        <v>1844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185</v>
      </c>
      <c r="AU185" s="18" t="s">
        <v>88</v>
      </c>
    </row>
    <row r="186" spans="1:65" s="2" customFormat="1" ht="16.5" customHeight="1">
      <c r="A186" s="39"/>
      <c r="B186" s="40"/>
      <c r="C186" s="227" t="s">
        <v>381</v>
      </c>
      <c r="D186" s="227" t="s">
        <v>178</v>
      </c>
      <c r="E186" s="228" t="s">
        <v>1845</v>
      </c>
      <c r="F186" s="229" t="s">
        <v>1846</v>
      </c>
      <c r="G186" s="230" t="s">
        <v>462</v>
      </c>
      <c r="H186" s="231">
        <v>530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43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183</v>
      </c>
      <c r="AT186" s="238" t="s">
        <v>178</v>
      </c>
      <c r="AU186" s="238" t="s">
        <v>88</v>
      </c>
      <c r="AY186" s="18" t="s">
        <v>176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86</v>
      </c>
      <c r="BK186" s="239">
        <f>ROUND(I186*H186,2)</f>
        <v>0</v>
      </c>
      <c r="BL186" s="18" t="s">
        <v>183</v>
      </c>
      <c r="BM186" s="238" t="s">
        <v>554</v>
      </c>
    </row>
    <row r="187" spans="1:47" s="2" customFormat="1" ht="12">
      <c r="A187" s="39"/>
      <c r="B187" s="40"/>
      <c r="C187" s="41"/>
      <c r="D187" s="240" t="s">
        <v>185</v>
      </c>
      <c r="E187" s="41"/>
      <c r="F187" s="241" t="s">
        <v>1846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185</v>
      </c>
      <c r="AU187" s="18" t="s">
        <v>88</v>
      </c>
    </row>
    <row r="188" spans="1:65" s="2" customFormat="1" ht="16.5" customHeight="1">
      <c r="A188" s="39"/>
      <c r="B188" s="40"/>
      <c r="C188" s="227" t="s">
        <v>387</v>
      </c>
      <c r="D188" s="227" t="s">
        <v>178</v>
      </c>
      <c r="E188" s="228" t="s">
        <v>1847</v>
      </c>
      <c r="F188" s="229" t="s">
        <v>1848</v>
      </c>
      <c r="G188" s="230" t="s">
        <v>1785</v>
      </c>
      <c r="H188" s="231">
        <v>105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43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183</v>
      </c>
      <c r="AT188" s="238" t="s">
        <v>178</v>
      </c>
      <c r="AU188" s="238" t="s">
        <v>88</v>
      </c>
      <c r="AY188" s="18" t="s">
        <v>176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86</v>
      </c>
      <c r="BK188" s="239">
        <f>ROUND(I188*H188,2)</f>
        <v>0</v>
      </c>
      <c r="BL188" s="18" t="s">
        <v>183</v>
      </c>
      <c r="BM188" s="238" t="s">
        <v>564</v>
      </c>
    </row>
    <row r="189" spans="1:47" s="2" customFormat="1" ht="12">
      <c r="A189" s="39"/>
      <c r="B189" s="40"/>
      <c r="C189" s="41"/>
      <c r="D189" s="240" t="s">
        <v>185</v>
      </c>
      <c r="E189" s="41"/>
      <c r="F189" s="241" t="s">
        <v>1848</v>
      </c>
      <c r="G189" s="41"/>
      <c r="H189" s="41"/>
      <c r="I189" s="242"/>
      <c r="J189" s="41"/>
      <c r="K189" s="41"/>
      <c r="L189" s="45"/>
      <c r="M189" s="243"/>
      <c r="N189" s="244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185</v>
      </c>
      <c r="AU189" s="18" t="s">
        <v>88</v>
      </c>
    </row>
    <row r="190" spans="1:65" s="2" customFormat="1" ht="16.5" customHeight="1">
      <c r="A190" s="39"/>
      <c r="B190" s="40"/>
      <c r="C190" s="227" t="s">
        <v>393</v>
      </c>
      <c r="D190" s="227" t="s">
        <v>178</v>
      </c>
      <c r="E190" s="228" t="s">
        <v>1849</v>
      </c>
      <c r="F190" s="229" t="s">
        <v>1850</v>
      </c>
      <c r="G190" s="230" t="s">
        <v>462</v>
      </c>
      <c r="H190" s="231">
        <v>500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43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183</v>
      </c>
      <c r="AT190" s="238" t="s">
        <v>178</v>
      </c>
      <c r="AU190" s="238" t="s">
        <v>88</v>
      </c>
      <c r="AY190" s="18" t="s">
        <v>176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86</v>
      </c>
      <c r="BK190" s="239">
        <f>ROUND(I190*H190,2)</f>
        <v>0</v>
      </c>
      <c r="BL190" s="18" t="s">
        <v>183</v>
      </c>
      <c r="BM190" s="238" t="s">
        <v>575</v>
      </c>
    </row>
    <row r="191" spans="1:47" s="2" customFormat="1" ht="12">
      <c r="A191" s="39"/>
      <c r="B191" s="40"/>
      <c r="C191" s="41"/>
      <c r="D191" s="240" t="s">
        <v>185</v>
      </c>
      <c r="E191" s="41"/>
      <c r="F191" s="241" t="s">
        <v>1850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185</v>
      </c>
      <c r="AU191" s="18" t="s">
        <v>88</v>
      </c>
    </row>
    <row r="192" spans="1:65" s="2" customFormat="1" ht="16.5" customHeight="1">
      <c r="A192" s="39"/>
      <c r="B192" s="40"/>
      <c r="C192" s="227" t="s">
        <v>399</v>
      </c>
      <c r="D192" s="227" t="s">
        <v>178</v>
      </c>
      <c r="E192" s="228" t="s">
        <v>1851</v>
      </c>
      <c r="F192" s="229" t="s">
        <v>1852</v>
      </c>
      <c r="G192" s="230" t="s">
        <v>462</v>
      </c>
      <c r="H192" s="231">
        <v>30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43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183</v>
      </c>
      <c r="AT192" s="238" t="s">
        <v>178</v>
      </c>
      <c r="AU192" s="238" t="s">
        <v>88</v>
      </c>
      <c r="AY192" s="18" t="s">
        <v>176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86</v>
      </c>
      <c r="BK192" s="239">
        <f>ROUND(I192*H192,2)</f>
        <v>0</v>
      </c>
      <c r="BL192" s="18" t="s">
        <v>183</v>
      </c>
      <c r="BM192" s="238" t="s">
        <v>586</v>
      </c>
    </row>
    <row r="193" spans="1:47" s="2" customFormat="1" ht="12">
      <c r="A193" s="39"/>
      <c r="B193" s="40"/>
      <c r="C193" s="41"/>
      <c r="D193" s="240" t="s">
        <v>185</v>
      </c>
      <c r="E193" s="41"/>
      <c r="F193" s="241" t="s">
        <v>1852</v>
      </c>
      <c r="G193" s="41"/>
      <c r="H193" s="41"/>
      <c r="I193" s="242"/>
      <c r="J193" s="41"/>
      <c r="K193" s="41"/>
      <c r="L193" s="45"/>
      <c r="M193" s="243"/>
      <c r="N193" s="244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185</v>
      </c>
      <c r="AU193" s="18" t="s">
        <v>88</v>
      </c>
    </row>
    <row r="194" spans="1:65" s="2" customFormat="1" ht="16.5" customHeight="1">
      <c r="A194" s="39"/>
      <c r="B194" s="40"/>
      <c r="C194" s="227" t="s">
        <v>407</v>
      </c>
      <c r="D194" s="227" t="s">
        <v>178</v>
      </c>
      <c r="E194" s="228" t="s">
        <v>1853</v>
      </c>
      <c r="F194" s="229" t="s">
        <v>1854</v>
      </c>
      <c r="G194" s="230" t="s">
        <v>1785</v>
      </c>
      <c r="H194" s="231">
        <v>10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43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183</v>
      </c>
      <c r="AT194" s="238" t="s">
        <v>178</v>
      </c>
      <c r="AU194" s="238" t="s">
        <v>88</v>
      </c>
      <c r="AY194" s="18" t="s">
        <v>176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86</v>
      </c>
      <c r="BK194" s="239">
        <f>ROUND(I194*H194,2)</f>
        <v>0</v>
      </c>
      <c r="BL194" s="18" t="s">
        <v>183</v>
      </c>
      <c r="BM194" s="238" t="s">
        <v>596</v>
      </c>
    </row>
    <row r="195" spans="1:47" s="2" customFormat="1" ht="12">
      <c r="A195" s="39"/>
      <c r="B195" s="40"/>
      <c r="C195" s="41"/>
      <c r="D195" s="240" t="s">
        <v>185</v>
      </c>
      <c r="E195" s="41"/>
      <c r="F195" s="241" t="s">
        <v>1854</v>
      </c>
      <c r="G195" s="41"/>
      <c r="H195" s="41"/>
      <c r="I195" s="242"/>
      <c r="J195" s="41"/>
      <c r="K195" s="41"/>
      <c r="L195" s="45"/>
      <c r="M195" s="243"/>
      <c r="N195" s="24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185</v>
      </c>
      <c r="AU195" s="18" t="s">
        <v>88</v>
      </c>
    </row>
    <row r="196" spans="1:65" s="2" customFormat="1" ht="16.5" customHeight="1">
      <c r="A196" s="39"/>
      <c r="B196" s="40"/>
      <c r="C196" s="227" t="s">
        <v>413</v>
      </c>
      <c r="D196" s="227" t="s">
        <v>178</v>
      </c>
      <c r="E196" s="228" t="s">
        <v>1855</v>
      </c>
      <c r="F196" s="229" t="s">
        <v>1856</v>
      </c>
      <c r="G196" s="230" t="s">
        <v>1785</v>
      </c>
      <c r="H196" s="231">
        <v>24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43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183</v>
      </c>
      <c r="AT196" s="238" t="s">
        <v>178</v>
      </c>
      <c r="AU196" s="238" t="s">
        <v>88</v>
      </c>
      <c r="AY196" s="18" t="s">
        <v>176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86</v>
      </c>
      <c r="BK196" s="239">
        <f>ROUND(I196*H196,2)</f>
        <v>0</v>
      </c>
      <c r="BL196" s="18" t="s">
        <v>183</v>
      </c>
      <c r="BM196" s="238" t="s">
        <v>608</v>
      </c>
    </row>
    <row r="197" spans="1:47" s="2" customFormat="1" ht="12">
      <c r="A197" s="39"/>
      <c r="B197" s="40"/>
      <c r="C197" s="41"/>
      <c r="D197" s="240" t="s">
        <v>185</v>
      </c>
      <c r="E197" s="41"/>
      <c r="F197" s="241" t="s">
        <v>1856</v>
      </c>
      <c r="G197" s="41"/>
      <c r="H197" s="41"/>
      <c r="I197" s="242"/>
      <c r="J197" s="41"/>
      <c r="K197" s="41"/>
      <c r="L197" s="45"/>
      <c r="M197" s="243"/>
      <c r="N197" s="24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185</v>
      </c>
      <c r="AU197" s="18" t="s">
        <v>88</v>
      </c>
    </row>
    <row r="198" spans="1:65" s="2" customFormat="1" ht="16.5" customHeight="1">
      <c r="A198" s="39"/>
      <c r="B198" s="40"/>
      <c r="C198" s="227" t="s">
        <v>423</v>
      </c>
      <c r="D198" s="227" t="s">
        <v>178</v>
      </c>
      <c r="E198" s="228" t="s">
        <v>1857</v>
      </c>
      <c r="F198" s="229" t="s">
        <v>1858</v>
      </c>
      <c r="G198" s="230" t="s">
        <v>1785</v>
      </c>
      <c r="H198" s="231">
        <v>12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43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183</v>
      </c>
      <c r="AT198" s="238" t="s">
        <v>178</v>
      </c>
      <c r="AU198" s="238" t="s">
        <v>88</v>
      </c>
      <c r="AY198" s="18" t="s">
        <v>176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86</v>
      </c>
      <c r="BK198" s="239">
        <f>ROUND(I198*H198,2)</f>
        <v>0</v>
      </c>
      <c r="BL198" s="18" t="s">
        <v>183</v>
      </c>
      <c r="BM198" s="238" t="s">
        <v>616</v>
      </c>
    </row>
    <row r="199" spans="1:47" s="2" customFormat="1" ht="12">
      <c r="A199" s="39"/>
      <c r="B199" s="40"/>
      <c r="C199" s="41"/>
      <c r="D199" s="240" t="s">
        <v>185</v>
      </c>
      <c r="E199" s="41"/>
      <c r="F199" s="241" t="s">
        <v>1858</v>
      </c>
      <c r="G199" s="41"/>
      <c r="H199" s="41"/>
      <c r="I199" s="242"/>
      <c r="J199" s="41"/>
      <c r="K199" s="41"/>
      <c r="L199" s="45"/>
      <c r="M199" s="243"/>
      <c r="N199" s="244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185</v>
      </c>
      <c r="AU199" s="18" t="s">
        <v>88</v>
      </c>
    </row>
    <row r="200" spans="1:65" s="2" customFormat="1" ht="16.5" customHeight="1">
      <c r="A200" s="39"/>
      <c r="B200" s="40"/>
      <c r="C200" s="227" t="s">
        <v>428</v>
      </c>
      <c r="D200" s="227" t="s">
        <v>178</v>
      </c>
      <c r="E200" s="228" t="s">
        <v>1859</v>
      </c>
      <c r="F200" s="229" t="s">
        <v>1860</v>
      </c>
      <c r="G200" s="230" t="s">
        <v>462</v>
      </c>
      <c r="H200" s="231">
        <v>400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43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183</v>
      </c>
      <c r="AT200" s="238" t="s">
        <v>178</v>
      </c>
      <c r="AU200" s="238" t="s">
        <v>88</v>
      </c>
      <c r="AY200" s="18" t="s">
        <v>176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86</v>
      </c>
      <c r="BK200" s="239">
        <f>ROUND(I200*H200,2)</f>
        <v>0</v>
      </c>
      <c r="BL200" s="18" t="s">
        <v>183</v>
      </c>
      <c r="BM200" s="238" t="s">
        <v>626</v>
      </c>
    </row>
    <row r="201" spans="1:47" s="2" customFormat="1" ht="12">
      <c r="A201" s="39"/>
      <c r="B201" s="40"/>
      <c r="C201" s="41"/>
      <c r="D201" s="240" t="s">
        <v>185</v>
      </c>
      <c r="E201" s="41"/>
      <c r="F201" s="241" t="s">
        <v>1860</v>
      </c>
      <c r="G201" s="41"/>
      <c r="H201" s="41"/>
      <c r="I201" s="242"/>
      <c r="J201" s="41"/>
      <c r="K201" s="41"/>
      <c r="L201" s="45"/>
      <c r="M201" s="243"/>
      <c r="N201" s="244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185</v>
      </c>
      <c r="AU201" s="18" t="s">
        <v>88</v>
      </c>
    </row>
    <row r="202" spans="1:65" s="2" customFormat="1" ht="16.5" customHeight="1">
      <c r="A202" s="39"/>
      <c r="B202" s="40"/>
      <c r="C202" s="227" t="s">
        <v>433</v>
      </c>
      <c r="D202" s="227" t="s">
        <v>178</v>
      </c>
      <c r="E202" s="228" t="s">
        <v>1861</v>
      </c>
      <c r="F202" s="229" t="s">
        <v>1862</v>
      </c>
      <c r="G202" s="230" t="s">
        <v>462</v>
      </c>
      <c r="H202" s="231">
        <v>46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43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183</v>
      </c>
      <c r="AT202" s="238" t="s">
        <v>178</v>
      </c>
      <c r="AU202" s="238" t="s">
        <v>88</v>
      </c>
      <c r="AY202" s="18" t="s">
        <v>176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86</v>
      </c>
      <c r="BK202" s="239">
        <f>ROUND(I202*H202,2)</f>
        <v>0</v>
      </c>
      <c r="BL202" s="18" t="s">
        <v>183</v>
      </c>
      <c r="BM202" s="238" t="s">
        <v>638</v>
      </c>
    </row>
    <row r="203" spans="1:47" s="2" customFormat="1" ht="12">
      <c r="A203" s="39"/>
      <c r="B203" s="40"/>
      <c r="C203" s="41"/>
      <c r="D203" s="240" t="s">
        <v>185</v>
      </c>
      <c r="E203" s="41"/>
      <c r="F203" s="241" t="s">
        <v>1862</v>
      </c>
      <c r="G203" s="41"/>
      <c r="H203" s="41"/>
      <c r="I203" s="242"/>
      <c r="J203" s="41"/>
      <c r="K203" s="41"/>
      <c r="L203" s="45"/>
      <c r="M203" s="243"/>
      <c r="N203" s="24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185</v>
      </c>
      <c r="AU203" s="18" t="s">
        <v>88</v>
      </c>
    </row>
    <row r="204" spans="1:65" s="2" customFormat="1" ht="16.5" customHeight="1">
      <c r="A204" s="39"/>
      <c r="B204" s="40"/>
      <c r="C204" s="227" t="s">
        <v>439</v>
      </c>
      <c r="D204" s="227" t="s">
        <v>178</v>
      </c>
      <c r="E204" s="228" t="s">
        <v>1863</v>
      </c>
      <c r="F204" s="229" t="s">
        <v>1864</v>
      </c>
      <c r="G204" s="230" t="s">
        <v>1865</v>
      </c>
      <c r="H204" s="231">
        <v>1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43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183</v>
      </c>
      <c r="AT204" s="238" t="s">
        <v>178</v>
      </c>
      <c r="AU204" s="238" t="s">
        <v>88</v>
      </c>
      <c r="AY204" s="18" t="s">
        <v>176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86</v>
      </c>
      <c r="BK204" s="239">
        <f>ROUND(I204*H204,2)</f>
        <v>0</v>
      </c>
      <c r="BL204" s="18" t="s">
        <v>183</v>
      </c>
      <c r="BM204" s="238" t="s">
        <v>651</v>
      </c>
    </row>
    <row r="205" spans="1:47" s="2" customFormat="1" ht="12">
      <c r="A205" s="39"/>
      <c r="B205" s="40"/>
      <c r="C205" s="41"/>
      <c r="D205" s="240" t="s">
        <v>185</v>
      </c>
      <c r="E205" s="41"/>
      <c r="F205" s="241" t="s">
        <v>1864</v>
      </c>
      <c r="G205" s="41"/>
      <c r="H205" s="41"/>
      <c r="I205" s="242"/>
      <c r="J205" s="41"/>
      <c r="K205" s="41"/>
      <c r="L205" s="45"/>
      <c r="M205" s="243"/>
      <c r="N205" s="244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185</v>
      </c>
      <c r="AU205" s="18" t="s">
        <v>88</v>
      </c>
    </row>
    <row r="206" spans="1:65" s="2" customFormat="1" ht="16.5" customHeight="1">
      <c r="A206" s="39"/>
      <c r="B206" s="40"/>
      <c r="C206" s="227" t="s">
        <v>445</v>
      </c>
      <c r="D206" s="227" t="s">
        <v>178</v>
      </c>
      <c r="E206" s="228" t="s">
        <v>1866</v>
      </c>
      <c r="F206" s="229" t="s">
        <v>1867</v>
      </c>
      <c r="G206" s="230" t="s">
        <v>1785</v>
      </c>
      <c r="H206" s="231">
        <v>6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43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183</v>
      </c>
      <c r="AT206" s="238" t="s">
        <v>178</v>
      </c>
      <c r="AU206" s="238" t="s">
        <v>88</v>
      </c>
      <c r="AY206" s="18" t="s">
        <v>176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86</v>
      </c>
      <c r="BK206" s="239">
        <f>ROUND(I206*H206,2)</f>
        <v>0</v>
      </c>
      <c r="BL206" s="18" t="s">
        <v>183</v>
      </c>
      <c r="BM206" s="238" t="s">
        <v>661</v>
      </c>
    </row>
    <row r="207" spans="1:47" s="2" customFormat="1" ht="12">
      <c r="A207" s="39"/>
      <c r="B207" s="40"/>
      <c r="C207" s="41"/>
      <c r="D207" s="240" t="s">
        <v>185</v>
      </c>
      <c r="E207" s="41"/>
      <c r="F207" s="241" t="s">
        <v>1867</v>
      </c>
      <c r="G207" s="41"/>
      <c r="H207" s="41"/>
      <c r="I207" s="242"/>
      <c r="J207" s="41"/>
      <c r="K207" s="41"/>
      <c r="L207" s="45"/>
      <c r="M207" s="243"/>
      <c r="N207" s="24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185</v>
      </c>
      <c r="AU207" s="18" t="s">
        <v>88</v>
      </c>
    </row>
    <row r="208" spans="1:65" s="2" customFormat="1" ht="16.5" customHeight="1">
      <c r="A208" s="39"/>
      <c r="B208" s="40"/>
      <c r="C208" s="227" t="s">
        <v>451</v>
      </c>
      <c r="D208" s="227" t="s">
        <v>178</v>
      </c>
      <c r="E208" s="228" t="s">
        <v>1868</v>
      </c>
      <c r="F208" s="229" t="s">
        <v>1869</v>
      </c>
      <c r="G208" s="230" t="s">
        <v>1800</v>
      </c>
      <c r="H208" s="231">
        <v>24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43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183</v>
      </c>
      <c r="AT208" s="238" t="s">
        <v>178</v>
      </c>
      <c r="AU208" s="238" t="s">
        <v>88</v>
      </c>
      <c r="AY208" s="18" t="s">
        <v>176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86</v>
      </c>
      <c r="BK208" s="239">
        <f>ROUND(I208*H208,2)</f>
        <v>0</v>
      </c>
      <c r="BL208" s="18" t="s">
        <v>183</v>
      </c>
      <c r="BM208" s="238" t="s">
        <v>672</v>
      </c>
    </row>
    <row r="209" spans="1:47" s="2" customFormat="1" ht="12">
      <c r="A209" s="39"/>
      <c r="B209" s="40"/>
      <c r="C209" s="41"/>
      <c r="D209" s="240" t="s">
        <v>185</v>
      </c>
      <c r="E209" s="41"/>
      <c r="F209" s="241" t="s">
        <v>1869</v>
      </c>
      <c r="G209" s="41"/>
      <c r="H209" s="41"/>
      <c r="I209" s="242"/>
      <c r="J209" s="41"/>
      <c r="K209" s="41"/>
      <c r="L209" s="45"/>
      <c r="M209" s="243"/>
      <c r="N209" s="24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185</v>
      </c>
      <c r="AU209" s="18" t="s">
        <v>88</v>
      </c>
    </row>
    <row r="210" spans="1:65" s="2" customFormat="1" ht="16.5" customHeight="1">
      <c r="A210" s="39"/>
      <c r="B210" s="40"/>
      <c r="C210" s="227" t="s">
        <v>459</v>
      </c>
      <c r="D210" s="227" t="s">
        <v>178</v>
      </c>
      <c r="E210" s="228" t="s">
        <v>1870</v>
      </c>
      <c r="F210" s="229" t="s">
        <v>1871</v>
      </c>
      <c r="G210" s="230" t="s">
        <v>1800</v>
      </c>
      <c r="H210" s="231">
        <v>32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43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183</v>
      </c>
      <c r="AT210" s="238" t="s">
        <v>178</v>
      </c>
      <c r="AU210" s="238" t="s">
        <v>88</v>
      </c>
      <c r="AY210" s="18" t="s">
        <v>176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86</v>
      </c>
      <c r="BK210" s="239">
        <f>ROUND(I210*H210,2)</f>
        <v>0</v>
      </c>
      <c r="BL210" s="18" t="s">
        <v>183</v>
      </c>
      <c r="BM210" s="238" t="s">
        <v>683</v>
      </c>
    </row>
    <row r="211" spans="1:47" s="2" customFormat="1" ht="12">
      <c r="A211" s="39"/>
      <c r="B211" s="40"/>
      <c r="C211" s="41"/>
      <c r="D211" s="240" t="s">
        <v>185</v>
      </c>
      <c r="E211" s="41"/>
      <c r="F211" s="241" t="s">
        <v>1871</v>
      </c>
      <c r="G211" s="41"/>
      <c r="H211" s="41"/>
      <c r="I211" s="242"/>
      <c r="J211" s="41"/>
      <c r="K211" s="41"/>
      <c r="L211" s="45"/>
      <c r="M211" s="243"/>
      <c r="N211" s="24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185</v>
      </c>
      <c r="AU211" s="18" t="s">
        <v>88</v>
      </c>
    </row>
    <row r="212" spans="1:65" s="2" customFormat="1" ht="16.5" customHeight="1">
      <c r="A212" s="39"/>
      <c r="B212" s="40"/>
      <c r="C212" s="227" t="s">
        <v>466</v>
      </c>
      <c r="D212" s="227" t="s">
        <v>178</v>
      </c>
      <c r="E212" s="228" t="s">
        <v>1872</v>
      </c>
      <c r="F212" s="229" t="s">
        <v>1873</v>
      </c>
      <c r="G212" s="230" t="s">
        <v>1800</v>
      </c>
      <c r="H212" s="231">
        <v>70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43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183</v>
      </c>
      <c r="AT212" s="238" t="s">
        <v>178</v>
      </c>
      <c r="AU212" s="238" t="s">
        <v>88</v>
      </c>
      <c r="AY212" s="18" t="s">
        <v>176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86</v>
      </c>
      <c r="BK212" s="239">
        <f>ROUND(I212*H212,2)</f>
        <v>0</v>
      </c>
      <c r="BL212" s="18" t="s">
        <v>183</v>
      </c>
      <c r="BM212" s="238" t="s">
        <v>695</v>
      </c>
    </row>
    <row r="213" spans="1:47" s="2" customFormat="1" ht="12">
      <c r="A213" s="39"/>
      <c r="B213" s="40"/>
      <c r="C213" s="41"/>
      <c r="D213" s="240" t="s">
        <v>185</v>
      </c>
      <c r="E213" s="41"/>
      <c r="F213" s="241" t="s">
        <v>1873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185</v>
      </c>
      <c r="AU213" s="18" t="s">
        <v>88</v>
      </c>
    </row>
    <row r="214" spans="1:65" s="2" customFormat="1" ht="16.5" customHeight="1">
      <c r="A214" s="39"/>
      <c r="B214" s="40"/>
      <c r="C214" s="227" t="s">
        <v>473</v>
      </c>
      <c r="D214" s="227" t="s">
        <v>178</v>
      </c>
      <c r="E214" s="228" t="s">
        <v>1801</v>
      </c>
      <c r="F214" s="229" t="s">
        <v>1802</v>
      </c>
      <c r="G214" s="230" t="s">
        <v>1800</v>
      </c>
      <c r="H214" s="231">
        <v>50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43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183</v>
      </c>
      <c r="AT214" s="238" t="s">
        <v>178</v>
      </c>
      <c r="AU214" s="238" t="s">
        <v>88</v>
      </c>
      <c r="AY214" s="18" t="s">
        <v>176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86</v>
      </c>
      <c r="BK214" s="239">
        <f>ROUND(I214*H214,2)</f>
        <v>0</v>
      </c>
      <c r="BL214" s="18" t="s">
        <v>183</v>
      </c>
      <c r="BM214" s="238" t="s">
        <v>708</v>
      </c>
    </row>
    <row r="215" spans="1:47" s="2" customFormat="1" ht="12">
      <c r="A215" s="39"/>
      <c r="B215" s="40"/>
      <c r="C215" s="41"/>
      <c r="D215" s="240" t="s">
        <v>185</v>
      </c>
      <c r="E215" s="41"/>
      <c r="F215" s="241" t="s">
        <v>1802</v>
      </c>
      <c r="G215" s="41"/>
      <c r="H215" s="41"/>
      <c r="I215" s="242"/>
      <c r="J215" s="41"/>
      <c r="K215" s="41"/>
      <c r="L215" s="45"/>
      <c r="M215" s="243"/>
      <c r="N215" s="24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185</v>
      </c>
      <c r="AU215" s="18" t="s">
        <v>88</v>
      </c>
    </row>
    <row r="216" spans="1:65" s="2" customFormat="1" ht="16.5" customHeight="1">
      <c r="A216" s="39"/>
      <c r="B216" s="40"/>
      <c r="C216" s="227" t="s">
        <v>480</v>
      </c>
      <c r="D216" s="227" t="s">
        <v>178</v>
      </c>
      <c r="E216" s="228" t="s">
        <v>1803</v>
      </c>
      <c r="F216" s="229" t="s">
        <v>1804</v>
      </c>
      <c r="G216" s="230" t="s">
        <v>1800</v>
      </c>
      <c r="H216" s="231">
        <v>50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43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183</v>
      </c>
      <c r="AT216" s="238" t="s">
        <v>178</v>
      </c>
      <c r="AU216" s="238" t="s">
        <v>88</v>
      </c>
      <c r="AY216" s="18" t="s">
        <v>176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86</v>
      </c>
      <c r="BK216" s="239">
        <f>ROUND(I216*H216,2)</f>
        <v>0</v>
      </c>
      <c r="BL216" s="18" t="s">
        <v>183</v>
      </c>
      <c r="BM216" s="238" t="s">
        <v>718</v>
      </c>
    </row>
    <row r="217" spans="1:47" s="2" customFormat="1" ht="12">
      <c r="A217" s="39"/>
      <c r="B217" s="40"/>
      <c r="C217" s="41"/>
      <c r="D217" s="240" t="s">
        <v>185</v>
      </c>
      <c r="E217" s="41"/>
      <c r="F217" s="241" t="s">
        <v>1804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185</v>
      </c>
      <c r="AU217" s="18" t="s">
        <v>88</v>
      </c>
    </row>
    <row r="218" spans="1:65" s="2" customFormat="1" ht="16.5" customHeight="1">
      <c r="A218" s="39"/>
      <c r="B218" s="40"/>
      <c r="C218" s="227" t="s">
        <v>485</v>
      </c>
      <c r="D218" s="227" t="s">
        <v>178</v>
      </c>
      <c r="E218" s="228" t="s">
        <v>1874</v>
      </c>
      <c r="F218" s="229" t="s">
        <v>1875</v>
      </c>
      <c r="G218" s="230" t="s">
        <v>1800</v>
      </c>
      <c r="H218" s="231">
        <v>10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43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183</v>
      </c>
      <c r="AT218" s="238" t="s">
        <v>178</v>
      </c>
      <c r="AU218" s="238" t="s">
        <v>88</v>
      </c>
      <c r="AY218" s="18" t="s">
        <v>176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86</v>
      </c>
      <c r="BK218" s="239">
        <f>ROUND(I218*H218,2)</f>
        <v>0</v>
      </c>
      <c r="BL218" s="18" t="s">
        <v>183</v>
      </c>
      <c r="BM218" s="238" t="s">
        <v>729</v>
      </c>
    </row>
    <row r="219" spans="1:47" s="2" customFormat="1" ht="12">
      <c r="A219" s="39"/>
      <c r="B219" s="40"/>
      <c r="C219" s="41"/>
      <c r="D219" s="240" t="s">
        <v>185</v>
      </c>
      <c r="E219" s="41"/>
      <c r="F219" s="241" t="s">
        <v>1875</v>
      </c>
      <c r="G219" s="41"/>
      <c r="H219" s="41"/>
      <c r="I219" s="242"/>
      <c r="J219" s="41"/>
      <c r="K219" s="41"/>
      <c r="L219" s="45"/>
      <c r="M219" s="243"/>
      <c r="N219" s="24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185</v>
      </c>
      <c r="AU219" s="18" t="s">
        <v>88</v>
      </c>
    </row>
    <row r="220" spans="1:65" s="2" customFormat="1" ht="16.5" customHeight="1">
      <c r="A220" s="39"/>
      <c r="B220" s="40"/>
      <c r="C220" s="227" t="s">
        <v>490</v>
      </c>
      <c r="D220" s="227" t="s">
        <v>178</v>
      </c>
      <c r="E220" s="228" t="s">
        <v>1876</v>
      </c>
      <c r="F220" s="229" t="s">
        <v>1877</v>
      </c>
      <c r="G220" s="230" t="s">
        <v>1800</v>
      </c>
      <c r="H220" s="231">
        <v>50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43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183</v>
      </c>
      <c r="AT220" s="238" t="s">
        <v>178</v>
      </c>
      <c r="AU220" s="238" t="s">
        <v>88</v>
      </c>
      <c r="AY220" s="18" t="s">
        <v>176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86</v>
      </c>
      <c r="BK220" s="239">
        <f>ROUND(I220*H220,2)</f>
        <v>0</v>
      </c>
      <c r="BL220" s="18" t="s">
        <v>183</v>
      </c>
      <c r="BM220" s="238" t="s">
        <v>739</v>
      </c>
    </row>
    <row r="221" spans="1:47" s="2" customFormat="1" ht="12">
      <c r="A221" s="39"/>
      <c r="B221" s="40"/>
      <c r="C221" s="41"/>
      <c r="D221" s="240" t="s">
        <v>185</v>
      </c>
      <c r="E221" s="41"/>
      <c r="F221" s="241" t="s">
        <v>1877</v>
      </c>
      <c r="G221" s="41"/>
      <c r="H221" s="41"/>
      <c r="I221" s="242"/>
      <c r="J221" s="41"/>
      <c r="K221" s="41"/>
      <c r="L221" s="45"/>
      <c r="M221" s="243"/>
      <c r="N221" s="24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185</v>
      </c>
      <c r="AU221" s="18" t="s">
        <v>88</v>
      </c>
    </row>
    <row r="222" spans="1:65" s="2" customFormat="1" ht="16.5" customHeight="1">
      <c r="A222" s="39"/>
      <c r="B222" s="40"/>
      <c r="C222" s="227" t="s">
        <v>494</v>
      </c>
      <c r="D222" s="227" t="s">
        <v>178</v>
      </c>
      <c r="E222" s="228" t="s">
        <v>1878</v>
      </c>
      <c r="F222" s="229" t="s">
        <v>1879</v>
      </c>
      <c r="G222" s="230" t="s">
        <v>1800</v>
      </c>
      <c r="H222" s="231">
        <v>64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43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183</v>
      </c>
      <c r="AT222" s="238" t="s">
        <v>178</v>
      </c>
      <c r="AU222" s="238" t="s">
        <v>88</v>
      </c>
      <c r="AY222" s="18" t="s">
        <v>176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86</v>
      </c>
      <c r="BK222" s="239">
        <f>ROUND(I222*H222,2)</f>
        <v>0</v>
      </c>
      <c r="BL222" s="18" t="s">
        <v>183</v>
      </c>
      <c r="BM222" s="238" t="s">
        <v>750</v>
      </c>
    </row>
    <row r="223" spans="1:47" s="2" customFormat="1" ht="12">
      <c r="A223" s="39"/>
      <c r="B223" s="40"/>
      <c r="C223" s="41"/>
      <c r="D223" s="240" t="s">
        <v>185</v>
      </c>
      <c r="E223" s="41"/>
      <c r="F223" s="241" t="s">
        <v>1879</v>
      </c>
      <c r="G223" s="41"/>
      <c r="H223" s="41"/>
      <c r="I223" s="242"/>
      <c r="J223" s="41"/>
      <c r="K223" s="41"/>
      <c r="L223" s="45"/>
      <c r="M223" s="243"/>
      <c r="N223" s="244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185</v>
      </c>
      <c r="AU223" s="18" t="s">
        <v>88</v>
      </c>
    </row>
    <row r="224" spans="1:65" s="2" customFormat="1" ht="16.5" customHeight="1">
      <c r="A224" s="39"/>
      <c r="B224" s="40"/>
      <c r="C224" s="227" t="s">
        <v>499</v>
      </c>
      <c r="D224" s="227" t="s">
        <v>178</v>
      </c>
      <c r="E224" s="228" t="s">
        <v>1880</v>
      </c>
      <c r="F224" s="229" t="s">
        <v>1881</v>
      </c>
      <c r="G224" s="230" t="s">
        <v>1800</v>
      </c>
      <c r="H224" s="231">
        <v>32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43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183</v>
      </c>
      <c r="AT224" s="238" t="s">
        <v>178</v>
      </c>
      <c r="AU224" s="238" t="s">
        <v>88</v>
      </c>
      <c r="AY224" s="18" t="s">
        <v>176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86</v>
      </c>
      <c r="BK224" s="239">
        <f>ROUND(I224*H224,2)</f>
        <v>0</v>
      </c>
      <c r="BL224" s="18" t="s">
        <v>183</v>
      </c>
      <c r="BM224" s="238" t="s">
        <v>763</v>
      </c>
    </row>
    <row r="225" spans="1:47" s="2" customFormat="1" ht="12">
      <c r="A225" s="39"/>
      <c r="B225" s="40"/>
      <c r="C225" s="41"/>
      <c r="D225" s="240" t="s">
        <v>185</v>
      </c>
      <c r="E225" s="41"/>
      <c r="F225" s="241" t="s">
        <v>1881</v>
      </c>
      <c r="G225" s="41"/>
      <c r="H225" s="41"/>
      <c r="I225" s="242"/>
      <c r="J225" s="41"/>
      <c r="K225" s="41"/>
      <c r="L225" s="45"/>
      <c r="M225" s="243"/>
      <c r="N225" s="244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185</v>
      </c>
      <c r="AU225" s="18" t="s">
        <v>88</v>
      </c>
    </row>
    <row r="226" spans="1:65" s="2" customFormat="1" ht="24.15" customHeight="1">
      <c r="A226" s="39"/>
      <c r="B226" s="40"/>
      <c r="C226" s="278" t="s">
        <v>503</v>
      </c>
      <c r="D226" s="278" t="s">
        <v>247</v>
      </c>
      <c r="E226" s="279" t="s">
        <v>1882</v>
      </c>
      <c r="F226" s="280" t="s">
        <v>1883</v>
      </c>
      <c r="G226" s="281" t="s">
        <v>1884</v>
      </c>
      <c r="H226" s="282">
        <v>1</v>
      </c>
      <c r="I226" s="283"/>
      <c r="J226" s="284">
        <f>ROUND(I226*H226,2)</f>
        <v>0</v>
      </c>
      <c r="K226" s="280" t="s">
        <v>1</v>
      </c>
      <c r="L226" s="285"/>
      <c r="M226" s="286" t="s">
        <v>1</v>
      </c>
      <c r="N226" s="287" t="s">
        <v>43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227</v>
      </c>
      <c r="AT226" s="238" t="s">
        <v>247</v>
      </c>
      <c r="AU226" s="238" t="s">
        <v>88</v>
      </c>
      <c r="AY226" s="18" t="s">
        <v>176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86</v>
      </c>
      <c r="BK226" s="239">
        <f>ROUND(I226*H226,2)</f>
        <v>0</v>
      </c>
      <c r="BL226" s="18" t="s">
        <v>183</v>
      </c>
      <c r="BM226" s="238" t="s">
        <v>1885</v>
      </c>
    </row>
    <row r="227" spans="1:47" s="2" customFormat="1" ht="12">
      <c r="A227" s="39"/>
      <c r="B227" s="40"/>
      <c r="C227" s="41"/>
      <c r="D227" s="240" t="s">
        <v>185</v>
      </c>
      <c r="E227" s="41"/>
      <c r="F227" s="241" t="s">
        <v>1883</v>
      </c>
      <c r="G227" s="41"/>
      <c r="H227" s="41"/>
      <c r="I227" s="242"/>
      <c r="J227" s="41"/>
      <c r="K227" s="41"/>
      <c r="L227" s="45"/>
      <c r="M227" s="243"/>
      <c r="N227" s="244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185</v>
      </c>
      <c r="AU227" s="18" t="s">
        <v>88</v>
      </c>
    </row>
    <row r="228" spans="1:63" s="12" customFormat="1" ht="25.9" customHeight="1">
      <c r="A228" s="12"/>
      <c r="B228" s="211"/>
      <c r="C228" s="212"/>
      <c r="D228" s="213" t="s">
        <v>77</v>
      </c>
      <c r="E228" s="214" t="s">
        <v>1886</v>
      </c>
      <c r="F228" s="214" t="s">
        <v>1887</v>
      </c>
      <c r="G228" s="212"/>
      <c r="H228" s="212"/>
      <c r="I228" s="215"/>
      <c r="J228" s="216">
        <f>BK228</f>
        <v>0</v>
      </c>
      <c r="K228" s="212"/>
      <c r="L228" s="217"/>
      <c r="M228" s="218"/>
      <c r="N228" s="219"/>
      <c r="O228" s="219"/>
      <c r="P228" s="220">
        <f>SUM(P229:P266)</f>
        <v>0</v>
      </c>
      <c r="Q228" s="219"/>
      <c r="R228" s="220">
        <f>SUM(R229:R266)</f>
        <v>0</v>
      </c>
      <c r="S228" s="219"/>
      <c r="T228" s="221">
        <f>SUM(T229:T266)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2" t="s">
        <v>86</v>
      </c>
      <c r="AT228" s="223" t="s">
        <v>77</v>
      </c>
      <c r="AU228" s="223" t="s">
        <v>78</v>
      </c>
      <c r="AY228" s="222" t="s">
        <v>176</v>
      </c>
      <c r="BK228" s="224">
        <f>SUM(BK229:BK266)</f>
        <v>0</v>
      </c>
    </row>
    <row r="229" spans="1:65" s="2" customFormat="1" ht="16.5" customHeight="1">
      <c r="A229" s="39"/>
      <c r="B229" s="40"/>
      <c r="C229" s="227" t="s">
        <v>509</v>
      </c>
      <c r="D229" s="227" t="s">
        <v>178</v>
      </c>
      <c r="E229" s="228" t="s">
        <v>1888</v>
      </c>
      <c r="F229" s="229" t="s">
        <v>1889</v>
      </c>
      <c r="G229" s="230" t="s">
        <v>1890</v>
      </c>
      <c r="H229" s="231">
        <v>0.45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43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183</v>
      </c>
      <c r="AT229" s="238" t="s">
        <v>178</v>
      </c>
      <c r="AU229" s="238" t="s">
        <v>86</v>
      </c>
      <c r="AY229" s="18" t="s">
        <v>176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86</v>
      </c>
      <c r="BK229" s="239">
        <f>ROUND(I229*H229,2)</f>
        <v>0</v>
      </c>
      <c r="BL229" s="18" t="s">
        <v>183</v>
      </c>
      <c r="BM229" s="238" t="s">
        <v>776</v>
      </c>
    </row>
    <row r="230" spans="1:47" s="2" customFormat="1" ht="12">
      <c r="A230" s="39"/>
      <c r="B230" s="40"/>
      <c r="C230" s="41"/>
      <c r="D230" s="240" t="s">
        <v>185</v>
      </c>
      <c r="E230" s="41"/>
      <c r="F230" s="241" t="s">
        <v>1889</v>
      </c>
      <c r="G230" s="41"/>
      <c r="H230" s="41"/>
      <c r="I230" s="242"/>
      <c r="J230" s="41"/>
      <c r="K230" s="41"/>
      <c r="L230" s="45"/>
      <c r="M230" s="243"/>
      <c r="N230" s="24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185</v>
      </c>
      <c r="AU230" s="18" t="s">
        <v>86</v>
      </c>
    </row>
    <row r="231" spans="1:65" s="2" customFormat="1" ht="16.5" customHeight="1">
      <c r="A231" s="39"/>
      <c r="B231" s="40"/>
      <c r="C231" s="227" t="s">
        <v>513</v>
      </c>
      <c r="D231" s="227" t="s">
        <v>178</v>
      </c>
      <c r="E231" s="228" t="s">
        <v>1891</v>
      </c>
      <c r="F231" s="229" t="s">
        <v>1892</v>
      </c>
      <c r="G231" s="230" t="s">
        <v>296</v>
      </c>
      <c r="H231" s="231">
        <v>115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43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183</v>
      </c>
      <c r="AT231" s="238" t="s">
        <v>178</v>
      </c>
      <c r="AU231" s="238" t="s">
        <v>86</v>
      </c>
      <c r="AY231" s="18" t="s">
        <v>176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86</v>
      </c>
      <c r="BK231" s="239">
        <f>ROUND(I231*H231,2)</f>
        <v>0</v>
      </c>
      <c r="BL231" s="18" t="s">
        <v>183</v>
      </c>
      <c r="BM231" s="238" t="s">
        <v>791</v>
      </c>
    </row>
    <row r="232" spans="1:47" s="2" customFormat="1" ht="12">
      <c r="A232" s="39"/>
      <c r="B232" s="40"/>
      <c r="C232" s="41"/>
      <c r="D232" s="240" t="s">
        <v>185</v>
      </c>
      <c r="E232" s="41"/>
      <c r="F232" s="241" t="s">
        <v>1892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185</v>
      </c>
      <c r="AU232" s="18" t="s">
        <v>86</v>
      </c>
    </row>
    <row r="233" spans="1:65" s="2" customFormat="1" ht="16.5" customHeight="1">
      <c r="A233" s="39"/>
      <c r="B233" s="40"/>
      <c r="C233" s="227" t="s">
        <v>518</v>
      </c>
      <c r="D233" s="227" t="s">
        <v>178</v>
      </c>
      <c r="E233" s="228" t="s">
        <v>1893</v>
      </c>
      <c r="F233" s="229" t="s">
        <v>1894</v>
      </c>
      <c r="G233" s="230" t="s">
        <v>296</v>
      </c>
      <c r="H233" s="231">
        <v>12.6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43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183</v>
      </c>
      <c r="AT233" s="238" t="s">
        <v>178</v>
      </c>
      <c r="AU233" s="238" t="s">
        <v>86</v>
      </c>
      <c r="AY233" s="18" t="s">
        <v>176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86</v>
      </c>
      <c r="BK233" s="239">
        <f>ROUND(I233*H233,2)</f>
        <v>0</v>
      </c>
      <c r="BL233" s="18" t="s">
        <v>183</v>
      </c>
      <c r="BM233" s="238" t="s">
        <v>805</v>
      </c>
    </row>
    <row r="234" spans="1:47" s="2" customFormat="1" ht="12">
      <c r="A234" s="39"/>
      <c r="B234" s="40"/>
      <c r="C234" s="41"/>
      <c r="D234" s="240" t="s">
        <v>185</v>
      </c>
      <c r="E234" s="41"/>
      <c r="F234" s="241" t="s">
        <v>1894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185</v>
      </c>
      <c r="AU234" s="18" t="s">
        <v>86</v>
      </c>
    </row>
    <row r="235" spans="1:65" s="2" customFormat="1" ht="16.5" customHeight="1">
      <c r="A235" s="39"/>
      <c r="B235" s="40"/>
      <c r="C235" s="227" t="s">
        <v>522</v>
      </c>
      <c r="D235" s="227" t="s">
        <v>178</v>
      </c>
      <c r="E235" s="228" t="s">
        <v>1895</v>
      </c>
      <c r="F235" s="229" t="s">
        <v>1896</v>
      </c>
      <c r="G235" s="230" t="s">
        <v>462</v>
      </c>
      <c r="H235" s="231">
        <v>194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43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183</v>
      </c>
      <c r="AT235" s="238" t="s">
        <v>178</v>
      </c>
      <c r="AU235" s="238" t="s">
        <v>86</v>
      </c>
      <c r="AY235" s="18" t="s">
        <v>176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86</v>
      </c>
      <c r="BK235" s="239">
        <f>ROUND(I235*H235,2)</f>
        <v>0</v>
      </c>
      <c r="BL235" s="18" t="s">
        <v>183</v>
      </c>
      <c r="BM235" s="238" t="s">
        <v>818</v>
      </c>
    </row>
    <row r="236" spans="1:47" s="2" customFormat="1" ht="12">
      <c r="A236" s="39"/>
      <c r="B236" s="40"/>
      <c r="C236" s="41"/>
      <c r="D236" s="240" t="s">
        <v>185</v>
      </c>
      <c r="E236" s="41"/>
      <c r="F236" s="241" t="s">
        <v>1896</v>
      </c>
      <c r="G236" s="41"/>
      <c r="H236" s="41"/>
      <c r="I236" s="242"/>
      <c r="J236" s="41"/>
      <c r="K236" s="41"/>
      <c r="L236" s="45"/>
      <c r="M236" s="243"/>
      <c r="N236" s="244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185</v>
      </c>
      <c r="AU236" s="18" t="s">
        <v>86</v>
      </c>
    </row>
    <row r="237" spans="1:65" s="2" customFormat="1" ht="16.5" customHeight="1">
      <c r="A237" s="39"/>
      <c r="B237" s="40"/>
      <c r="C237" s="227" t="s">
        <v>528</v>
      </c>
      <c r="D237" s="227" t="s">
        <v>178</v>
      </c>
      <c r="E237" s="228" t="s">
        <v>1897</v>
      </c>
      <c r="F237" s="229" t="s">
        <v>1898</v>
      </c>
      <c r="G237" s="230" t="s">
        <v>181</v>
      </c>
      <c r="H237" s="231">
        <v>7.5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43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183</v>
      </c>
      <c r="AT237" s="238" t="s">
        <v>178</v>
      </c>
      <c r="AU237" s="238" t="s">
        <v>86</v>
      </c>
      <c r="AY237" s="18" t="s">
        <v>176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86</v>
      </c>
      <c r="BK237" s="239">
        <f>ROUND(I237*H237,2)</f>
        <v>0</v>
      </c>
      <c r="BL237" s="18" t="s">
        <v>183</v>
      </c>
      <c r="BM237" s="238" t="s">
        <v>829</v>
      </c>
    </row>
    <row r="238" spans="1:47" s="2" customFormat="1" ht="12">
      <c r="A238" s="39"/>
      <c r="B238" s="40"/>
      <c r="C238" s="41"/>
      <c r="D238" s="240" t="s">
        <v>185</v>
      </c>
      <c r="E238" s="41"/>
      <c r="F238" s="241" t="s">
        <v>1898</v>
      </c>
      <c r="G238" s="41"/>
      <c r="H238" s="41"/>
      <c r="I238" s="242"/>
      <c r="J238" s="41"/>
      <c r="K238" s="41"/>
      <c r="L238" s="45"/>
      <c r="M238" s="243"/>
      <c r="N238" s="244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185</v>
      </c>
      <c r="AU238" s="18" t="s">
        <v>86</v>
      </c>
    </row>
    <row r="239" spans="1:65" s="2" customFormat="1" ht="16.5" customHeight="1">
      <c r="A239" s="39"/>
      <c r="B239" s="40"/>
      <c r="C239" s="227" t="s">
        <v>532</v>
      </c>
      <c r="D239" s="227" t="s">
        <v>178</v>
      </c>
      <c r="E239" s="228" t="s">
        <v>1899</v>
      </c>
      <c r="F239" s="229" t="s">
        <v>1900</v>
      </c>
      <c r="G239" s="230" t="s">
        <v>181</v>
      </c>
      <c r="H239" s="231">
        <v>7.6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43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183</v>
      </c>
      <c r="AT239" s="238" t="s">
        <v>178</v>
      </c>
      <c r="AU239" s="238" t="s">
        <v>86</v>
      </c>
      <c r="AY239" s="18" t="s">
        <v>176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86</v>
      </c>
      <c r="BK239" s="239">
        <f>ROUND(I239*H239,2)</f>
        <v>0</v>
      </c>
      <c r="BL239" s="18" t="s">
        <v>183</v>
      </c>
      <c r="BM239" s="238" t="s">
        <v>841</v>
      </c>
    </row>
    <row r="240" spans="1:47" s="2" customFormat="1" ht="12">
      <c r="A240" s="39"/>
      <c r="B240" s="40"/>
      <c r="C240" s="41"/>
      <c r="D240" s="240" t="s">
        <v>185</v>
      </c>
      <c r="E240" s="41"/>
      <c r="F240" s="241" t="s">
        <v>1900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185</v>
      </c>
      <c r="AU240" s="18" t="s">
        <v>86</v>
      </c>
    </row>
    <row r="241" spans="1:65" s="2" customFormat="1" ht="24.15" customHeight="1">
      <c r="A241" s="39"/>
      <c r="B241" s="40"/>
      <c r="C241" s="227" t="s">
        <v>538</v>
      </c>
      <c r="D241" s="227" t="s">
        <v>178</v>
      </c>
      <c r="E241" s="228" t="s">
        <v>1901</v>
      </c>
      <c r="F241" s="229" t="s">
        <v>1902</v>
      </c>
      <c r="G241" s="230" t="s">
        <v>1785</v>
      </c>
      <c r="H241" s="231">
        <v>1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43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183</v>
      </c>
      <c r="AT241" s="238" t="s">
        <v>178</v>
      </c>
      <c r="AU241" s="238" t="s">
        <v>86</v>
      </c>
      <c r="AY241" s="18" t="s">
        <v>176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86</v>
      </c>
      <c r="BK241" s="239">
        <f>ROUND(I241*H241,2)</f>
        <v>0</v>
      </c>
      <c r="BL241" s="18" t="s">
        <v>183</v>
      </c>
      <c r="BM241" s="238" t="s">
        <v>852</v>
      </c>
    </row>
    <row r="242" spans="1:47" s="2" customFormat="1" ht="12">
      <c r="A242" s="39"/>
      <c r="B242" s="40"/>
      <c r="C242" s="41"/>
      <c r="D242" s="240" t="s">
        <v>185</v>
      </c>
      <c r="E242" s="41"/>
      <c r="F242" s="241" t="s">
        <v>1902</v>
      </c>
      <c r="G242" s="41"/>
      <c r="H242" s="41"/>
      <c r="I242" s="242"/>
      <c r="J242" s="41"/>
      <c r="K242" s="41"/>
      <c r="L242" s="45"/>
      <c r="M242" s="243"/>
      <c r="N242" s="244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185</v>
      </c>
      <c r="AU242" s="18" t="s">
        <v>86</v>
      </c>
    </row>
    <row r="243" spans="1:65" s="2" customFormat="1" ht="24.15" customHeight="1">
      <c r="A243" s="39"/>
      <c r="B243" s="40"/>
      <c r="C243" s="227" t="s">
        <v>543</v>
      </c>
      <c r="D243" s="227" t="s">
        <v>178</v>
      </c>
      <c r="E243" s="228" t="s">
        <v>1903</v>
      </c>
      <c r="F243" s="229" t="s">
        <v>1904</v>
      </c>
      <c r="G243" s="230" t="s">
        <v>1785</v>
      </c>
      <c r="H243" s="231">
        <v>11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43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183</v>
      </c>
      <c r="AT243" s="238" t="s">
        <v>178</v>
      </c>
      <c r="AU243" s="238" t="s">
        <v>86</v>
      </c>
      <c r="AY243" s="18" t="s">
        <v>176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86</v>
      </c>
      <c r="BK243" s="239">
        <f>ROUND(I243*H243,2)</f>
        <v>0</v>
      </c>
      <c r="BL243" s="18" t="s">
        <v>183</v>
      </c>
      <c r="BM243" s="238" t="s">
        <v>860</v>
      </c>
    </row>
    <row r="244" spans="1:47" s="2" customFormat="1" ht="12">
      <c r="A244" s="39"/>
      <c r="B244" s="40"/>
      <c r="C244" s="41"/>
      <c r="D244" s="240" t="s">
        <v>185</v>
      </c>
      <c r="E244" s="41"/>
      <c r="F244" s="241" t="s">
        <v>1904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185</v>
      </c>
      <c r="AU244" s="18" t="s">
        <v>86</v>
      </c>
    </row>
    <row r="245" spans="1:65" s="2" customFormat="1" ht="16.5" customHeight="1">
      <c r="A245" s="39"/>
      <c r="B245" s="40"/>
      <c r="C245" s="227" t="s">
        <v>548</v>
      </c>
      <c r="D245" s="227" t="s">
        <v>178</v>
      </c>
      <c r="E245" s="228" t="s">
        <v>1905</v>
      </c>
      <c r="F245" s="229" t="s">
        <v>1906</v>
      </c>
      <c r="G245" s="230" t="s">
        <v>462</v>
      </c>
      <c r="H245" s="231">
        <v>415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43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183</v>
      </c>
      <c r="AT245" s="238" t="s">
        <v>178</v>
      </c>
      <c r="AU245" s="238" t="s">
        <v>86</v>
      </c>
      <c r="AY245" s="18" t="s">
        <v>176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86</v>
      </c>
      <c r="BK245" s="239">
        <f>ROUND(I245*H245,2)</f>
        <v>0</v>
      </c>
      <c r="BL245" s="18" t="s">
        <v>183</v>
      </c>
      <c r="BM245" s="238" t="s">
        <v>877</v>
      </c>
    </row>
    <row r="246" spans="1:47" s="2" customFormat="1" ht="12">
      <c r="A246" s="39"/>
      <c r="B246" s="40"/>
      <c r="C246" s="41"/>
      <c r="D246" s="240" t="s">
        <v>185</v>
      </c>
      <c r="E246" s="41"/>
      <c r="F246" s="241" t="s">
        <v>1906</v>
      </c>
      <c r="G246" s="41"/>
      <c r="H246" s="41"/>
      <c r="I246" s="242"/>
      <c r="J246" s="41"/>
      <c r="K246" s="41"/>
      <c r="L246" s="45"/>
      <c r="M246" s="243"/>
      <c r="N246" s="244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185</v>
      </c>
      <c r="AU246" s="18" t="s">
        <v>86</v>
      </c>
    </row>
    <row r="247" spans="1:65" s="2" customFormat="1" ht="16.5" customHeight="1">
      <c r="A247" s="39"/>
      <c r="B247" s="40"/>
      <c r="C247" s="227" t="s">
        <v>554</v>
      </c>
      <c r="D247" s="227" t="s">
        <v>178</v>
      </c>
      <c r="E247" s="228" t="s">
        <v>1907</v>
      </c>
      <c r="F247" s="229" t="s">
        <v>1908</v>
      </c>
      <c r="G247" s="230" t="s">
        <v>462</v>
      </c>
      <c r="H247" s="231">
        <v>22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43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183</v>
      </c>
      <c r="AT247" s="238" t="s">
        <v>178</v>
      </c>
      <c r="AU247" s="238" t="s">
        <v>86</v>
      </c>
      <c r="AY247" s="18" t="s">
        <v>176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86</v>
      </c>
      <c r="BK247" s="239">
        <f>ROUND(I247*H247,2)</f>
        <v>0</v>
      </c>
      <c r="BL247" s="18" t="s">
        <v>183</v>
      </c>
      <c r="BM247" s="238" t="s">
        <v>890</v>
      </c>
    </row>
    <row r="248" spans="1:47" s="2" customFormat="1" ht="12">
      <c r="A248" s="39"/>
      <c r="B248" s="40"/>
      <c r="C248" s="41"/>
      <c r="D248" s="240" t="s">
        <v>185</v>
      </c>
      <c r="E248" s="41"/>
      <c r="F248" s="241" t="s">
        <v>1908</v>
      </c>
      <c r="G248" s="41"/>
      <c r="H248" s="41"/>
      <c r="I248" s="242"/>
      <c r="J248" s="41"/>
      <c r="K248" s="41"/>
      <c r="L248" s="45"/>
      <c r="M248" s="243"/>
      <c r="N248" s="244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185</v>
      </c>
      <c r="AU248" s="18" t="s">
        <v>86</v>
      </c>
    </row>
    <row r="249" spans="1:65" s="2" customFormat="1" ht="16.5" customHeight="1">
      <c r="A249" s="39"/>
      <c r="B249" s="40"/>
      <c r="C249" s="227" t="s">
        <v>559</v>
      </c>
      <c r="D249" s="227" t="s">
        <v>178</v>
      </c>
      <c r="E249" s="228" t="s">
        <v>1909</v>
      </c>
      <c r="F249" s="229" t="s">
        <v>1910</v>
      </c>
      <c r="G249" s="230" t="s">
        <v>462</v>
      </c>
      <c r="H249" s="231">
        <v>437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43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183</v>
      </c>
      <c r="AT249" s="238" t="s">
        <v>178</v>
      </c>
      <c r="AU249" s="238" t="s">
        <v>86</v>
      </c>
      <c r="AY249" s="18" t="s">
        <v>176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86</v>
      </c>
      <c r="BK249" s="239">
        <f>ROUND(I249*H249,2)</f>
        <v>0</v>
      </c>
      <c r="BL249" s="18" t="s">
        <v>183</v>
      </c>
      <c r="BM249" s="238" t="s">
        <v>902</v>
      </c>
    </row>
    <row r="250" spans="1:47" s="2" customFormat="1" ht="12">
      <c r="A250" s="39"/>
      <c r="B250" s="40"/>
      <c r="C250" s="41"/>
      <c r="D250" s="240" t="s">
        <v>185</v>
      </c>
      <c r="E250" s="41"/>
      <c r="F250" s="241" t="s">
        <v>1910</v>
      </c>
      <c r="G250" s="41"/>
      <c r="H250" s="41"/>
      <c r="I250" s="242"/>
      <c r="J250" s="41"/>
      <c r="K250" s="41"/>
      <c r="L250" s="45"/>
      <c r="M250" s="243"/>
      <c r="N250" s="244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185</v>
      </c>
      <c r="AU250" s="18" t="s">
        <v>86</v>
      </c>
    </row>
    <row r="251" spans="1:65" s="2" customFormat="1" ht="16.5" customHeight="1">
      <c r="A251" s="39"/>
      <c r="B251" s="40"/>
      <c r="C251" s="227" t="s">
        <v>564</v>
      </c>
      <c r="D251" s="227" t="s">
        <v>178</v>
      </c>
      <c r="E251" s="228" t="s">
        <v>1911</v>
      </c>
      <c r="F251" s="229" t="s">
        <v>1912</v>
      </c>
      <c r="G251" s="230" t="s">
        <v>462</v>
      </c>
      <c r="H251" s="231">
        <v>437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43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183</v>
      </c>
      <c r="AT251" s="238" t="s">
        <v>178</v>
      </c>
      <c r="AU251" s="238" t="s">
        <v>86</v>
      </c>
      <c r="AY251" s="18" t="s">
        <v>176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86</v>
      </c>
      <c r="BK251" s="239">
        <f>ROUND(I251*H251,2)</f>
        <v>0</v>
      </c>
      <c r="BL251" s="18" t="s">
        <v>183</v>
      </c>
      <c r="BM251" s="238" t="s">
        <v>914</v>
      </c>
    </row>
    <row r="252" spans="1:47" s="2" customFormat="1" ht="12">
      <c r="A252" s="39"/>
      <c r="B252" s="40"/>
      <c r="C252" s="41"/>
      <c r="D252" s="240" t="s">
        <v>185</v>
      </c>
      <c r="E252" s="41"/>
      <c r="F252" s="241" t="s">
        <v>1912</v>
      </c>
      <c r="G252" s="41"/>
      <c r="H252" s="41"/>
      <c r="I252" s="242"/>
      <c r="J252" s="41"/>
      <c r="K252" s="41"/>
      <c r="L252" s="45"/>
      <c r="M252" s="243"/>
      <c r="N252" s="244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185</v>
      </c>
      <c r="AU252" s="18" t="s">
        <v>86</v>
      </c>
    </row>
    <row r="253" spans="1:65" s="2" customFormat="1" ht="16.5" customHeight="1">
      <c r="A253" s="39"/>
      <c r="B253" s="40"/>
      <c r="C253" s="227" t="s">
        <v>570</v>
      </c>
      <c r="D253" s="227" t="s">
        <v>178</v>
      </c>
      <c r="E253" s="228" t="s">
        <v>1913</v>
      </c>
      <c r="F253" s="229" t="s">
        <v>1914</v>
      </c>
      <c r="G253" s="230" t="s">
        <v>1785</v>
      </c>
      <c r="H253" s="231">
        <v>6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43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183</v>
      </c>
      <c r="AT253" s="238" t="s">
        <v>178</v>
      </c>
      <c r="AU253" s="238" t="s">
        <v>86</v>
      </c>
      <c r="AY253" s="18" t="s">
        <v>176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86</v>
      </c>
      <c r="BK253" s="239">
        <f>ROUND(I253*H253,2)</f>
        <v>0</v>
      </c>
      <c r="BL253" s="18" t="s">
        <v>183</v>
      </c>
      <c r="BM253" s="238" t="s">
        <v>926</v>
      </c>
    </row>
    <row r="254" spans="1:47" s="2" customFormat="1" ht="12">
      <c r="A254" s="39"/>
      <c r="B254" s="40"/>
      <c r="C254" s="41"/>
      <c r="D254" s="240" t="s">
        <v>185</v>
      </c>
      <c r="E254" s="41"/>
      <c r="F254" s="241" t="s">
        <v>1914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185</v>
      </c>
      <c r="AU254" s="18" t="s">
        <v>86</v>
      </c>
    </row>
    <row r="255" spans="1:65" s="2" customFormat="1" ht="16.5" customHeight="1">
      <c r="A255" s="39"/>
      <c r="B255" s="40"/>
      <c r="C255" s="227" t="s">
        <v>575</v>
      </c>
      <c r="D255" s="227" t="s">
        <v>178</v>
      </c>
      <c r="E255" s="228" t="s">
        <v>1915</v>
      </c>
      <c r="F255" s="229" t="s">
        <v>1916</v>
      </c>
      <c r="G255" s="230" t="s">
        <v>181</v>
      </c>
      <c r="H255" s="231">
        <v>1.4</v>
      </c>
      <c r="I255" s="232"/>
      <c r="J255" s="233">
        <f>ROUND(I255*H255,2)</f>
        <v>0</v>
      </c>
      <c r="K255" s="229" t="s">
        <v>1</v>
      </c>
      <c r="L255" s="45"/>
      <c r="M255" s="234" t="s">
        <v>1</v>
      </c>
      <c r="N255" s="235" t="s">
        <v>43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183</v>
      </c>
      <c r="AT255" s="238" t="s">
        <v>178</v>
      </c>
      <c r="AU255" s="238" t="s">
        <v>86</v>
      </c>
      <c r="AY255" s="18" t="s">
        <v>176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86</v>
      </c>
      <c r="BK255" s="239">
        <f>ROUND(I255*H255,2)</f>
        <v>0</v>
      </c>
      <c r="BL255" s="18" t="s">
        <v>183</v>
      </c>
      <c r="BM255" s="238" t="s">
        <v>939</v>
      </c>
    </row>
    <row r="256" spans="1:47" s="2" customFormat="1" ht="12">
      <c r="A256" s="39"/>
      <c r="B256" s="40"/>
      <c r="C256" s="41"/>
      <c r="D256" s="240" t="s">
        <v>185</v>
      </c>
      <c r="E256" s="41"/>
      <c r="F256" s="241" t="s">
        <v>1916</v>
      </c>
      <c r="G256" s="41"/>
      <c r="H256" s="41"/>
      <c r="I256" s="242"/>
      <c r="J256" s="41"/>
      <c r="K256" s="41"/>
      <c r="L256" s="45"/>
      <c r="M256" s="243"/>
      <c r="N256" s="24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185</v>
      </c>
      <c r="AU256" s="18" t="s">
        <v>86</v>
      </c>
    </row>
    <row r="257" spans="1:65" s="2" customFormat="1" ht="16.5" customHeight="1">
      <c r="A257" s="39"/>
      <c r="B257" s="40"/>
      <c r="C257" s="227" t="s">
        <v>581</v>
      </c>
      <c r="D257" s="227" t="s">
        <v>178</v>
      </c>
      <c r="E257" s="228" t="s">
        <v>1917</v>
      </c>
      <c r="F257" s="229" t="s">
        <v>1918</v>
      </c>
      <c r="G257" s="230" t="s">
        <v>462</v>
      </c>
      <c r="H257" s="231">
        <v>415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43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183</v>
      </c>
      <c r="AT257" s="238" t="s">
        <v>178</v>
      </c>
      <c r="AU257" s="238" t="s">
        <v>86</v>
      </c>
      <c r="AY257" s="18" t="s">
        <v>176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86</v>
      </c>
      <c r="BK257" s="239">
        <f>ROUND(I257*H257,2)</f>
        <v>0</v>
      </c>
      <c r="BL257" s="18" t="s">
        <v>183</v>
      </c>
      <c r="BM257" s="238" t="s">
        <v>959</v>
      </c>
    </row>
    <row r="258" spans="1:47" s="2" customFormat="1" ht="12">
      <c r="A258" s="39"/>
      <c r="B258" s="40"/>
      <c r="C258" s="41"/>
      <c r="D258" s="240" t="s">
        <v>185</v>
      </c>
      <c r="E258" s="41"/>
      <c r="F258" s="241" t="s">
        <v>1918</v>
      </c>
      <c r="G258" s="41"/>
      <c r="H258" s="41"/>
      <c r="I258" s="242"/>
      <c r="J258" s="41"/>
      <c r="K258" s="41"/>
      <c r="L258" s="45"/>
      <c r="M258" s="243"/>
      <c r="N258" s="244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185</v>
      </c>
      <c r="AU258" s="18" t="s">
        <v>86</v>
      </c>
    </row>
    <row r="259" spans="1:65" s="2" customFormat="1" ht="16.5" customHeight="1">
      <c r="A259" s="39"/>
      <c r="B259" s="40"/>
      <c r="C259" s="227" t="s">
        <v>586</v>
      </c>
      <c r="D259" s="227" t="s">
        <v>178</v>
      </c>
      <c r="E259" s="228" t="s">
        <v>1919</v>
      </c>
      <c r="F259" s="229" t="s">
        <v>1920</v>
      </c>
      <c r="G259" s="230" t="s">
        <v>462</v>
      </c>
      <c r="H259" s="231">
        <v>22</v>
      </c>
      <c r="I259" s="232"/>
      <c r="J259" s="233">
        <f>ROUND(I259*H259,2)</f>
        <v>0</v>
      </c>
      <c r="K259" s="229" t="s">
        <v>1</v>
      </c>
      <c r="L259" s="45"/>
      <c r="M259" s="234" t="s">
        <v>1</v>
      </c>
      <c r="N259" s="235" t="s">
        <v>43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183</v>
      </c>
      <c r="AT259" s="238" t="s">
        <v>178</v>
      </c>
      <c r="AU259" s="238" t="s">
        <v>86</v>
      </c>
      <c r="AY259" s="18" t="s">
        <v>176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86</v>
      </c>
      <c r="BK259" s="239">
        <f>ROUND(I259*H259,2)</f>
        <v>0</v>
      </c>
      <c r="BL259" s="18" t="s">
        <v>183</v>
      </c>
      <c r="BM259" s="238" t="s">
        <v>973</v>
      </c>
    </row>
    <row r="260" spans="1:47" s="2" customFormat="1" ht="12">
      <c r="A260" s="39"/>
      <c r="B260" s="40"/>
      <c r="C260" s="41"/>
      <c r="D260" s="240" t="s">
        <v>185</v>
      </c>
      <c r="E260" s="41"/>
      <c r="F260" s="241" t="s">
        <v>1920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185</v>
      </c>
      <c r="AU260" s="18" t="s">
        <v>86</v>
      </c>
    </row>
    <row r="261" spans="1:65" s="2" customFormat="1" ht="24.15" customHeight="1">
      <c r="A261" s="39"/>
      <c r="B261" s="40"/>
      <c r="C261" s="227" t="s">
        <v>591</v>
      </c>
      <c r="D261" s="227" t="s">
        <v>178</v>
      </c>
      <c r="E261" s="228" t="s">
        <v>1921</v>
      </c>
      <c r="F261" s="229" t="s">
        <v>1922</v>
      </c>
      <c r="G261" s="230" t="s">
        <v>462</v>
      </c>
      <c r="H261" s="231">
        <v>24</v>
      </c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43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183</v>
      </c>
      <c r="AT261" s="238" t="s">
        <v>178</v>
      </c>
      <c r="AU261" s="238" t="s">
        <v>86</v>
      </c>
      <c r="AY261" s="18" t="s">
        <v>176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86</v>
      </c>
      <c r="BK261" s="239">
        <f>ROUND(I261*H261,2)</f>
        <v>0</v>
      </c>
      <c r="BL261" s="18" t="s">
        <v>183</v>
      </c>
      <c r="BM261" s="238" t="s">
        <v>986</v>
      </c>
    </row>
    <row r="262" spans="1:47" s="2" customFormat="1" ht="12">
      <c r="A262" s="39"/>
      <c r="B262" s="40"/>
      <c r="C262" s="41"/>
      <c r="D262" s="240" t="s">
        <v>185</v>
      </c>
      <c r="E262" s="41"/>
      <c r="F262" s="241" t="s">
        <v>1922</v>
      </c>
      <c r="G262" s="41"/>
      <c r="H262" s="41"/>
      <c r="I262" s="242"/>
      <c r="J262" s="41"/>
      <c r="K262" s="41"/>
      <c r="L262" s="45"/>
      <c r="M262" s="243"/>
      <c r="N262" s="244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185</v>
      </c>
      <c r="AU262" s="18" t="s">
        <v>86</v>
      </c>
    </row>
    <row r="263" spans="1:65" s="2" customFormat="1" ht="16.5" customHeight="1">
      <c r="A263" s="39"/>
      <c r="B263" s="40"/>
      <c r="C263" s="227" t="s">
        <v>596</v>
      </c>
      <c r="D263" s="227" t="s">
        <v>178</v>
      </c>
      <c r="E263" s="228" t="s">
        <v>1923</v>
      </c>
      <c r="F263" s="229" t="s">
        <v>1924</v>
      </c>
      <c r="G263" s="230" t="s">
        <v>181</v>
      </c>
      <c r="H263" s="231">
        <v>4.8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43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183</v>
      </c>
      <c r="AT263" s="238" t="s">
        <v>178</v>
      </c>
      <c r="AU263" s="238" t="s">
        <v>86</v>
      </c>
      <c r="AY263" s="18" t="s">
        <v>176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86</v>
      </c>
      <c r="BK263" s="239">
        <f>ROUND(I263*H263,2)</f>
        <v>0</v>
      </c>
      <c r="BL263" s="18" t="s">
        <v>183</v>
      </c>
      <c r="BM263" s="238" t="s">
        <v>997</v>
      </c>
    </row>
    <row r="264" spans="1:47" s="2" customFormat="1" ht="12">
      <c r="A264" s="39"/>
      <c r="B264" s="40"/>
      <c r="C264" s="41"/>
      <c r="D264" s="240" t="s">
        <v>185</v>
      </c>
      <c r="E264" s="41"/>
      <c r="F264" s="241" t="s">
        <v>1924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185</v>
      </c>
      <c r="AU264" s="18" t="s">
        <v>86</v>
      </c>
    </row>
    <row r="265" spans="1:65" s="2" customFormat="1" ht="16.5" customHeight="1">
      <c r="A265" s="39"/>
      <c r="B265" s="40"/>
      <c r="C265" s="227" t="s">
        <v>603</v>
      </c>
      <c r="D265" s="227" t="s">
        <v>178</v>
      </c>
      <c r="E265" s="228" t="s">
        <v>1925</v>
      </c>
      <c r="F265" s="229" t="s">
        <v>1926</v>
      </c>
      <c r="G265" s="230" t="s">
        <v>181</v>
      </c>
      <c r="H265" s="231">
        <v>31</v>
      </c>
      <c r="I265" s="232"/>
      <c r="J265" s="233">
        <f>ROUND(I265*H265,2)</f>
        <v>0</v>
      </c>
      <c r="K265" s="229" t="s">
        <v>1</v>
      </c>
      <c r="L265" s="45"/>
      <c r="M265" s="234" t="s">
        <v>1</v>
      </c>
      <c r="N265" s="235" t="s">
        <v>43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183</v>
      </c>
      <c r="AT265" s="238" t="s">
        <v>178</v>
      </c>
      <c r="AU265" s="238" t="s">
        <v>86</v>
      </c>
      <c r="AY265" s="18" t="s">
        <v>176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86</v>
      </c>
      <c r="BK265" s="239">
        <f>ROUND(I265*H265,2)</f>
        <v>0</v>
      </c>
      <c r="BL265" s="18" t="s">
        <v>183</v>
      </c>
      <c r="BM265" s="238" t="s">
        <v>1389</v>
      </c>
    </row>
    <row r="266" spans="1:47" s="2" customFormat="1" ht="12">
      <c r="A266" s="39"/>
      <c r="B266" s="40"/>
      <c r="C266" s="41"/>
      <c r="D266" s="240" t="s">
        <v>185</v>
      </c>
      <c r="E266" s="41"/>
      <c r="F266" s="241" t="s">
        <v>1926</v>
      </c>
      <c r="G266" s="41"/>
      <c r="H266" s="41"/>
      <c r="I266" s="242"/>
      <c r="J266" s="41"/>
      <c r="K266" s="41"/>
      <c r="L266" s="45"/>
      <c r="M266" s="299"/>
      <c r="N266" s="300"/>
      <c r="O266" s="301"/>
      <c r="P266" s="301"/>
      <c r="Q266" s="301"/>
      <c r="R266" s="301"/>
      <c r="S266" s="301"/>
      <c r="T266" s="302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185</v>
      </c>
      <c r="AU266" s="18" t="s">
        <v>86</v>
      </c>
    </row>
    <row r="267" spans="1:31" s="2" customFormat="1" ht="6.95" customHeight="1">
      <c r="A267" s="39"/>
      <c r="B267" s="67"/>
      <c r="C267" s="68"/>
      <c r="D267" s="68"/>
      <c r="E267" s="68"/>
      <c r="F267" s="68"/>
      <c r="G267" s="68"/>
      <c r="H267" s="68"/>
      <c r="I267" s="68"/>
      <c r="J267" s="68"/>
      <c r="K267" s="68"/>
      <c r="L267" s="45"/>
      <c r="M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</sheetData>
  <sheetProtection password="CC35" sheet="1" objects="1" scenarios="1" formatColumns="0" formatRows="0" autoFilter="0"/>
  <autoFilter ref="C123:K2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1772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1927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Ing. Petr Novotný, Ph.D.</v>
      </c>
      <c r="F23" s="39"/>
      <c r="G23" s="39"/>
      <c r="H23" s="39"/>
      <c r="I23" s="151" t="s">
        <v>29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ROUND((SUM(BE124:BE246)),2)</f>
        <v>0</v>
      </c>
      <c r="G35" s="39"/>
      <c r="H35" s="39"/>
      <c r="I35" s="165">
        <v>0.21</v>
      </c>
      <c r="J35" s="164">
        <f>ROUND(((SUM(BE124:BE246))*I35),2)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ROUND((SUM(BF124:BF246)),2)</f>
        <v>0</v>
      </c>
      <c r="G36" s="39"/>
      <c r="H36" s="39"/>
      <c r="I36" s="165">
        <v>0.15</v>
      </c>
      <c r="J36" s="164">
        <f>ROUND(((SUM(BF124:BF246))*I36),2)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ROUND((SUM(BG124:BG246)),2)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ROUND((SUM(BH124:BH246)),2)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ROUND((SUM(BI124:BI246)),2)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1772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401_b - Veřejné osvětlení (investor Kralupy n. Vl.)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1775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1776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1777</v>
      </c>
      <c r="E101" s="197"/>
      <c r="F101" s="197"/>
      <c r="G101" s="197"/>
      <c r="H101" s="197"/>
      <c r="I101" s="197"/>
      <c r="J101" s="198">
        <f>J145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9"/>
      <c r="C102" s="190"/>
      <c r="D102" s="191" t="s">
        <v>1778</v>
      </c>
      <c r="E102" s="192"/>
      <c r="F102" s="192"/>
      <c r="G102" s="192"/>
      <c r="H102" s="192"/>
      <c r="I102" s="192"/>
      <c r="J102" s="193">
        <f>J222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161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Okružní křižovatka sil. II/101 ulic Mostní s Třídou Legií a ulicí Třebízského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144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1772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1773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SO 401_b - Veřejné osvětlení (investor Kralupy n. Vl.)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>Kralupy nad Vltavou</v>
      </c>
      <c r="G118" s="41"/>
      <c r="H118" s="41"/>
      <c r="I118" s="33" t="s">
        <v>24</v>
      </c>
      <c r="J118" s="80" t="str">
        <f>IF(J14="","",J14)</f>
        <v>24. 10. 2023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26</v>
      </c>
      <c r="D120" s="41"/>
      <c r="E120" s="41"/>
      <c r="F120" s="28" t="str">
        <f>E17</f>
        <v xml:space="preserve"> </v>
      </c>
      <c r="G120" s="41"/>
      <c r="H120" s="41"/>
      <c r="I120" s="33" t="s">
        <v>32</v>
      </c>
      <c r="J120" s="37" t="str">
        <f>E23</f>
        <v>Ing. Petr Novotný, Ph.D.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30</v>
      </c>
      <c r="D121" s="41"/>
      <c r="E121" s="41"/>
      <c r="F121" s="28" t="str">
        <f>IF(E20="","",E20)</f>
        <v>Vyplň údaj</v>
      </c>
      <c r="G121" s="41"/>
      <c r="H121" s="41"/>
      <c r="I121" s="33" t="s">
        <v>35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162</v>
      </c>
      <c r="D123" s="203" t="s">
        <v>63</v>
      </c>
      <c r="E123" s="203" t="s">
        <v>59</v>
      </c>
      <c r="F123" s="203" t="s">
        <v>60</v>
      </c>
      <c r="G123" s="203" t="s">
        <v>163</v>
      </c>
      <c r="H123" s="203" t="s">
        <v>164</v>
      </c>
      <c r="I123" s="203" t="s">
        <v>165</v>
      </c>
      <c r="J123" s="203" t="s">
        <v>148</v>
      </c>
      <c r="K123" s="204" t="s">
        <v>166</v>
      </c>
      <c r="L123" s="205"/>
      <c r="M123" s="101" t="s">
        <v>1</v>
      </c>
      <c r="N123" s="102" t="s">
        <v>42</v>
      </c>
      <c r="O123" s="102" t="s">
        <v>167</v>
      </c>
      <c r="P123" s="102" t="s">
        <v>168</v>
      </c>
      <c r="Q123" s="102" t="s">
        <v>169</v>
      </c>
      <c r="R123" s="102" t="s">
        <v>170</v>
      </c>
      <c r="S123" s="102" t="s">
        <v>171</v>
      </c>
      <c r="T123" s="103" t="s">
        <v>172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173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P125+P222</f>
        <v>0</v>
      </c>
      <c r="Q124" s="105"/>
      <c r="R124" s="208">
        <f>R125+R222</f>
        <v>0</v>
      </c>
      <c r="S124" s="105"/>
      <c r="T124" s="209">
        <f>T125+T222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77</v>
      </c>
      <c r="AU124" s="18" t="s">
        <v>150</v>
      </c>
      <c r="BK124" s="210">
        <f>BK125+BK222</f>
        <v>0</v>
      </c>
    </row>
    <row r="125" spans="1:63" s="12" customFormat="1" ht="25.9" customHeight="1">
      <c r="A125" s="12"/>
      <c r="B125" s="211"/>
      <c r="C125" s="212"/>
      <c r="D125" s="213" t="s">
        <v>77</v>
      </c>
      <c r="E125" s="214" t="s">
        <v>1779</v>
      </c>
      <c r="F125" s="214" t="s">
        <v>1780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P126+P145</f>
        <v>0</v>
      </c>
      <c r="Q125" s="219"/>
      <c r="R125" s="220">
        <f>R126+R145</f>
        <v>0</v>
      </c>
      <c r="S125" s="219"/>
      <c r="T125" s="221">
        <f>T126+T145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77</v>
      </c>
      <c r="AU125" s="223" t="s">
        <v>78</v>
      </c>
      <c r="AY125" s="222" t="s">
        <v>176</v>
      </c>
      <c r="BK125" s="224">
        <f>BK126+BK145</f>
        <v>0</v>
      </c>
    </row>
    <row r="126" spans="1:63" s="12" customFormat="1" ht="22.8" customHeight="1">
      <c r="A126" s="12"/>
      <c r="B126" s="211"/>
      <c r="C126" s="212"/>
      <c r="D126" s="213" t="s">
        <v>77</v>
      </c>
      <c r="E126" s="225" t="s">
        <v>1781</v>
      </c>
      <c r="F126" s="225" t="s">
        <v>1782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SUM(P127:P144)</f>
        <v>0</v>
      </c>
      <c r="Q126" s="219"/>
      <c r="R126" s="220">
        <f>SUM(R127:R144)</f>
        <v>0</v>
      </c>
      <c r="S126" s="219"/>
      <c r="T126" s="221">
        <f>SUM(T127:T144)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86</v>
      </c>
      <c r="AT126" s="223" t="s">
        <v>77</v>
      </c>
      <c r="AU126" s="223" t="s">
        <v>86</v>
      </c>
      <c r="AY126" s="222" t="s">
        <v>176</v>
      </c>
      <c r="BK126" s="224">
        <f>SUM(BK127:BK144)</f>
        <v>0</v>
      </c>
    </row>
    <row r="127" spans="1:65" s="2" customFormat="1" ht="16.5" customHeight="1">
      <c r="A127" s="39"/>
      <c r="B127" s="40"/>
      <c r="C127" s="227" t="s">
        <v>86</v>
      </c>
      <c r="D127" s="227" t="s">
        <v>178</v>
      </c>
      <c r="E127" s="228" t="s">
        <v>1928</v>
      </c>
      <c r="F127" s="229" t="s">
        <v>1929</v>
      </c>
      <c r="G127" s="230" t="s">
        <v>1785</v>
      </c>
      <c r="H127" s="231">
        <v>3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43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183</v>
      </c>
      <c r="AT127" s="238" t="s">
        <v>178</v>
      </c>
      <c r="AU127" s="238" t="s">
        <v>88</v>
      </c>
      <c r="AY127" s="18" t="s">
        <v>176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86</v>
      </c>
      <c r="BK127" s="239">
        <f>ROUND(I127*H127,2)</f>
        <v>0</v>
      </c>
      <c r="BL127" s="18" t="s">
        <v>183</v>
      </c>
      <c r="BM127" s="238" t="s">
        <v>88</v>
      </c>
    </row>
    <row r="128" spans="1:47" s="2" customFormat="1" ht="12">
      <c r="A128" s="39"/>
      <c r="B128" s="40"/>
      <c r="C128" s="41"/>
      <c r="D128" s="240" t="s">
        <v>185</v>
      </c>
      <c r="E128" s="41"/>
      <c r="F128" s="241" t="s">
        <v>1929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185</v>
      </c>
      <c r="AU128" s="18" t="s">
        <v>88</v>
      </c>
    </row>
    <row r="129" spans="1:65" s="2" customFormat="1" ht="16.5" customHeight="1">
      <c r="A129" s="39"/>
      <c r="B129" s="40"/>
      <c r="C129" s="227" t="s">
        <v>88</v>
      </c>
      <c r="D129" s="227" t="s">
        <v>178</v>
      </c>
      <c r="E129" s="228" t="s">
        <v>1788</v>
      </c>
      <c r="F129" s="229" t="s">
        <v>1789</v>
      </c>
      <c r="G129" s="230" t="s">
        <v>1785</v>
      </c>
      <c r="H129" s="231">
        <v>3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43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183</v>
      </c>
      <c r="AT129" s="238" t="s">
        <v>178</v>
      </c>
      <c r="AU129" s="238" t="s">
        <v>88</v>
      </c>
      <c r="AY129" s="18" t="s">
        <v>176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86</v>
      </c>
      <c r="BK129" s="239">
        <f>ROUND(I129*H129,2)</f>
        <v>0</v>
      </c>
      <c r="BL129" s="18" t="s">
        <v>183</v>
      </c>
      <c r="BM129" s="238" t="s">
        <v>183</v>
      </c>
    </row>
    <row r="130" spans="1:47" s="2" customFormat="1" ht="12">
      <c r="A130" s="39"/>
      <c r="B130" s="40"/>
      <c r="C130" s="41"/>
      <c r="D130" s="240" t="s">
        <v>185</v>
      </c>
      <c r="E130" s="41"/>
      <c r="F130" s="241" t="s">
        <v>1789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185</v>
      </c>
      <c r="AU130" s="18" t="s">
        <v>88</v>
      </c>
    </row>
    <row r="131" spans="1:65" s="2" customFormat="1" ht="16.5" customHeight="1">
      <c r="A131" s="39"/>
      <c r="B131" s="40"/>
      <c r="C131" s="227" t="s">
        <v>198</v>
      </c>
      <c r="D131" s="227" t="s">
        <v>178</v>
      </c>
      <c r="E131" s="228" t="s">
        <v>1790</v>
      </c>
      <c r="F131" s="229" t="s">
        <v>1791</v>
      </c>
      <c r="G131" s="230" t="s">
        <v>1785</v>
      </c>
      <c r="H131" s="231">
        <v>3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43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183</v>
      </c>
      <c r="AT131" s="238" t="s">
        <v>178</v>
      </c>
      <c r="AU131" s="238" t="s">
        <v>88</v>
      </c>
      <c r="AY131" s="18" t="s">
        <v>176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86</v>
      </c>
      <c r="BK131" s="239">
        <f>ROUND(I131*H131,2)</f>
        <v>0</v>
      </c>
      <c r="BL131" s="18" t="s">
        <v>183</v>
      </c>
      <c r="BM131" s="238" t="s">
        <v>215</v>
      </c>
    </row>
    <row r="132" spans="1:47" s="2" customFormat="1" ht="12">
      <c r="A132" s="39"/>
      <c r="B132" s="40"/>
      <c r="C132" s="41"/>
      <c r="D132" s="240" t="s">
        <v>185</v>
      </c>
      <c r="E132" s="41"/>
      <c r="F132" s="241" t="s">
        <v>1791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185</v>
      </c>
      <c r="AU132" s="18" t="s">
        <v>88</v>
      </c>
    </row>
    <row r="133" spans="1:65" s="2" customFormat="1" ht="16.5" customHeight="1">
      <c r="A133" s="39"/>
      <c r="B133" s="40"/>
      <c r="C133" s="227" t="s">
        <v>183</v>
      </c>
      <c r="D133" s="227" t="s">
        <v>178</v>
      </c>
      <c r="E133" s="228" t="s">
        <v>1930</v>
      </c>
      <c r="F133" s="229" t="s">
        <v>1931</v>
      </c>
      <c r="G133" s="230" t="s">
        <v>1785</v>
      </c>
      <c r="H133" s="231">
        <v>3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43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183</v>
      </c>
      <c r="AT133" s="238" t="s">
        <v>178</v>
      </c>
      <c r="AU133" s="238" t="s">
        <v>88</v>
      </c>
      <c r="AY133" s="18" t="s">
        <v>176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86</v>
      </c>
      <c r="BK133" s="239">
        <f>ROUND(I133*H133,2)</f>
        <v>0</v>
      </c>
      <c r="BL133" s="18" t="s">
        <v>183</v>
      </c>
      <c r="BM133" s="238" t="s">
        <v>227</v>
      </c>
    </row>
    <row r="134" spans="1:47" s="2" customFormat="1" ht="12">
      <c r="A134" s="39"/>
      <c r="B134" s="40"/>
      <c r="C134" s="41"/>
      <c r="D134" s="240" t="s">
        <v>185</v>
      </c>
      <c r="E134" s="41"/>
      <c r="F134" s="241" t="s">
        <v>1931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185</v>
      </c>
      <c r="AU134" s="18" t="s">
        <v>88</v>
      </c>
    </row>
    <row r="135" spans="1:65" s="2" customFormat="1" ht="16.5" customHeight="1">
      <c r="A135" s="39"/>
      <c r="B135" s="40"/>
      <c r="C135" s="227" t="s">
        <v>209</v>
      </c>
      <c r="D135" s="227" t="s">
        <v>178</v>
      </c>
      <c r="E135" s="228" t="s">
        <v>1794</v>
      </c>
      <c r="F135" s="229" t="s">
        <v>1795</v>
      </c>
      <c r="G135" s="230" t="s">
        <v>1785</v>
      </c>
      <c r="H135" s="231">
        <v>72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43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183</v>
      </c>
      <c r="AT135" s="238" t="s">
        <v>178</v>
      </c>
      <c r="AU135" s="238" t="s">
        <v>88</v>
      </c>
      <c r="AY135" s="18" t="s">
        <v>176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86</v>
      </c>
      <c r="BK135" s="239">
        <f>ROUND(I135*H135,2)</f>
        <v>0</v>
      </c>
      <c r="BL135" s="18" t="s">
        <v>183</v>
      </c>
      <c r="BM135" s="238" t="s">
        <v>241</v>
      </c>
    </row>
    <row r="136" spans="1:47" s="2" customFormat="1" ht="12">
      <c r="A136" s="39"/>
      <c r="B136" s="40"/>
      <c r="C136" s="41"/>
      <c r="D136" s="240" t="s">
        <v>185</v>
      </c>
      <c r="E136" s="41"/>
      <c r="F136" s="241" t="s">
        <v>1795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185</v>
      </c>
      <c r="AU136" s="18" t="s">
        <v>88</v>
      </c>
    </row>
    <row r="137" spans="1:65" s="2" customFormat="1" ht="16.5" customHeight="1">
      <c r="A137" s="39"/>
      <c r="B137" s="40"/>
      <c r="C137" s="227" t="s">
        <v>215</v>
      </c>
      <c r="D137" s="227" t="s">
        <v>178</v>
      </c>
      <c r="E137" s="228" t="s">
        <v>1796</v>
      </c>
      <c r="F137" s="229" t="s">
        <v>1797</v>
      </c>
      <c r="G137" s="230" t="s">
        <v>1785</v>
      </c>
      <c r="H137" s="231">
        <v>3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43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183</v>
      </c>
      <c r="AT137" s="238" t="s">
        <v>178</v>
      </c>
      <c r="AU137" s="238" t="s">
        <v>88</v>
      </c>
      <c r="AY137" s="18" t="s">
        <v>176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86</v>
      </c>
      <c r="BK137" s="239">
        <f>ROUND(I137*H137,2)</f>
        <v>0</v>
      </c>
      <c r="BL137" s="18" t="s">
        <v>183</v>
      </c>
      <c r="BM137" s="238" t="s">
        <v>254</v>
      </c>
    </row>
    <row r="138" spans="1:47" s="2" customFormat="1" ht="12">
      <c r="A138" s="39"/>
      <c r="B138" s="40"/>
      <c r="C138" s="41"/>
      <c r="D138" s="240" t="s">
        <v>185</v>
      </c>
      <c r="E138" s="41"/>
      <c r="F138" s="241" t="s">
        <v>1797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185</v>
      </c>
      <c r="AU138" s="18" t="s">
        <v>88</v>
      </c>
    </row>
    <row r="139" spans="1:65" s="2" customFormat="1" ht="16.5" customHeight="1">
      <c r="A139" s="39"/>
      <c r="B139" s="40"/>
      <c r="C139" s="227" t="s">
        <v>221</v>
      </c>
      <c r="D139" s="227" t="s">
        <v>178</v>
      </c>
      <c r="E139" s="228" t="s">
        <v>1798</v>
      </c>
      <c r="F139" s="229" t="s">
        <v>1799</v>
      </c>
      <c r="G139" s="230" t="s">
        <v>1800</v>
      </c>
      <c r="H139" s="231">
        <v>8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43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183</v>
      </c>
      <c r="AT139" s="238" t="s">
        <v>178</v>
      </c>
      <c r="AU139" s="238" t="s">
        <v>88</v>
      </c>
      <c r="AY139" s="18" t="s">
        <v>176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86</v>
      </c>
      <c r="BK139" s="239">
        <f>ROUND(I139*H139,2)</f>
        <v>0</v>
      </c>
      <c r="BL139" s="18" t="s">
        <v>183</v>
      </c>
      <c r="BM139" s="238" t="s">
        <v>270</v>
      </c>
    </row>
    <row r="140" spans="1:47" s="2" customFormat="1" ht="12">
      <c r="A140" s="39"/>
      <c r="B140" s="40"/>
      <c r="C140" s="41"/>
      <c r="D140" s="240" t="s">
        <v>185</v>
      </c>
      <c r="E140" s="41"/>
      <c r="F140" s="241" t="s">
        <v>1799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185</v>
      </c>
      <c r="AU140" s="18" t="s">
        <v>88</v>
      </c>
    </row>
    <row r="141" spans="1:65" s="2" customFormat="1" ht="16.5" customHeight="1">
      <c r="A141" s="39"/>
      <c r="B141" s="40"/>
      <c r="C141" s="227" t="s">
        <v>227</v>
      </c>
      <c r="D141" s="227" t="s">
        <v>178</v>
      </c>
      <c r="E141" s="228" t="s">
        <v>1801</v>
      </c>
      <c r="F141" s="229" t="s">
        <v>1802</v>
      </c>
      <c r="G141" s="230" t="s">
        <v>1800</v>
      </c>
      <c r="H141" s="231">
        <v>8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183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183</v>
      </c>
      <c r="BM141" s="238" t="s">
        <v>281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1802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65" s="2" customFormat="1" ht="16.5" customHeight="1">
      <c r="A143" s="39"/>
      <c r="B143" s="40"/>
      <c r="C143" s="227" t="s">
        <v>235</v>
      </c>
      <c r="D143" s="227" t="s">
        <v>178</v>
      </c>
      <c r="E143" s="228" t="s">
        <v>1803</v>
      </c>
      <c r="F143" s="229" t="s">
        <v>1804</v>
      </c>
      <c r="G143" s="230" t="s">
        <v>1800</v>
      </c>
      <c r="H143" s="231">
        <v>8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43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183</v>
      </c>
      <c r="AT143" s="238" t="s">
        <v>178</v>
      </c>
      <c r="AU143" s="238" t="s">
        <v>88</v>
      </c>
      <c r="AY143" s="18" t="s">
        <v>176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86</v>
      </c>
      <c r="BK143" s="239">
        <f>ROUND(I143*H143,2)</f>
        <v>0</v>
      </c>
      <c r="BL143" s="18" t="s">
        <v>183</v>
      </c>
      <c r="BM143" s="238" t="s">
        <v>293</v>
      </c>
    </row>
    <row r="144" spans="1:47" s="2" customFormat="1" ht="12">
      <c r="A144" s="39"/>
      <c r="B144" s="40"/>
      <c r="C144" s="41"/>
      <c r="D144" s="240" t="s">
        <v>185</v>
      </c>
      <c r="E144" s="41"/>
      <c r="F144" s="241" t="s">
        <v>1804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185</v>
      </c>
      <c r="AU144" s="18" t="s">
        <v>88</v>
      </c>
    </row>
    <row r="145" spans="1:63" s="12" customFormat="1" ht="22.8" customHeight="1">
      <c r="A145" s="12"/>
      <c r="B145" s="211"/>
      <c r="C145" s="212"/>
      <c r="D145" s="213" t="s">
        <v>77</v>
      </c>
      <c r="E145" s="225" t="s">
        <v>1805</v>
      </c>
      <c r="F145" s="225" t="s">
        <v>1806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SUM(P146:P221)</f>
        <v>0</v>
      </c>
      <c r="Q145" s="219"/>
      <c r="R145" s="220">
        <f>SUM(R146:R221)</f>
        <v>0</v>
      </c>
      <c r="S145" s="219"/>
      <c r="T145" s="221">
        <f>SUM(T146:T221)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86</v>
      </c>
      <c r="AT145" s="223" t="s">
        <v>77</v>
      </c>
      <c r="AU145" s="223" t="s">
        <v>86</v>
      </c>
      <c r="AY145" s="222" t="s">
        <v>176</v>
      </c>
      <c r="BK145" s="224">
        <f>SUM(BK146:BK221)</f>
        <v>0</v>
      </c>
    </row>
    <row r="146" spans="1:65" s="2" customFormat="1" ht="16.5" customHeight="1">
      <c r="A146" s="39"/>
      <c r="B146" s="40"/>
      <c r="C146" s="227" t="s">
        <v>241</v>
      </c>
      <c r="D146" s="227" t="s">
        <v>178</v>
      </c>
      <c r="E146" s="228" t="s">
        <v>1932</v>
      </c>
      <c r="F146" s="229" t="s">
        <v>1933</v>
      </c>
      <c r="G146" s="230" t="s">
        <v>1785</v>
      </c>
      <c r="H146" s="231">
        <v>10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43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183</v>
      </c>
      <c r="AT146" s="238" t="s">
        <v>178</v>
      </c>
      <c r="AU146" s="238" t="s">
        <v>88</v>
      </c>
      <c r="AY146" s="18" t="s">
        <v>176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86</v>
      </c>
      <c r="BK146" s="239">
        <f>ROUND(I146*H146,2)</f>
        <v>0</v>
      </c>
      <c r="BL146" s="18" t="s">
        <v>183</v>
      </c>
      <c r="BM146" s="238" t="s">
        <v>316</v>
      </c>
    </row>
    <row r="147" spans="1:47" s="2" customFormat="1" ht="12">
      <c r="A147" s="39"/>
      <c r="B147" s="40"/>
      <c r="C147" s="41"/>
      <c r="D147" s="240" t="s">
        <v>185</v>
      </c>
      <c r="E147" s="41"/>
      <c r="F147" s="241" t="s">
        <v>1933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185</v>
      </c>
      <c r="AU147" s="18" t="s">
        <v>88</v>
      </c>
    </row>
    <row r="148" spans="1:65" s="2" customFormat="1" ht="24.15" customHeight="1">
      <c r="A148" s="39"/>
      <c r="B148" s="40"/>
      <c r="C148" s="227" t="s">
        <v>246</v>
      </c>
      <c r="D148" s="227" t="s">
        <v>178</v>
      </c>
      <c r="E148" s="228" t="s">
        <v>1809</v>
      </c>
      <c r="F148" s="229" t="s">
        <v>1810</v>
      </c>
      <c r="G148" s="230" t="s">
        <v>1785</v>
      </c>
      <c r="H148" s="231">
        <v>2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43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183</v>
      </c>
      <c r="AT148" s="238" t="s">
        <v>178</v>
      </c>
      <c r="AU148" s="238" t="s">
        <v>88</v>
      </c>
      <c r="AY148" s="18" t="s">
        <v>176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86</v>
      </c>
      <c r="BK148" s="239">
        <f>ROUND(I148*H148,2)</f>
        <v>0</v>
      </c>
      <c r="BL148" s="18" t="s">
        <v>183</v>
      </c>
      <c r="BM148" s="238" t="s">
        <v>328</v>
      </c>
    </row>
    <row r="149" spans="1:47" s="2" customFormat="1" ht="12">
      <c r="A149" s="39"/>
      <c r="B149" s="40"/>
      <c r="C149" s="41"/>
      <c r="D149" s="240" t="s">
        <v>185</v>
      </c>
      <c r="E149" s="41"/>
      <c r="F149" s="241" t="s">
        <v>1810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185</v>
      </c>
      <c r="AU149" s="18" t="s">
        <v>88</v>
      </c>
    </row>
    <row r="150" spans="1:65" s="2" customFormat="1" ht="24.15" customHeight="1">
      <c r="A150" s="39"/>
      <c r="B150" s="40"/>
      <c r="C150" s="227" t="s">
        <v>254</v>
      </c>
      <c r="D150" s="227" t="s">
        <v>178</v>
      </c>
      <c r="E150" s="228" t="s">
        <v>1934</v>
      </c>
      <c r="F150" s="229" t="s">
        <v>1935</v>
      </c>
      <c r="G150" s="230" t="s">
        <v>1785</v>
      </c>
      <c r="H150" s="231">
        <v>3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43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183</v>
      </c>
      <c r="AT150" s="238" t="s">
        <v>178</v>
      </c>
      <c r="AU150" s="238" t="s">
        <v>88</v>
      </c>
      <c r="AY150" s="18" t="s">
        <v>176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86</v>
      </c>
      <c r="BK150" s="239">
        <f>ROUND(I150*H150,2)</f>
        <v>0</v>
      </c>
      <c r="BL150" s="18" t="s">
        <v>183</v>
      </c>
      <c r="BM150" s="238" t="s">
        <v>342</v>
      </c>
    </row>
    <row r="151" spans="1:47" s="2" customFormat="1" ht="12">
      <c r="A151" s="39"/>
      <c r="B151" s="40"/>
      <c r="C151" s="41"/>
      <c r="D151" s="240" t="s">
        <v>185</v>
      </c>
      <c r="E151" s="41"/>
      <c r="F151" s="241" t="s">
        <v>1935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185</v>
      </c>
      <c r="AU151" s="18" t="s">
        <v>88</v>
      </c>
    </row>
    <row r="152" spans="1:65" s="2" customFormat="1" ht="24.15" customHeight="1">
      <c r="A152" s="39"/>
      <c r="B152" s="40"/>
      <c r="C152" s="227" t="s">
        <v>261</v>
      </c>
      <c r="D152" s="227" t="s">
        <v>178</v>
      </c>
      <c r="E152" s="228" t="s">
        <v>1811</v>
      </c>
      <c r="F152" s="229" t="s">
        <v>1812</v>
      </c>
      <c r="G152" s="230" t="s">
        <v>1785</v>
      </c>
      <c r="H152" s="231">
        <v>1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43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183</v>
      </c>
      <c r="AT152" s="238" t="s">
        <v>178</v>
      </c>
      <c r="AU152" s="238" t="s">
        <v>88</v>
      </c>
      <c r="AY152" s="18" t="s">
        <v>176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86</v>
      </c>
      <c r="BK152" s="239">
        <f>ROUND(I152*H152,2)</f>
        <v>0</v>
      </c>
      <c r="BL152" s="18" t="s">
        <v>183</v>
      </c>
      <c r="BM152" s="238" t="s">
        <v>355</v>
      </c>
    </row>
    <row r="153" spans="1:47" s="2" customFormat="1" ht="12">
      <c r="A153" s="39"/>
      <c r="B153" s="40"/>
      <c r="C153" s="41"/>
      <c r="D153" s="240" t="s">
        <v>185</v>
      </c>
      <c r="E153" s="41"/>
      <c r="F153" s="241" t="s">
        <v>1812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185</v>
      </c>
      <c r="AU153" s="18" t="s">
        <v>88</v>
      </c>
    </row>
    <row r="154" spans="1:65" s="2" customFormat="1" ht="16.5" customHeight="1">
      <c r="A154" s="39"/>
      <c r="B154" s="40"/>
      <c r="C154" s="227" t="s">
        <v>270</v>
      </c>
      <c r="D154" s="227" t="s">
        <v>178</v>
      </c>
      <c r="E154" s="228" t="s">
        <v>1936</v>
      </c>
      <c r="F154" s="229" t="s">
        <v>1937</v>
      </c>
      <c r="G154" s="230" t="s">
        <v>1785</v>
      </c>
      <c r="H154" s="231">
        <v>3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43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183</v>
      </c>
      <c r="AT154" s="238" t="s">
        <v>178</v>
      </c>
      <c r="AU154" s="238" t="s">
        <v>88</v>
      </c>
      <c r="AY154" s="18" t="s">
        <v>176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86</v>
      </c>
      <c r="BK154" s="239">
        <f>ROUND(I154*H154,2)</f>
        <v>0</v>
      </c>
      <c r="BL154" s="18" t="s">
        <v>183</v>
      </c>
      <c r="BM154" s="238" t="s">
        <v>368</v>
      </c>
    </row>
    <row r="155" spans="1:47" s="2" customFormat="1" ht="12">
      <c r="A155" s="39"/>
      <c r="B155" s="40"/>
      <c r="C155" s="41"/>
      <c r="D155" s="240" t="s">
        <v>185</v>
      </c>
      <c r="E155" s="41"/>
      <c r="F155" s="241" t="s">
        <v>1937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185</v>
      </c>
      <c r="AU155" s="18" t="s">
        <v>88</v>
      </c>
    </row>
    <row r="156" spans="1:65" s="2" customFormat="1" ht="16.5" customHeight="1">
      <c r="A156" s="39"/>
      <c r="B156" s="40"/>
      <c r="C156" s="227" t="s">
        <v>8</v>
      </c>
      <c r="D156" s="227" t="s">
        <v>178</v>
      </c>
      <c r="E156" s="228" t="s">
        <v>1938</v>
      </c>
      <c r="F156" s="229" t="s">
        <v>1939</v>
      </c>
      <c r="G156" s="230" t="s">
        <v>1785</v>
      </c>
      <c r="H156" s="231">
        <v>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43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183</v>
      </c>
      <c r="AT156" s="238" t="s">
        <v>178</v>
      </c>
      <c r="AU156" s="238" t="s">
        <v>88</v>
      </c>
      <c r="AY156" s="18" t="s">
        <v>176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86</v>
      </c>
      <c r="BK156" s="239">
        <f>ROUND(I156*H156,2)</f>
        <v>0</v>
      </c>
      <c r="BL156" s="18" t="s">
        <v>183</v>
      </c>
      <c r="BM156" s="238" t="s">
        <v>381</v>
      </c>
    </row>
    <row r="157" spans="1:47" s="2" customFormat="1" ht="12">
      <c r="A157" s="39"/>
      <c r="B157" s="40"/>
      <c r="C157" s="41"/>
      <c r="D157" s="240" t="s">
        <v>185</v>
      </c>
      <c r="E157" s="41"/>
      <c r="F157" s="241" t="s">
        <v>1939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185</v>
      </c>
      <c r="AU157" s="18" t="s">
        <v>88</v>
      </c>
    </row>
    <row r="158" spans="1:65" s="2" customFormat="1" ht="24.15" customHeight="1">
      <c r="A158" s="39"/>
      <c r="B158" s="40"/>
      <c r="C158" s="227" t="s">
        <v>281</v>
      </c>
      <c r="D158" s="227" t="s">
        <v>178</v>
      </c>
      <c r="E158" s="228" t="s">
        <v>1819</v>
      </c>
      <c r="F158" s="229" t="s">
        <v>1820</v>
      </c>
      <c r="G158" s="230" t="s">
        <v>1785</v>
      </c>
      <c r="H158" s="231">
        <v>1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43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183</v>
      </c>
      <c r="AT158" s="238" t="s">
        <v>178</v>
      </c>
      <c r="AU158" s="238" t="s">
        <v>88</v>
      </c>
      <c r="AY158" s="18" t="s">
        <v>176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86</v>
      </c>
      <c r="BK158" s="239">
        <f>ROUND(I158*H158,2)</f>
        <v>0</v>
      </c>
      <c r="BL158" s="18" t="s">
        <v>183</v>
      </c>
      <c r="BM158" s="238" t="s">
        <v>393</v>
      </c>
    </row>
    <row r="159" spans="1:47" s="2" customFormat="1" ht="12">
      <c r="A159" s="39"/>
      <c r="B159" s="40"/>
      <c r="C159" s="41"/>
      <c r="D159" s="240" t="s">
        <v>185</v>
      </c>
      <c r="E159" s="41"/>
      <c r="F159" s="241" t="s">
        <v>1820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88</v>
      </c>
    </row>
    <row r="160" spans="1:65" s="2" customFormat="1" ht="24.15" customHeight="1">
      <c r="A160" s="39"/>
      <c r="B160" s="40"/>
      <c r="C160" s="227" t="s">
        <v>287</v>
      </c>
      <c r="D160" s="227" t="s">
        <v>178</v>
      </c>
      <c r="E160" s="228" t="s">
        <v>1940</v>
      </c>
      <c r="F160" s="229" t="s">
        <v>1941</v>
      </c>
      <c r="G160" s="230" t="s">
        <v>1785</v>
      </c>
      <c r="H160" s="231">
        <v>1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43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183</v>
      </c>
      <c r="AT160" s="238" t="s">
        <v>178</v>
      </c>
      <c r="AU160" s="238" t="s">
        <v>88</v>
      </c>
      <c r="AY160" s="18" t="s">
        <v>176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86</v>
      </c>
      <c r="BK160" s="239">
        <f>ROUND(I160*H160,2)</f>
        <v>0</v>
      </c>
      <c r="BL160" s="18" t="s">
        <v>183</v>
      </c>
      <c r="BM160" s="238" t="s">
        <v>407</v>
      </c>
    </row>
    <row r="161" spans="1:47" s="2" customFormat="1" ht="12">
      <c r="A161" s="39"/>
      <c r="B161" s="40"/>
      <c r="C161" s="41"/>
      <c r="D161" s="240" t="s">
        <v>185</v>
      </c>
      <c r="E161" s="41"/>
      <c r="F161" s="241" t="s">
        <v>1941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185</v>
      </c>
      <c r="AU161" s="18" t="s">
        <v>88</v>
      </c>
    </row>
    <row r="162" spans="1:65" s="2" customFormat="1" ht="16.5" customHeight="1">
      <c r="A162" s="39"/>
      <c r="B162" s="40"/>
      <c r="C162" s="227" t="s">
        <v>293</v>
      </c>
      <c r="D162" s="227" t="s">
        <v>178</v>
      </c>
      <c r="E162" s="228" t="s">
        <v>1821</v>
      </c>
      <c r="F162" s="229" t="s">
        <v>1822</v>
      </c>
      <c r="G162" s="230" t="s">
        <v>1785</v>
      </c>
      <c r="H162" s="231">
        <v>1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43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183</v>
      </c>
      <c r="AT162" s="238" t="s">
        <v>178</v>
      </c>
      <c r="AU162" s="238" t="s">
        <v>88</v>
      </c>
      <c r="AY162" s="18" t="s">
        <v>176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86</v>
      </c>
      <c r="BK162" s="239">
        <f>ROUND(I162*H162,2)</f>
        <v>0</v>
      </c>
      <c r="BL162" s="18" t="s">
        <v>183</v>
      </c>
      <c r="BM162" s="238" t="s">
        <v>423</v>
      </c>
    </row>
    <row r="163" spans="1:47" s="2" customFormat="1" ht="12">
      <c r="A163" s="39"/>
      <c r="B163" s="40"/>
      <c r="C163" s="41"/>
      <c r="D163" s="240" t="s">
        <v>185</v>
      </c>
      <c r="E163" s="41"/>
      <c r="F163" s="241" t="s">
        <v>1822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185</v>
      </c>
      <c r="AU163" s="18" t="s">
        <v>88</v>
      </c>
    </row>
    <row r="164" spans="1:65" s="2" customFormat="1" ht="16.5" customHeight="1">
      <c r="A164" s="39"/>
      <c r="B164" s="40"/>
      <c r="C164" s="227" t="s">
        <v>301</v>
      </c>
      <c r="D164" s="227" t="s">
        <v>178</v>
      </c>
      <c r="E164" s="228" t="s">
        <v>1942</v>
      </c>
      <c r="F164" s="229" t="s">
        <v>1943</v>
      </c>
      <c r="G164" s="230" t="s">
        <v>1785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43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183</v>
      </c>
      <c r="AT164" s="238" t="s">
        <v>178</v>
      </c>
      <c r="AU164" s="238" t="s">
        <v>88</v>
      </c>
      <c r="AY164" s="18" t="s">
        <v>176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86</v>
      </c>
      <c r="BK164" s="239">
        <f>ROUND(I164*H164,2)</f>
        <v>0</v>
      </c>
      <c r="BL164" s="18" t="s">
        <v>183</v>
      </c>
      <c r="BM164" s="238" t="s">
        <v>433</v>
      </c>
    </row>
    <row r="165" spans="1:47" s="2" customFormat="1" ht="12">
      <c r="A165" s="39"/>
      <c r="B165" s="40"/>
      <c r="C165" s="41"/>
      <c r="D165" s="240" t="s">
        <v>185</v>
      </c>
      <c r="E165" s="41"/>
      <c r="F165" s="241" t="s">
        <v>1943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185</v>
      </c>
      <c r="AU165" s="18" t="s">
        <v>88</v>
      </c>
    </row>
    <row r="166" spans="1:65" s="2" customFormat="1" ht="16.5" customHeight="1">
      <c r="A166" s="39"/>
      <c r="B166" s="40"/>
      <c r="C166" s="227" t="s">
        <v>316</v>
      </c>
      <c r="D166" s="227" t="s">
        <v>178</v>
      </c>
      <c r="E166" s="228" t="s">
        <v>1823</v>
      </c>
      <c r="F166" s="229" t="s">
        <v>1824</v>
      </c>
      <c r="G166" s="230" t="s">
        <v>1785</v>
      </c>
      <c r="H166" s="231">
        <v>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43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183</v>
      </c>
      <c r="AT166" s="238" t="s">
        <v>178</v>
      </c>
      <c r="AU166" s="238" t="s">
        <v>88</v>
      </c>
      <c r="AY166" s="18" t="s">
        <v>176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86</v>
      </c>
      <c r="BK166" s="239">
        <f>ROUND(I166*H166,2)</f>
        <v>0</v>
      </c>
      <c r="BL166" s="18" t="s">
        <v>183</v>
      </c>
      <c r="BM166" s="238" t="s">
        <v>445</v>
      </c>
    </row>
    <row r="167" spans="1:47" s="2" customFormat="1" ht="12">
      <c r="A167" s="39"/>
      <c r="B167" s="40"/>
      <c r="C167" s="41"/>
      <c r="D167" s="240" t="s">
        <v>185</v>
      </c>
      <c r="E167" s="41"/>
      <c r="F167" s="241" t="s">
        <v>1824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185</v>
      </c>
      <c r="AU167" s="18" t="s">
        <v>88</v>
      </c>
    </row>
    <row r="168" spans="1:65" s="2" customFormat="1" ht="16.5" customHeight="1">
      <c r="A168" s="39"/>
      <c r="B168" s="40"/>
      <c r="C168" s="227" t="s">
        <v>7</v>
      </c>
      <c r="D168" s="227" t="s">
        <v>178</v>
      </c>
      <c r="E168" s="228" t="s">
        <v>1944</v>
      </c>
      <c r="F168" s="229" t="s">
        <v>1945</v>
      </c>
      <c r="G168" s="230" t="s">
        <v>1785</v>
      </c>
      <c r="H168" s="231">
        <v>3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43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183</v>
      </c>
      <c r="AT168" s="238" t="s">
        <v>178</v>
      </c>
      <c r="AU168" s="238" t="s">
        <v>88</v>
      </c>
      <c r="AY168" s="18" t="s">
        <v>176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86</v>
      </c>
      <c r="BK168" s="239">
        <f>ROUND(I168*H168,2)</f>
        <v>0</v>
      </c>
      <c r="BL168" s="18" t="s">
        <v>183</v>
      </c>
      <c r="BM168" s="238" t="s">
        <v>459</v>
      </c>
    </row>
    <row r="169" spans="1:47" s="2" customFormat="1" ht="12">
      <c r="A169" s="39"/>
      <c r="B169" s="40"/>
      <c r="C169" s="41"/>
      <c r="D169" s="240" t="s">
        <v>185</v>
      </c>
      <c r="E169" s="41"/>
      <c r="F169" s="241" t="s">
        <v>1945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185</v>
      </c>
      <c r="AU169" s="18" t="s">
        <v>88</v>
      </c>
    </row>
    <row r="170" spans="1:65" s="2" customFormat="1" ht="16.5" customHeight="1">
      <c r="A170" s="39"/>
      <c r="B170" s="40"/>
      <c r="C170" s="227" t="s">
        <v>328</v>
      </c>
      <c r="D170" s="227" t="s">
        <v>178</v>
      </c>
      <c r="E170" s="228" t="s">
        <v>1825</v>
      </c>
      <c r="F170" s="229" t="s">
        <v>1826</v>
      </c>
      <c r="G170" s="230" t="s">
        <v>1785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43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183</v>
      </c>
      <c r="AT170" s="238" t="s">
        <v>178</v>
      </c>
      <c r="AU170" s="238" t="s">
        <v>88</v>
      </c>
      <c r="AY170" s="18" t="s">
        <v>176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86</v>
      </c>
      <c r="BK170" s="239">
        <f>ROUND(I170*H170,2)</f>
        <v>0</v>
      </c>
      <c r="BL170" s="18" t="s">
        <v>183</v>
      </c>
      <c r="BM170" s="238" t="s">
        <v>473</v>
      </c>
    </row>
    <row r="171" spans="1:47" s="2" customFormat="1" ht="12">
      <c r="A171" s="39"/>
      <c r="B171" s="40"/>
      <c r="C171" s="41"/>
      <c r="D171" s="240" t="s">
        <v>185</v>
      </c>
      <c r="E171" s="41"/>
      <c r="F171" s="241" t="s">
        <v>1826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185</v>
      </c>
      <c r="AU171" s="18" t="s">
        <v>88</v>
      </c>
    </row>
    <row r="172" spans="1:65" s="2" customFormat="1" ht="16.5" customHeight="1">
      <c r="A172" s="39"/>
      <c r="B172" s="40"/>
      <c r="C172" s="227" t="s">
        <v>336</v>
      </c>
      <c r="D172" s="227" t="s">
        <v>178</v>
      </c>
      <c r="E172" s="228" t="s">
        <v>1827</v>
      </c>
      <c r="F172" s="229" t="s">
        <v>1828</v>
      </c>
      <c r="G172" s="230" t="s">
        <v>1785</v>
      </c>
      <c r="H172" s="231">
        <v>12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43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183</v>
      </c>
      <c r="AT172" s="238" t="s">
        <v>178</v>
      </c>
      <c r="AU172" s="238" t="s">
        <v>88</v>
      </c>
      <c r="AY172" s="18" t="s">
        <v>176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86</v>
      </c>
      <c r="BK172" s="239">
        <f>ROUND(I172*H172,2)</f>
        <v>0</v>
      </c>
      <c r="BL172" s="18" t="s">
        <v>183</v>
      </c>
      <c r="BM172" s="238" t="s">
        <v>485</v>
      </c>
    </row>
    <row r="173" spans="1:47" s="2" customFormat="1" ht="12">
      <c r="A173" s="39"/>
      <c r="B173" s="40"/>
      <c r="C173" s="41"/>
      <c r="D173" s="240" t="s">
        <v>185</v>
      </c>
      <c r="E173" s="41"/>
      <c r="F173" s="241" t="s">
        <v>1828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185</v>
      </c>
      <c r="AU173" s="18" t="s">
        <v>88</v>
      </c>
    </row>
    <row r="174" spans="1:65" s="2" customFormat="1" ht="16.5" customHeight="1">
      <c r="A174" s="39"/>
      <c r="B174" s="40"/>
      <c r="C174" s="227" t="s">
        <v>342</v>
      </c>
      <c r="D174" s="227" t="s">
        <v>178</v>
      </c>
      <c r="E174" s="228" t="s">
        <v>1829</v>
      </c>
      <c r="F174" s="229" t="s">
        <v>1830</v>
      </c>
      <c r="G174" s="230" t="s">
        <v>1785</v>
      </c>
      <c r="H174" s="231">
        <v>12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43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183</v>
      </c>
      <c r="AT174" s="238" t="s">
        <v>178</v>
      </c>
      <c r="AU174" s="238" t="s">
        <v>88</v>
      </c>
      <c r="AY174" s="18" t="s">
        <v>176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86</v>
      </c>
      <c r="BK174" s="239">
        <f>ROUND(I174*H174,2)</f>
        <v>0</v>
      </c>
      <c r="BL174" s="18" t="s">
        <v>183</v>
      </c>
      <c r="BM174" s="238" t="s">
        <v>494</v>
      </c>
    </row>
    <row r="175" spans="1:47" s="2" customFormat="1" ht="12">
      <c r="A175" s="39"/>
      <c r="B175" s="40"/>
      <c r="C175" s="41"/>
      <c r="D175" s="240" t="s">
        <v>185</v>
      </c>
      <c r="E175" s="41"/>
      <c r="F175" s="241" t="s">
        <v>1830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185</v>
      </c>
      <c r="AU175" s="18" t="s">
        <v>88</v>
      </c>
    </row>
    <row r="176" spans="1:65" s="2" customFormat="1" ht="16.5" customHeight="1">
      <c r="A176" s="39"/>
      <c r="B176" s="40"/>
      <c r="C176" s="227" t="s">
        <v>348</v>
      </c>
      <c r="D176" s="227" t="s">
        <v>178</v>
      </c>
      <c r="E176" s="228" t="s">
        <v>1831</v>
      </c>
      <c r="F176" s="229" t="s">
        <v>1832</v>
      </c>
      <c r="G176" s="230" t="s">
        <v>1785</v>
      </c>
      <c r="H176" s="231">
        <v>5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43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183</v>
      </c>
      <c r="AT176" s="238" t="s">
        <v>178</v>
      </c>
      <c r="AU176" s="238" t="s">
        <v>88</v>
      </c>
      <c r="AY176" s="18" t="s">
        <v>176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86</v>
      </c>
      <c r="BK176" s="239">
        <f>ROUND(I176*H176,2)</f>
        <v>0</v>
      </c>
      <c r="BL176" s="18" t="s">
        <v>183</v>
      </c>
      <c r="BM176" s="238" t="s">
        <v>503</v>
      </c>
    </row>
    <row r="177" spans="1:47" s="2" customFormat="1" ht="12">
      <c r="A177" s="39"/>
      <c r="B177" s="40"/>
      <c r="C177" s="41"/>
      <c r="D177" s="240" t="s">
        <v>185</v>
      </c>
      <c r="E177" s="41"/>
      <c r="F177" s="241" t="s">
        <v>1832</v>
      </c>
      <c r="G177" s="41"/>
      <c r="H177" s="41"/>
      <c r="I177" s="242"/>
      <c r="J177" s="41"/>
      <c r="K177" s="41"/>
      <c r="L177" s="45"/>
      <c r="M177" s="243"/>
      <c r="N177" s="24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185</v>
      </c>
      <c r="AU177" s="18" t="s">
        <v>88</v>
      </c>
    </row>
    <row r="178" spans="1:65" s="2" customFormat="1" ht="24.15" customHeight="1">
      <c r="A178" s="39"/>
      <c r="B178" s="40"/>
      <c r="C178" s="227" t="s">
        <v>355</v>
      </c>
      <c r="D178" s="227" t="s">
        <v>178</v>
      </c>
      <c r="E178" s="228" t="s">
        <v>1833</v>
      </c>
      <c r="F178" s="229" t="s">
        <v>1834</v>
      </c>
      <c r="G178" s="230" t="s">
        <v>1785</v>
      </c>
      <c r="H178" s="231">
        <v>1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43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183</v>
      </c>
      <c r="AT178" s="238" t="s">
        <v>178</v>
      </c>
      <c r="AU178" s="238" t="s">
        <v>88</v>
      </c>
      <c r="AY178" s="18" t="s">
        <v>176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86</v>
      </c>
      <c r="BK178" s="239">
        <f>ROUND(I178*H178,2)</f>
        <v>0</v>
      </c>
      <c r="BL178" s="18" t="s">
        <v>183</v>
      </c>
      <c r="BM178" s="238" t="s">
        <v>513</v>
      </c>
    </row>
    <row r="179" spans="1:47" s="2" customFormat="1" ht="12">
      <c r="A179" s="39"/>
      <c r="B179" s="40"/>
      <c r="C179" s="41"/>
      <c r="D179" s="240" t="s">
        <v>185</v>
      </c>
      <c r="E179" s="41"/>
      <c r="F179" s="241" t="s">
        <v>1834</v>
      </c>
      <c r="G179" s="41"/>
      <c r="H179" s="41"/>
      <c r="I179" s="242"/>
      <c r="J179" s="41"/>
      <c r="K179" s="41"/>
      <c r="L179" s="45"/>
      <c r="M179" s="243"/>
      <c r="N179" s="24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185</v>
      </c>
      <c r="AU179" s="18" t="s">
        <v>88</v>
      </c>
    </row>
    <row r="180" spans="1:65" s="2" customFormat="1" ht="16.5" customHeight="1">
      <c r="A180" s="39"/>
      <c r="B180" s="40"/>
      <c r="C180" s="227" t="s">
        <v>362</v>
      </c>
      <c r="D180" s="227" t="s">
        <v>178</v>
      </c>
      <c r="E180" s="228" t="s">
        <v>1946</v>
      </c>
      <c r="F180" s="229" t="s">
        <v>1947</v>
      </c>
      <c r="G180" s="230" t="s">
        <v>1785</v>
      </c>
      <c r="H180" s="231">
        <v>6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43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183</v>
      </c>
      <c r="AT180" s="238" t="s">
        <v>178</v>
      </c>
      <c r="AU180" s="238" t="s">
        <v>88</v>
      </c>
      <c r="AY180" s="18" t="s">
        <v>176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86</v>
      </c>
      <c r="BK180" s="239">
        <f>ROUND(I180*H180,2)</f>
        <v>0</v>
      </c>
      <c r="BL180" s="18" t="s">
        <v>183</v>
      </c>
      <c r="BM180" s="238" t="s">
        <v>522</v>
      </c>
    </row>
    <row r="181" spans="1:47" s="2" customFormat="1" ht="12">
      <c r="A181" s="39"/>
      <c r="B181" s="40"/>
      <c r="C181" s="41"/>
      <c r="D181" s="240" t="s">
        <v>185</v>
      </c>
      <c r="E181" s="41"/>
      <c r="F181" s="241" t="s">
        <v>1947</v>
      </c>
      <c r="G181" s="41"/>
      <c r="H181" s="41"/>
      <c r="I181" s="242"/>
      <c r="J181" s="41"/>
      <c r="K181" s="41"/>
      <c r="L181" s="45"/>
      <c r="M181" s="243"/>
      <c r="N181" s="244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185</v>
      </c>
      <c r="AU181" s="18" t="s">
        <v>88</v>
      </c>
    </row>
    <row r="182" spans="1:65" s="2" customFormat="1" ht="16.5" customHeight="1">
      <c r="A182" s="39"/>
      <c r="B182" s="40"/>
      <c r="C182" s="227" t="s">
        <v>368</v>
      </c>
      <c r="D182" s="227" t="s">
        <v>178</v>
      </c>
      <c r="E182" s="228" t="s">
        <v>1843</v>
      </c>
      <c r="F182" s="229" t="s">
        <v>1844</v>
      </c>
      <c r="G182" s="230" t="s">
        <v>462</v>
      </c>
      <c r="H182" s="231">
        <v>50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43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183</v>
      </c>
      <c r="AT182" s="238" t="s">
        <v>178</v>
      </c>
      <c r="AU182" s="238" t="s">
        <v>88</v>
      </c>
      <c r="AY182" s="18" t="s">
        <v>176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86</v>
      </c>
      <c r="BK182" s="239">
        <f>ROUND(I182*H182,2)</f>
        <v>0</v>
      </c>
      <c r="BL182" s="18" t="s">
        <v>183</v>
      </c>
      <c r="BM182" s="238" t="s">
        <v>532</v>
      </c>
    </row>
    <row r="183" spans="1:47" s="2" customFormat="1" ht="12">
      <c r="A183" s="39"/>
      <c r="B183" s="40"/>
      <c r="C183" s="41"/>
      <c r="D183" s="240" t="s">
        <v>185</v>
      </c>
      <c r="E183" s="41"/>
      <c r="F183" s="241" t="s">
        <v>1844</v>
      </c>
      <c r="G183" s="41"/>
      <c r="H183" s="41"/>
      <c r="I183" s="242"/>
      <c r="J183" s="41"/>
      <c r="K183" s="41"/>
      <c r="L183" s="45"/>
      <c r="M183" s="243"/>
      <c r="N183" s="24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185</v>
      </c>
      <c r="AU183" s="18" t="s">
        <v>88</v>
      </c>
    </row>
    <row r="184" spans="1:65" s="2" customFormat="1" ht="16.5" customHeight="1">
      <c r="A184" s="39"/>
      <c r="B184" s="40"/>
      <c r="C184" s="227" t="s">
        <v>374</v>
      </c>
      <c r="D184" s="227" t="s">
        <v>178</v>
      </c>
      <c r="E184" s="228" t="s">
        <v>1845</v>
      </c>
      <c r="F184" s="229" t="s">
        <v>1846</v>
      </c>
      <c r="G184" s="230" t="s">
        <v>462</v>
      </c>
      <c r="H184" s="231">
        <v>100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43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183</v>
      </c>
      <c r="AT184" s="238" t="s">
        <v>178</v>
      </c>
      <c r="AU184" s="238" t="s">
        <v>88</v>
      </c>
      <c r="AY184" s="18" t="s">
        <v>176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86</v>
      </c>
      <c r="BK184" s="239">
        <f>ROUND(I184*H184,2)</f>
        <v>0</v>
      </c>
      <c r="BL184" s="18" t="s">
        <v>183</v>
      </c>
      <c r="BM184" s="238" t="s">
        <v>543</v>
      </c>
    </row>
    <row r="185" spans="1:47" s="2" customFormat="1" ht="12">
      <c r="A185" s="39"/>
      <c r="B185" s="40"/>
      <c r="C185" s="41"/>
      <c r="D185" s="240" t="s">
        <v>185</v>
      </c>
      <c r="E185" s="41"/>
      <c r="F185" s="241" t="s">
        <v>1846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185</v>
      </c>
      <c r="AU185" s="18" t="s">
        <v>88</v>
      </c>
    </row>
    <row r="186" spans="1:65" s="2" customFormat="1" ht="16.5" customHeight="1">
      <c r="A186" s="39"/>
      <c r="B186" s="40"/>
      <c r="C186" s="227" t="s">
        <v>381</v>
      </c>
      <c r="D186" s="227" t="s">
        <v>178</v>
      </c>
      <c r="E186" s="228" t="s">
        <v>1948</v>
      </c>
      <c r="F186" s="229" t="s">
        <v>1949</v>
      </c>
      <c r="G186" s="230" t="s">
        <v>1785</v>
      </c>
      <c r="H186" s="231">
        <v>93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43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183</v>
      </c>
      <c r="AT186" s="238" t="s">
        <v>178</v>
      </c>
      <c r="AU186" s="238" t="s">
        <v>88</v>
      </c>
      <c r="AY186" s="18" t="s">
        <v>176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86</v>
      </c>
      <c r="BK186" s="239">
        <f>ROUND(I186*H186,2)</f>
        <v>0</v>
      </c>
      <c r="BL186" s="18" t="s">
        <v>183</v>
      </c>
      <c r="BM186" s="238" t="s">
        <v>554</v>
      </c>
    </row>
    <row r="187" spans="1:47" s="2" customFormat="1" ht="12">
      <c r="A187" s="39"/>
      <c r="B187" s="40"/>
      <c r="C187" s="41"/>
      <c r="D187" s="240" t="s">
        <v>185</v>
      </c>
      <c r="E187" s="41"/>
      <c r="F187" s="241" t="s">
        <v>1949</v>
      </c>
      <c r="G187" s="41"/>
      <c r="H187" s="41"/>
      <c r="I187" s="242"/>
      <c r="J187" s="41"/>
      <c r="K187" s="41"/>
      <c r="L187" s="45"/>
      <c r="M187" s="243"/>
      <c r="N187" s="244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185</v>
      </c>
      <c r="AU187" s="18" t="s">
        <v>88</v>
      </c>
    </row>
    <row r="188" spans="1:65" s="2" customFormat="1" ht="16.5" customHeight="1">
      <c r="A188" s="39"/>
      <c r="B188" s="40"/>
      <c r="C188" s="227" t="s">
        <v>387</v>
      </c>
      <c r="D188" s="227" t="s">
        <v>178</v>
      </c>
      <c r="E188" s="228" t="s">
        <v>1849</v>
      </c>
      <c r="F188" s="229" t="s">
        <v>1850</v>
      </c>
      <c r="G188" s="230" t="s">
        <v>462</v>
      </c>
      <c r="H188" s="231">
        <v>80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43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183</v>
      </c>
      <c r="AT188" s="238" t="s">
        <v>178</v>
      </c>
      <c r="AU188" s="238" t="s">
        <v>88</v>
      </c>
      <c r="AY188" s="18" t="s">
        <v>176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86</v>
      </c>
      <c r="BK188" s="239">
        <f>ROUND(I188*H188,2)</f>
        <v>0</v>
      </c>
      <c r="BL188" s="18" t="s">
        <v>183</v>
      </c>
      <c r="BM188" s="238" t="s">
        <v>564</v>
      </c>
    </row>
    <row r="189" spans="1:47" s="2" customFormat="1" ht="12">
      <c r="A189" s="39"/>
      <c r="B189" s="40"/>
      <c r="C189" s="41"/>
      <c r="D189" s="240" t="s">
        <v>185</v>
      </c>
      <c r="E189" s="41"/>
      <c r="F189" s="241" t="s">
        <v>1850</v>
      </c>
      <c r="G189" s="41"/>
      <c r="H189" s="41"/>
      <c r="I189" s="242"/>
      <c r="J189" s="41"/>
      <c r="K189" s="41"/>
      <c r="L189" s="45"/>
      <c r="M189" s="243"/>
      <c r="N189" s="244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185</v>
      </c>
      <c r="AU189" s="18" t="s">
        <v>88</v>
      </c>
    </row>
    <row r="190" spans="1:65" s="2" customFormat="1" ht="16.5" customHeight="1">
      <c r="A190" s="39"/>
      <c r="B190" s="40"/>
      <c r="C190" s="227" t="s">
        <v>393</v>
      </c>
      <c r="D190" s="227" t="s">
        <v>178</v>
      </c>
      <c r="E190" s="228" t="s">
        <v>1851</v>
      </c>
      <c r="F190" s="229" t="s">
        <v>1852</v>
      </c>
      <c r="G190" s="230" t="s">
        <v>462</v>
      </c>
      <c r="H190" s="231">
        <v>15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43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183</v>
      </c>
      <c r="AT190" s="238" t="s">
        <v>178</v>
      </c>
      <c r="AU190" s="238" t="s">
        <v>88</v>
      </c>
      <c r="AY190" s="18" t="s">
        <v>176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86</v>
      </c>
      <c r="BK190" s="239">
        <f>ROUND(I190*H190,2)</f>
        <v>0</v>
      </c>
      <c r="BL190" s="18" t="s">
        <v>183</v>
      </c>
      <c r="BM190" s="238" t="s">
        <v>575</v>
      </c>
    </row>
    <row r="191" spans="1:47" s="2" customFormat="1" ht="12">
      <c r="A191" s="39"/>
      <c r="B191" s="40"/>
      <c r="C191" s="41"/>
      <c r="D191" s="240" t="s">
        <v>185</v>
      </c>
      <c r="E191" s="41"/>
      <c r="F191" s="241" t="s">
        <v>1852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185</v>
      </c>
      <c r="AU191" s="18" t="s">
        <v>88</v>
      </c>
    </row>
    <row r="192" spans="1:65" s="2" customFormat="1" ht="16.5" customHeight="1">
      <c r="A192" s="39"/>
      <c r="B192" s="40"/>
      <c r="C192" s="227" t="s">
        <v>399</v>
      </c>
      <c r="D192" s="227" t="s">
        <v>178</v>
      </c>
      <c r="E192" s="228" t="s">
        <v>1853</v>
      </c>
      <c r="F192" s="229" t="s">
        <v>1854</v>
      </c>
      <c r="G192" s="230" t="s">
        <v>1785</v>
      </c>
      <c r="H192" s="231">
        <v>10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43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183</v>
      </c>
      <c r="AT192" s="238" t="s">
        <v>178</v>
      </c>
      <c r="AU192" s="238" t="s">
        <v>88</v>
      </c>
      <c r="AY192" s="18" t="s">
        <v>176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86</v>
      </c>
      <c r="BK192" s="239">
        <f>ROUND(I192*H192,2)</f>
        <v>0</v>
      </c>
      <c r="BL192" s="18" t="s">
        <v>183</v>
      </c>
      <c r="BM192" s="238" t="s">
        <v>586</v>
      </c>
    </row>
    <row r="193" spans="1:47" s="2" customFormat="1" ht="12">
      <c r="A193" s="39"/>
      <c r="B193" s="40"/>
      <c r="C193" s="41"/>
      <c r="D193" s="240" t="s">
        <v>185</v>
      </c>
      <c r="E193" s="41"/>
      <c r="F193" s="241" t="s">
        <v>1854</v>
      </c>
      <c r="G193" s="41"/>
      <c r="H193" s="41"/>
      <c r="I193" s="242"/>
      <c r="J193" s="41"/>
      <c r="K193" s="41"/>
      <c r="L193" s="45"/>
      <c r="M193" s="243"/>
      <c r="N193" s="244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185</v>
      </c>
      <c r="AU193" s="18" t="s">
        <v>88</v>
      </c>
    </row>
    <row r="194" spans="1:65" s="2" customFormat="1" ht="16.5" customHeight="1">
      <c r="A194" s="39"/>
      <c r="B194" s="40"/>
      <c r="C194" s="227" t="s">
        <v>407</v>
      </c>
      <c r="D194" s="227" t="s">
        <v>178</v>
      </c>
      <c r="E194" s="228" t="s">
        <v>1855</v>
      </c>
      <c r="F194" s="229" t="s">
        <v>1856</v>
      </c>
      <c r="G194" s="230" t="s">
        <v>1785</v>
      </c>
      <c r="H194" s="231">
        <v>12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43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183</v>
      </c>
      <c r="AT194" s="238" t="s">
        <v>178</v>
      </c>
      <c r="AU194" s="238" t="s">
        <v>88</v>
      </c>
      <c r="AY194" s="18" t="s">
        <v>176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86</v>
      </c>
      <c r="BK194" s="239">
        <f>ROUND(I194*H194,2)</f>
        <v>0</v>
      </c>
      <c r="BL194" s="18" t="s">
        <v>183</v>
      </c>
      <c r="BM194" s="238" t="s">
        <v>596</v>
      </c>
    </row>
    <row r="195" spans="1:47" s="2" customFormat="1" ht="12">
      <c r="A195" s="39"/>
      <c r="B195" s="40"/>
      <c r="C195" s="41"/>
      <c r="D195" s="240" t="s">
        <v>185</v>
      </c>
      <c r="E195" s="41"/>
      <c r="F195" s="241" t="s">
        <v>1856</v>
      </c>
      <c r="G195" s="41"/>
      <c r="H195" s="41"/>
      <c r="I195" s="242"/>
      <c r="J195" s="41"/>
      <c r="K195" s="41"/>
      <c r="L195" s="45"/>
      <c r="M195" s="243"/>
      <c r="N195" s="24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185</v>
      </c>
      <c r="AU195" s="18" t="s">
        <v>88</v>
      </c>
    </row>
    <row r="196" spans="1:65" s="2" customFormat="1" ht="16.5" customHeight="1">
      <c r="A196" s="39"/>
      <c r="B196" s="40"/>
      <c r="C196" s="227" t="s">
        <v>413</v>
      </c>
      <c r="D196" s="227" t="s">
        <v>178</v>
      </c>
      <c r="E196" s="228" t="s">
        <v>1857</v>
      </c>
      <c r="F196" s="229" t="s">
        <v>1858</v>
      </c>
      <c r="G196" s="230" t="s">
        <v>1785</v>
      </c>
      <c r="H196" s="231">
        <v>6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43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183</v>
      </c>
      <c r="AT196" s="238" t="s">
        <v>178</v>
      </c>
      <c r="AU196" s="238" t="s">
        <v>88</v>
      </c>
      <c r="AY196" s="18" t="s">
        <v>176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86</v>
      </c>
      <c r="BK196" s="239">
        <f>ROUND(I196*H196,2)</f>
        <v>0</v>
      </c>
      <c r="BL196" s="18" t="s">
        <v>183</v>
      </c>
      <c r="BM196" s="238" t="s">
        <v>608</v>
      </c>
    </row>
    <row r="197" spans="1:47" s="2" customFormat="1" ht="12">
      <c r="A197" s="39"/>
      <c r="B197" s="40"/>
      <c r="C197" s="41"/>
      <c r="D197" s="240" t="s">
        <v>185</v>
      </c>
      <c r="E197" s="41"/>
      <c r="F197" s="241" t="s">
        <v>1858</v>
      </c>
      <c r="G197" s="41"/>
      <c r="H197" s="41"/>
      <c r="I197" s="242"/>
      <c r="J197" s="41"/>
      <c r="K197" s="41"/>
      <c r="L197" s="45"/>
      <c r="M197" s="243"/>
      <c r="N197" s="24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185</v>
      </c>
      <c r="AU197" s="18" t="s">
        <v>88</v>
      </c>
    </row>
    <row r="198" spans="1:65" s="2" customFormat="1" ht="16.5" customHeight="1">
      <c r="A198" s="39"/>
      <c r="B198" s="40"/>
      <c r="C198" s="227" t="s">
        <v>423</v>
      </c>
      <c r="D198" s="227" t="s">
        <v>178</v>
      </c>
      <c r="E198" s="228" t="s">
        <v>1859</v>
      </c>
      <c r="F198" s="229" t="s">
        <v>1860</v>
      </c>
      <c r="G198" s="230" t="s">
        <v>462</v>
      </c>
      <c r="H198" s="231">
        <v>100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43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183</v>
      </c>
      <c r="AT198" s="238" t="s">
        <v>178</v>
      </c>
      <c r="AU198" s="238" t="s">
        <v>88</v>
      </c>
      <c r="AY198" s="18" t="s">
        <v>176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86</v>
      </c>
      <c r="BK198" s="239">
        <f>ROUND(I198*H198,2)</f>
        <v>0</v>
      </c>
      <c r="BL198" s="18" t="s">
        <v>183</v>
      </c>
      <c r="BM198" s="238" t="s">
        <v>616</v>
      </c>
    </row>
    <row r="199" spans="1:47" s="2" customFormat="1" ht="12">
      <c r="A199" s="39"/>
      <c r="B199" s="40"/>
      <c r="C199" s="41"/>
      <c r="D199" s="240" t="s">
        <v>185</v>
      </c>
      <c r="E199" s="41"/>
      <c r="F199" s="241" t="s">
        <v>1860</v>
      </c>
      <c r="G199" s="41"/>
      <c r="H199" s="41"/>
      <c r="I199" s="242"/>
      <c r="J199" s="41"/>
      <c r="K199" s="41"/>
      <c r="L199" s="45"/>
      <c r="M199" s="243"/>
      <c r="N199" s="244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185</v>
      </c>
      <c r="AU199" s="18" t="s">
        <v>88</v>
      </c>
    </row>
    <row r="200" spans="1:65" s="2" customFormat="1" ht="16.5" customHeight="1">
      <c r="A200" s="39"/>
      <c r="B200" s="40"/>
      <c r="C200" s="227" t="s">
        <v>428</v>
      </c>
      <c r="D200" s="227" t="s">
        <v>178</v>
      </c>
      <c r="E200" s="228" t="s">
        <v>1866</v>
      </c>
      <c r="F200" s="229" t="s">
        <v>1867</v>
      </c>
      <c r="G200" s="230" t="s">
        <v>1785</v>
      </c>
      <c r="H200" s="231">
        <v>1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43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183</v>
      </c>
      <c r="AT200" s="238" t="s">
        <v>178</v>
      </c>
      <c r="AU200" s="238" t="s">
        <v>88</v>
      </c>
      <c r="AY200" s="18" t="s">
        <v>176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86</v>
      </c>
      <c r="BK200" s="239">
        <f>ROUND(I200*H200,2)</f>
        <v>0</v>
      </c>
      <c r="BL200" s="18" t="s">
        <v>183</v>
      </c>
      <c r="BM200" s="238" t="s">
        <v>626</v>
      </c>
    </row>
    <row r="201" spans="1:47" s="2" customFormat="1" ht="12">
      <c r="A201" s="39"/>
      <c r="B201" s="40"/>
      <c r="C201" s="41"/>
      <c r="D201" s="240" t="s">
        <v>185</v>
      </c>
      <c r="E201" s="41"/>
      <c r="F201" s="241" t="s">
        <v>1867</v>
      </c>
      <c r="G201" s="41"/>
      <c r="H201" s="41"/>
      <c r="I201" s="242"/>
      <c r="J201" s="41"/>
      <c r="K201" s="41"/>
      <c r="L201" s="45"/>
      <c r="M201" s="243"/>
      <c r="N201" s="244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185</v>
      </c>
      <c r="AU201" s="18" t="s">
        <v>88</v>
      </c>
    </row>
    <row r="202" spans="1:65" s="2" customFormat="1" ht="16.5" customHeight="1">
      <c r="A202" s="39"/>
      <c r="B202" s="40"/>
      <c r="C202" s="227" t="s">
        <v>433</v>
      </c>
      <c r="D202" s="227" t="s">
        <v>178</v>
      </c>
      <c r="E202" s="228" t="s">
        <v>1868</v>
      </c>
      <c r="F202" s="229" t="s">
        <v>1869</v>
      </c>
      <c r="G202" s="230" t="s">
        <v>1800</v>
      </c>
      <c r="H202" s="231">
        <v>6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43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183</v>
      </c>
      <c r="AT202" s="238" t="s">
        <v>178</v>
      </c>
      <c r="AU202" s="238" t="s">
        <v>88</v>
      </c>
      <c r="AY202" s="18" t="s">
        <v>176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86</v>
      </c>
      <c r="BK202" s="239">
        <f>ROUND(I202*H202,2)</f>
        <v>0</v>
      </c>
      <c r="BL202" s="18" t="s">
        <v>183</v>
      </c>
      <c r="BM202" s="238" t="s">
        <v>638</v>
      </c>
    </row>
    <row r="203" spans="1:47" s="2" customFormat="1" ht="12">
      <c r="A203" s="39"/>
      <c r="B203" s="40"/>
      <c r="C203" s="41"/>
      <c r="D203" s="240" t="s">
        <v>185</v>
      </c>
      <c r="E203" s="41"/>
      <c r="F203" s="241" t="s">
        <v>1869</v>
      </c>
      <c r="G203" s="41"/>
      <c r="H203" s="41"/>
      <c r="I203" s="242"/>
      <c r="J203" s="41"/>
      <c r="K203" s="41"/>
      <c r="L203" s="45"/>
      <c r="M203" s="243"/>
      <c r="N203" s="24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185</v>
      </c>
      <c r="AU203" s="18" t="s">
        <v>88</v>
      </c>
    </row>
    <row r="204" spans="1:65" s="2" customFormat="1" ht="16.5" customHeight="1">
      <c r="A204" s="39"/>
      <c r="B204" s="40"/>
      <c r="C204" s="227" t="s">
        <v>439</v>
      </c>
      <c r="D204" s="227" t="s">
        <v>178</v>
      </c>
      <c r="E204" s="228" t="s">
        <v>1870</v>
      </c>
      <c r="F204" s="229" t="s">
        <v>1871</v>
      </c>
      <c r="G204" s="230" t="s">
        <v>1800</v>
      </c>
      <c r="H204" s="231">
        <v>8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43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183</v>
      </c>
      <c r="AT204" s="238" t="s">
        <v>178</v>
      </c>
      <c r="AU204" s="238" t="s">
        <v>88</v>
      </c>
      <c r="AY204" s="18" t="s">
        <v>176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86</v>
      </c>
      <c r="BK204" s="239">
        <f>ROUND(I204*H204,2)</f>
        <v>0</v>
      </c>
      <c r="BL204" s="18" t="s">
        <v>183</v>
      </c>
      <c r="BM204" s="238" t="s">
        <v>651</v>
      </c>
    </row>
    <row r="205" spans="1:47" s="2" customFormat="1" ht="12">
      <c r="A205" s="39"/>
      <c r="B205" s="40"/>
      <c r="C205" s="41"/>
      <c r="D205" s="240" t="s">
        <v>185</v>
      </c>
      <c r="E205" s="41"/>
      <c r="F205" s="241" t="s">
        <v>1871</v>
      </c>
      <c r="G205" s="41"/>
      <c r="H205" s="41"/>
      <c r="I205" s="242"/>
      <c r="J205" s="41"/>
      <c r="K205" s="41"/>
      <c r="L205" s="45"/>
      <c r="M205" s="243"/>
      <c r="N205" s="244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185</v>
      </c>
      <c r="AU205" s="18" t="s">
        <v>88</v>
      </c>
    </row>
    <row r="206" spans="1:65" s="2" customFormat="1" ht="16.5" customHeight="1">
      <c r="A206" s="39"/>
      <c r="B206" s="40"/>
      <c r="C206" s="227" t="s">
        <v>445</v>
      </c>
      <c r="D206" s="227" t="s">
        <v>178</v>
      </c>
      <c r="E206" s="228" t="s">
        <v>1872</v>
      </c>
      <c r="F206" s="229" t="s">
        <v>1873</v>
      </c>
      <c r="G206" s="230" t="s">
        <v>1800</v>
      </c>
      <c r="H206" s="231">
        <v>16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43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183</v>
      </c>
      <c r="AT206" s="238" t="s">
        <v>178</v>
      </c>
      <c r="AU206" s="238" t="s">
        <v>88</v>
      </c>
      <c r="AY206" s="18" t="s">
        <v>176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86</v>
      </c>
      <c r="BK206" s="239">
        <f>ROUND(I206*H206,2)</f>
        <v>0</v>
      </c>
      <c r="BL206" s="18" t="s">
        <v>183</v>
      </c>
      <c r="BM206" s="238" t="s">
        <v>661</v>
      </c>
    </row>
    <row r="207" spans="1:47" s="2" customFormat="1" ht="12">
      <c r="A207" s="39"/>
      <c r="B207" s="40"/>
      <c r="C207" s="41"/>
      <c r="D207" s="240" t="s">
        <v>185</v>
      </c>
      <c r="E207" s="41"/>
      <c r="F207" s="241" t="s">
        <v>1873</v>
      </c>
      <c r="G207" s="41"/>
      <c r="H207" s="41"/>
      <c r="I207" s="242"/>
      <c r="J207" s="41"/>
      <c r="K207" s="41"/>
      <c r="L207" s="45"/>
      <c r="M207" s="243"/>
      <c r="N207" s="24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185</v>
      </c>
      <c r="AU207" s="18" t="s">
        <v>88</v>
      </c>
    </row>
    <row r="208" spans="1:65" s="2" customFormat="1" ht="16.5" customHeight="1">
      <c r="A208" s="39"/>
      <c r="B208" s="40"/>
      <c r="C208" s="227" t="s">
        <v>451</v>
      </c>
      <c r="D208" s="227" t="s">
        <v>178</v>
      </c>
      <c r="E208" s="228" t="s">
        <v>1801</v>
      </c>
      <c r="F208" s="229" t="s">
        <v>1802</v>
      </c>
      <c r="G208" s="230" t="s">
        <v>1800</v>
      </c>
      <c r="H208" s="231">
        <v>25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43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183</v>
      </c>
      <c r="AT208" s="238" t="s">
        <v>178</v>
      </c>
      <c r="AU208" s="238" t="s">
        <v>88</v>
      </c>
      <c r="AY208" s="18" t="s">
        <v>176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86</v>
      </c>
      <c r="BK208" s="239">
        <f>ROUND(I208*H208,2)</f>
        <v>0</v>
      </c>
      <c r="BL208" s="18" t="s">
        <v>183</v>
      </c>
      <c r="BM208" s="238" t="s">
        <v>672</v>
      </c>
    </row>
    <row r="209" spans="1:47" s="2" customFormat="1" ht="12">
      <c r="A209" s="39"/>
      <c r="B209" s="40"/>
      <c r="C209" s="41"/>
      <c r="D209" s="240" t="s">
        <v>185</v>
      </c>
      <c r="E209" s="41"/>
      <c r="F209" s="241" t="s">
        <v>1802</v>
      </c>
      <c r="G209" s="41"/>
      <c r="H209" s="41"/>
      <c r="I209" s="242"/>
      <c r="J209" s="41"/>
      <c r="K209" s="41"/>
      <c r="L209" s="45"/>
      <c r="M209" s="243"/>
      <c r="N209" s="24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185</v>
      </c>
      <c r="AU209" s="18" t="s">
        <v>88</v>
      </c>
    </row>
    <row r="210" spans="1:65" s="2" customFormat="1" ht="16.5" customHeight="1">
      <c r="A210" s="39"/>
      <c r="B210" s="40"/>
      <c r="C210" s="227" t="s">
        <v>459</v>
      </c>
      <c r="D210" s="227" t="s">
        <v>178</v>
      </c>
      <c r="E210" s="228" t="s">
        <v>1803</v>
      </c>
      <c r="F210" s="229" t="s">
        <v>1804</v>
      </c>
      <c r="G210" s="230" t="s">
        <v>1800</v>
      </c>
      <c r="H210" s="231">
        <v>25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43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183</v>
      </c>
      <c r="AT210" s="238" t="s">
        <v>178</v>
      </c>
      <c r="AU210" s="238" t="s">
        <v>88</v>
      </c>
      <c r="AY210" s="18" t="s">
        <v>176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86</v>
      </c>
      <c r="BK210" s="239">
        <f>ROUND(I210*H210,2)</f>
        <v>0</v>
      </c>
      <c r="BL210" s="18" t="s">
        <v>183</v>
      </c>
      <c r="BM210" s="238" t="s">
        <v>683</v>
      </c>
    </row>
    <row r="211" spans="1:47" s="2" customFormat="1" ht="12">
      <c r="A211" s="39"/>
      <c r="B211" s="40"/>
      <c r="C211" s="41"/>
      <c r="D211" s="240" t="s">
        <v>185</v>
      </c>
      <c r="E211" s="41"/>
      <c r="F211" s="241" t="s">
        <v>1804</v>
      </c>
      <c r="G211" s="41"/>
      <c r="H211" s="41"/>
      <c r="I211" s="242"/>
      <c r="J211" s="41"/>
      <c r="K211" s="41"/>
      <c r="L211" s="45"/>
      <c r="M211" s="243"/>
      <c r="N211" s="24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185</v>
      </c>
      <c r="AU211" s="18" t="s">
        <v>88</v>
      </c>
    </row>
    <row r="212" spans="1:65" s="2" customFormat="1" ht="16.5" customHeight="1">
      <c r="A212" s="39"/>
      <c r="B212" s="40"/>
      <c r="C212" s="227" t="s">
        <v>466</v>
      </c>
      <c r="D212" s="227" t="s">
        <v>178</v>
      </c>
      <c r="E212" s="228" t="s">
        <v>1874</v>
      </c>
      <c r="F212" s="229" t="s">
        <v>1875</v>
      </c>
      <c r="G212" s="230" t="s">
        <v>1800</v>
      </c>
      <c r="H212" s="231">
        <v>4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43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183</v>
      </c>
      <c r="AT212" s="238" t="s">
        <v>178</v>
      </c>
      <c r="AU212" s="238" t="s">
        <v>88</v>
      </c>
      <c r="AY212" s="18" t="s">
        <v>176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86</v>
      </c>
      <c r="BK212" s="239">
        <f>ROUND(I212*H212,2)</f>
        <v>0</v>
      </c>
      <c r="BL212" s="18" t="s">
        <v>183</v>
      </c>
      <c r="BM212" s="238" t="s">
        <v>695</v>
      </c>
    </row>
    <row r="213" spans="1:47" s="2" customFormat="1" ht="12">
      <c r="A213" s="39"/>
      <c r="B213" s="40"/>
      <c r="C213" s="41"/>
      <c r="D213" s="240" t="s">
        <v>185</v>
      </c>
      <c r="E213" s="41"/>
      <c r="F213" s="241" t="s">
        <v>1875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185</v>
      </c>
      <c r="AU213" s="18" t="s">
        <v>88</v>
      </c>
    </row>
    <row r="214" spans="1:65" s="2" customFormat="1" ht="16.5" customHeight="1">
      <c r="A214" s="39"/>
      <c r="B214" s="40"/>
      <c r="C214" s="227" t="s">
        <v>473</v>
      </c>
      <c r="D214" s="227" t="s">
        <v>178</v>
      </c>
      <c r="E214" s="228" t="s">
        <v>1876</v>
      </c>
      <c r="F214" s="229" t="s">
        <v>1877</v>
      </c>
      <c r="G214" s="230" t="s">
        <v>1800</v>
      </c>
      <c r="H214" s="231">
        <v>12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43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183</v>
      </c>
      <c r="AT214" s="238" t="s">
        <v>178</v>
      </c>
      <c r="AU214" s="238" t="s">
        <v>88</v>
      </c>
      <c r="AY214" s="18" t="s">
        <v>176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86</v>
      </c>
      <c r="BK214" s="239">
        <f>ROUND(I214*H214,2)</f>
        <v>0</v>
      </c>
      <c r="BL214" s="18" t="s">
        <v>183</v>
      </c>
      <c r="BM214" s="238" t="s">
        <v>708</v>
      </c>
    </row>
    <row r="215" spans="1:47" s="2" customFormat="1" ht="12">
      <c r="A215" s="39"/>
      <c r="B215" s="40"/>
      <c r="C215" s="41"/>
      <c r="D215" s="240" t="s">
        <v>185</v>
      </c>
      <c r="E215" s="41"/>
      <c r="F215" s="241" t="s">
        <v>1877</v>
      </c>
      <c r="G215" s="41"/>
      <c r="H215" s="41"/>
      <c r="I215" s="242"/>
      <c r="J215" s="41"/>
      <c r="K215" s="41"/>
      <c r="L215" s="45"/>
      <c r="M215" s="243"/>
      <c r="N215" s="24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185</v>
      </c>
      <c r="AU215" s="18" t="s">
        <v>88</v>
      </c>
    </row>
    <row r="216" spans="1:65" s="2" customFormat="1" ht="16.5" customHeight="1">
      <c r="A216" s="39"/>
      <c r="B216" s="40"/>
      <c r="C216" s="227" t="s">
        <v>480</v>
      </c>
      <c r="D216" s="227" t="s">
        <v>178</v>
      </c>
      <c r="E216" s="228" t="s">
        <v>1878</v>
      </c>
      <c r="F216" s="229" t="s">
        <v>1879</v>
      </c>
      <c r="G216" s="230" t="s">
        <v>1800</v>
      </c>
      <c r="H216" s="231">
        <v>16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43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183</v>
      </c>
      <c r="AT216" s="238" t="s">
        <v>178</v>
      </c>
      <c r="AU216" s="238" t="s">
        <v>88</v>
      </c>
      <c r="AY216" s="18" t="s">
        <v>176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86</v>
      </c>
      <c r="BK216" s="239">
        <f>ROUND(I216*H216,2)</f>
        <v>0</v>
      </c>
      <c r="BL216" s="18" t="s">
        <v>183</v>
      </c>
      <c r="BM216" s="238" t="s">
        <v>718</v>
      </c>
    </row>
    <row r="217" spans="1:47" s="2" customFormat="1" ht="12">
      <c r="A217" s="39"/>
      <c r="B217" s="40"/>
      <c r="C217" s="41"/>
      <c r="D217" s="240" t="s">
        <v>185</v>
      </c>
      <c r="E217" s="41"/>
      <c r="F217" s="241" t="s">
        <v>1879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185</v>
      </c>
      <c r="AU217" s="18" t="s">
        <v>88</v>
      </c>
    </row>
    <row r="218" spans="1:65" s="2" customFormat="1" ht="16.5" customHeight="1">
      <c r="A218" s="39"/>
      <c r="B218" s="40"/>
      <c r="C218" s="227" t="s">
        <v>485</v>
      </c>
      <c r="D218" s="227" t="s">
        <v>178</v>
      </c>
      <c r="E218" s="228" t="s">
        <v>1880</v>
      </c>
      <c r="F218" s="229" t="s">
        <v>1881</v>
      </c>
      <c r="G218" s="230" t="s">
        <v>1800</v>
      </c>
      <c r="H218" s="231">
        <v>8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43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183</v>
      </c>
      <c r="AT218" s="238" t="s">
        <v>178</v>
      </c>
      <c r="AU218" s="238" t="s">
        <v>88</v>
      </c>
      <c r="AY218" s="18" t="s">
        <v>176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86</v>
      </c>
      <c r="BK218" s="239">
        <f>ROUND(I218*H218,2)</f>
        <v>0</v>
      </c>
      <c r="BL218" s="18" t="s">
        <v>183</v>
      </c>
      <c r="BM218" s="238" t="s">
        <v>729</v>
      </c>
    </row>
    <row r="219" spans="1:47" s="2" customFormat="1" ht="12">
      <c r="A219" s="39"/>
      <c r="B219" s="40"/>
      <c r="C219" s="41"/>
      <c r="D219" s="240" t="s">
        <v>185</v>
      </c>
      <c r="E219" s="41"/>
      <c r="F219" s="241" t="s">
        <v>1881</v>
      </c>
      <c r="G219" s="41"/>
      <c r="H219" s="41"/>
      <c r="I219" s="242"/>
      <c r="J219" s="41"/>
      <c r="K219" s="41"/>
      <c r="L219" s="45"/>
      <c r="M219" s="243"/>
      <c r="N219" s="24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185</v>
      </c>
      <c r="AU219" s="18" t="s">
        <v>88</v>
      </c>
    </row>
    <row r="220" spans="1:65" s="2" customFormat="1" ht="24.15" customHeight="1">
      <c r="A220" s="39"/>
      <c r="B220" s="40"/>
      <c r="C220" s="278" t="s">
        <v>490</v>
      </c>
      <c r="D220" s="278" t="s">
        <v>247</v>
      </c>
      <c r="E220" s="279" t="s">
        <v>1882</v>
      </c>
      <c r="F220" s="280" t="s">
        <v>1883</v>
      </c>
      <c r="G220" s="281" t="s">
        <v>1884</v>
      </c>
      <c r="H220" s="282">
        <v>1</v>
      </c>
      <c r="I220" s="283"/>
      <c r="J220" s="284">
        <f>ROUND(I220*H220,2)</f>
        <v>0</v>
      </c>
      <c r="K220" s="280" t="s">
        <v>1</v>
      </c>
      <c r="L220" s="285"/>
      <c r="M220" s="286" t="s">
        <v>1</v>
      </c>
      <c r="N220" s="287" t="s">
        <v>43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227</v>
      </c>
      <c r="AT220" s="238" t="s">
        <v>247</v>
      </c>
      <c r="AU220" s="238" t="s">
        <v>88</v>
      </c>
      <c r="AY220" s="18" t="s">
        <v>176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86</v>
      </c>
      <c r="BK220" s="239">
        <f>ROUND(I220*H220,2)</f>
        <v>0</v>
      </c>
      <c r="BL220" s="18" t="s">
        <v>183</v>
      </c>
      <c r="BM220" s="238" t="s">
        <v>1950</v>
      </c>
    </row>
    <row r="221" spans="1:47" s="2" customFormat="1" ht="12">
      <c r="A221" s="39"/>
      <c r="B221" s="40"/>
      <c r="C221" s="41"/>
      <c r="D221" s="240" t="s">
        <v>185</v>
      </c>
      <c r="E221" s="41"/>
      <c r="F221" s="241" t="s">
        <v>1883</v>
      </c>
      <c r="G221" s="41"/>
      <c r="H221" s="41"/>
      <c r="I221" s="242"/>
      <c r="J221" s="41"/>
      <c r="K221" s="41"/>
      <c r="L221" s="45"/>
      <c r="M221" s="243"/>
      <c r="N221" s="24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185</v>
      </c>
      <c r="AU221" s="18" t="s">
        <v>88</v>
      </c>
    </row>
    <row r="222" spans="1:63" s="12" customFormat="1" ht="25.9" customHeight="1">
      <c r="A222" s="12"/>
      <c r="B222" s="211"/>
      <c r="C222" s="212"/>
      <c r="D222" s="213" t="s">
        <v>77</v>
      </c>
      <c r="E222" s="214" t="s">
        <v>1886</v>
      </c>
      <c r="F222" s="214" t="s">
        <v>1887</v>
      </c>
      <c r="G222" s="212"/>
      <c r="H222" s="212"/>
      <c r="I222" s="215"/>
      <c r="J222" s="216">
        <f>BK222</f>
        <v>0</v>
      </c>
      <c r="K222" s="212"/>
      <c r="L222" s="217"/>
      <c r="M222" s="218"/>
      <c r="N222" s="219"/>
      <c r="O222" s="219"/>
      <c r="P222" s="220">
        <f>SUM(P223:P246)</f>
        <v>0</v>
      </c>
      <c r="Q222" s="219"/>
      <c r="R222" s="220">
        <f>SUM(R223:R246)</f>
        <v>0</v>
      </c>
      <c r="S222" s="219"/>
      <c r="T222" s="221">
        <f>SUM(T223:T246)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2" t="s">
        <v>86</v>
      </c>
      <c r="AT222" s="223" t="s">
        <v>77</v>
      </c>
      <c r="AU222" s="223" t="s">
        <v>78</v>
      </c>
      <c r="AY222" s="222" t="s">
        <v>176</v>
      </c>
      <c r="BK222" s="224">
        <f>SUM(BK223:BK246)</f>
        <v>0</v>
      </c>
    </row>
    <row r="223" spans="1:65" s="2" customFormat="1" ht="16.5" customHeight="1">
      <c r="A223" s="39"/>
      <c r="B223" s="40"/>
      <c r="C223" s="227" t="s">
        <v>494</v>
      </c>
      <c r="D223" s="227" t="s">
        <v>178</v>
      </c>
      <c r="E223" s="228" t="s">
        <v>1951</v>
      </c>
      <c r="F223" s="229" t="s">
        <v>1952</v>
      </c>
      <c r="G223" s="230" t="s">
        <v>1890</v>
      </c>
      <c r="H223" s="231">
        <v>0.1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43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183</v>
      </c>
      <c r="AT223" s="238" t="s">
        <v>178</v>
      </c>
      <c r="AU223" s="238" t="s">
        <v>86</v>
      </c>
      <c r="AY223" s="18" t="s">
        <v>176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86</v>
      </c>
      <c r="BK223" s="239">
        <f>ROUND(I223*H223,2)</f>
        <v>0</v>
      </c>
      <c r="BL223" s="18" t="s">
        <v>183</v>
      </c>
      <c r="BM223" s="238" t="s">
        <v>739</v>
      </c>
    </row>
    <row r="224" spans="1:47" s="2" customFormat="1" ht="12">
      <c r="A224" s="39"/>
      <c r="B224" s="40"/>
      <c r="C224" s="41"/>
      <c r="D224" s="240" t="s">
        <v>185</v>
      </c>
      <c r="E224" s="41"/>
      <c r="F224" s="241" t="s">
        <v>1952</v>
      </c>
      <c r="G224" s="41"/>
      <c r="H224" s="41"/>
      <c r="I224" s="242"/>
      <c r="J224" s="41"/>
      <c r="K224" s="41"/>
      <c r="L224" s="45"/>
      <c r="M224" s="243"/>
      <c r="N224" s="24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185</v>
      </c>
      <c r="AU224" s="18" t="s">
        <v>86</v>
      </c>
    </row>
    <row r="225" spans="1:65" s="2" customFormat="1" ht="16.5" customHeight="1">
      <c r="A225" s="39"/>
      <c r="B225" s="40"/>
      <c r="C225" s="227" t="s">
        <v>499</v>
      </c>
      <c r="D225" s="227" t="s">
        <v>178</v>
      </c>
      <c r="E225" s="228" t="s">
        <v>1891</v>
      </c>
      <c r="F225" s="229" t="s">
        <v>1892</v>
      </c>
      <c r="G225" s="230" t="s">
        <v>296</v>
      </c>
      <c r="H225" s="231">
        <v>35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43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183</v>
      </c>
      <c r="AT225" s="238" t="s">
        <v>178</v>
      </c>
      <c r="AU225" s="238" t="s">
        <v>86</v>
      </c>
      <c r="AY225" s="18" t="s">
        <v>176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86</v>
      </c>
      <c r="BK225" s="239">
        <f>ROUND(I225*H225,2)</f>
        <v>0</v>
      </c>
      <c r="BL225" s="18" t="s">
        <v>183</v>
      </c>
      <c r="BM225" s="238" t="s">
        <v>750</v>
      </c>
    </row>
    <row r="226" spans="1:47" s="2" customFormat="1" ht="12">
      <c r="A226" s="39"/>
      <c r="B226" s="40"/>
      <c r="C226" s="41"/>
      <c r="D226" s="240" t="s">
        <v>185</v>
      </c>
      <c r="E226" s="41"/>
      <c r="F226" s="241" t="s">
        <v>1892</v>
      </c>
      <c r="G226" s="41"/>
      <c r="H226" s="41"/>
      <c r="I226" s="242"/>
      <c r="J226" s="41"/>
      <c r="K226" s="41"/>
      <c r="L226" s="45"/>
      <c r="M226" s="243"/>
      <c r="N226" s="244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185</v>
      </c>
      <c r="AU226" s="18" t="s">
        <v>86</v>
      </c>
    </row>
    <row r="227" spans="1:65" s="2" customFormat="1" ht="16.5" customHeight="1">
      <c r="A227" s="39"/>
      <c r="B227" s="40"/>
      <c r="C227" s="227" t="s">
        <v>503</v>
      </c>
      <c r="D227" s="227" t="s">
        <v>178</v>
      </c>
      <c r="E227" s="228" t="s">
        <v>1899</v>
      </c>
      <c r="F227" s="229" t="s">
        <v>1900</v>
      </c>
      <c r="G227" s="230" t="s">
        <v>181</v>
      </c>
      <c r="H227" s="231">
        <v>2.8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43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183</v>
      </c>
      <c r="AT227" s="238" t="s">
        <v>178</v>
      </c>
      <c r="AU227" s="238" t="s">
        <v>86</v>
      </c>
      <c r="AY227" s="18" t="s">
        <v>176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86</v>
      </c>
      <c r="BK227" s="239">
        <f>ROUND(I227*H227,2)</f>
        <v>0</v>
      </c>
      <c r="BL227" s="18" t="s">
        <v>183</v>
      </c>
      <c r="BM227" s="238" t="s">
        <v>763</v>
      </c>
    </row>
    <row r="228" spans="1:47" s="2" customFormat="1" ht="12">
      <c r="A228" s="39"/>
      <c r="B228" s="40"/>
      <c r="C228" s="41"/>
      <c r="D228" s="240" t="s">
        <v>185</v>
      </c>
      <c r="E228" s="41"/>
      <c r="F228" s="241" t="s">
        <v>1900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185</v>
      </c>
      <c r="AU228" s="18" t="s">
        <v>86</v>
      </c>
    </row>
    <row r="229" spans="1:65" s="2" customFormat="1" ht="24.15" customHeight="1">
      <c r="A229" s="39"/>
      <c r="B229" s="40"/>
      <c r="C229" s="227" t="s">
        <v>509</v>
      </c>
      <c r="D229" s="227" t="s">
        <v>178</v>
      </c>
      <c r="E229" s="228" t="s">
        <v>1901</v>
      </c>
      <c r="F229" s="229" t="s">
        <v>1902</v>
      </c>
      <c r="G229" s="230" t="s">
        <v>1785</v>
      </c>
      <c r="H229" s="231">
        <v>4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43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183</v>
      </c>
      <c r="AT229" s="238" t="s">
        <v>178</v>
      </c>
      <c r="AU229" s="238" t="s">
        <v>86</v>
      </c>
      <c r="AY229" s="18" t="s">
        <v>176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86</v>
      </c>
      <c r="BK229" s="239">
        <f>ROUND(I229*H229,2)</f>
        <v>0</v>
      </c>
      <c r="BL229" s="18" t="s">
        <v>183</v>
      </c>
      <c r="BM229" s="238" t="s">
        <v>776</v>
      </c>
    </row>
    <row r="230" spans="1:47" s="2" customFormat="1" ht="12">
      <c r="A230" s="39"/>
      <c r="B230" s="40"/>
      <c r="C230" s="41"/>
      <c r="D230" s="240" t="s">
        <v>185</v>
      </c>
      <c r="E230" s="41"/>
      <c r="F230" s="241" t="s">
        <v>1902</v>
      </c>
      <c r="G230" s="41"/>
      <c r="H230" s="41"/>
      <c r="I230" s="242"/>
      <c r="J230" s="41"/>
      <c r="K230" s="41"/>
      <c r="L230" s="45"/>
      <c r="M230" s="243"/>
      <c r="N230" s="24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185</v>
      </c>
      <c r="AU230" s="18" t="s">
        <v>86</v>
      </c>
    </row>
    <row r="231" spans="1:65" s="2" customFormat="1" ht="24.15" customHeight="1">
      <c r="A231" s="39"/>
      <c r="B231" s="40"/>
      <c r="C231" s="227" t="s">
        <v>513</v>
      </c>
      <c r="D231" s="227" t="s">
        <v>178</v>
      </c>
      <c r="E231" s="228" t="s">
        <v>1903</v>
      </c>
      <c r="F231" s="229" t="s">
        <v>1904</v>
      </c>
      <c r="G231" s="230" t="s">
        <v>1785</v>
      </c>
      <c r="H231" s="231">
        <v>2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43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183</v>
      </c>
      <c r="AT231" s="238" t="s">
        <v>178</v>
      </c>
      <c r="AU231" s="238" t="s">
        <v>86</v>
      </c>
      <c r="AY231" s="18" t="s">
        <v>176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86</v>
      </c>
      <c r="BK231" s="239">
        <f>ROUND(I231*H231,2)</f>
        <v>0</v>
      </c>
      <c r="BL231" s="18" t="s">
        <v>183</v>
      </c>
      <c r="BM231" s="238" t="s">
        <v>791</v>
      </c>
    </row>
    <row r="232" spans="1:47" s="2" customFormat="1" ht="12">
      <c r="A232" s="39"/>
      <c r="B232" s="40"/>
      <c r="C232" s="41"/>
      <c r="D232" s="240" t="s">
        <v>185</v>
      </c>
      <c r="E232" s="41"/>
      <c r="F232" s="241" t="s">
        <v>1904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185</v>
      </c>
      <c r="AU232" s="18" t="s">
        <v>86</v>
      </c>
    </row>
    <row r="233" spans="1:65" s="2" customFormat="1" ht="16.5" customHeight="1">
      <c r="A233" s="39"/>
      <c r="B233" s="40"/>
      <c r="C233" s="227" t="s">
        <v>518</v>
      </c>
      <c r="D233" s="227" t="s">
        <v>178</v>
      </c>
      <c r="E233" s="228" t="s">
        <v>1905</v>
      </c>
      <c r="F233" s="229" t="s">
        <v>1906</v>
      </c>
      <c r="G233" s="230" t="s">
        <v>462</v>
      </c>
      <c r="H233" s="231">
        <v>85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43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183</v>
      </c>
      <c r="AT233" s="238" t="s">
        <v>178</v>
      </c>
      <c r="AU233" s="238" t="s">
        <v>86</v>
      </c>
      <c r="AY233" s="18" t="s">
        <v>176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86</v>
      </c>
      <c r="BK233" s="239">
        <f>ROUND(I233*H233,2)</f>
        <v>0</v>
      </c>
      <c r="BL233" s="18" t="s">
        <v>183</v>
      </c>
      <c r="BM233" s="238" t="s">
        <v>805</v>
      </c>
    </row>
    <row r="234" spans="1:47" s="2" customFormat="1" ht="12">
      <c r="A234" s="39"/>
      <c r="B234" s="40"/>
      <c r="C234" s="41"/>
      <c r="D234" s="240" t="s">
        <v>185</v>
      </c>
      <c r="E234" s="41"/>
      <c r="F234" s="241" t="s">
        <v>1906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185</v>
      </c>
      <c r="AU234" s="18" t="s">
        <v>86</v>
      </c>
    </row>
    <row r="235" spans="1:65" s="2" customFormat="1" ht="16.5" customHeight="1">
      <c r="A235" s="39"/>
      <c r="B235" s="40"/>
      <c r="C235" s="227" t="s">
        <v>522</v>
      </c>
      <c r="D235" s="227" t="s">
        <v>178</v>
      </c>
      <c r="E235" s="228" t="s">
        <v>1909</v>
      </c>
      <c r="F235" s="229" t="s">
        <v>1910</v>
      </c>
      <c r="G235" s="230" t="s">
        <v>462</v>
      </c>
      <c r="H235" s="231">
        <v>85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43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183</v>
      </c>
      <c r="AT235" s="238" t="s">
        <v>178</v>
      </c>
      <c r="AU235" s="238" t="s">
        <v>86</v>
      </c>
      <c r="AY235" s="18" t="s">
        <v>176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86</v>
      </c>
      <c r="BK235" s="239">
        <f>ROUND(I235*H235,2)</f>
        <v>0</v>
      </c>
      <c r="BL235" s="18" t="s">
        <v>183</v>
      </c>
      <c r="BM235" s="238" t="s">
        <v>818</v>
      </c>
    </row>
    <row r="236" spans="1:47" s="2" customFormat="1" ht="12">
      <c r="A236" s="39"/>
      <c r="B236" s="40"/>
      <c r="C236" s="41"/>
      <c r="D236" s="240" t="s">
        <v>185</v>
      </c>
      <c r="E236" s="41"/>
      <c r="F236" s="241" t="s">
        <v>1910</v>
      </c>
      <c r="G236" s="41"/>
      <c r="H236" s="41"/>
      <c r="I236" s="242"/>
      <c r="J236" s="41"/>
      <c r="K236" s="41"/>
      <c r="L236" s="45"/>
      <c r="M236" s="243"/>
      <c r="N236" s="244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185</v>
      </c>
      <c r="AU236" s="18" t="s">
        <v>86</v>
      </c>
    </row>
    <row r="237" spans="1:65" s="2" customFormat="1" ht="16.5" customHeight="1">
      <c r="A237" s="39"/>
      <c r="B237" s="40"/>
      <c r="C237" s="227" t="s">
        <v>528</v>
      </c>
      <c r="D237" s="227" t="s">
        <v>178</v>
      </c>
      <c r="E237" s="228" t="s">
        <v>1953</v>
      </c>
      <c r="F237" s="229" t="s">
        <v>1954</v>
      </c>
      <c r="G237" s="230" t="s">
        <v>462</v>
      </c>
      <c r="H237" s="231">
        <v>85</v>
      </c>
      <c r="I237" s="232"/>
      <c r="J237" s="233">
        <f>ROUND(I237*H237,2)</f>
        <v>0</v>
      </c>
      <c r="K237" s="229" t="s">
        <v>1</v>
      </c>
      <c r="L237" s="45"/>
      <c r="M237" s="234" t="s">
        <v>1</v>
      </c>
      <c r="N237" s="235" t="s">
        <v>43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183</v>
      </c>
      <c r="AT237" s="238" t="s">
        <v>178</v>
      </c>
      <c r="AU237" s="238" t="s">
        <v>86</v>
      </c>
      <c r="AY237" s="18" t="s">
        <v>176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86</v>
      </c>
      <c r="BK237" s="239">
        <f>ROUND(I237*H237,2)</f>
        <v>0</v>
      </c>
      <c r="BL237" s="18" t="s">
        <v>183</v>
      </c>
      <c r="BM237" s="238" t="s">
        <v>829</v>
      </c>
    </row>
    <row r="238" spans="1:47" s="2" customFormat="1" ht="12">
      <c r="A238" s="39"/>
      <c r="B238" s="40"/>
      <c r="C238" s="41"/>
      <c r="D238" s="240" t="s">
        <v>185</v>
      </c>
      <c r="E238" s="41"/>
      <c r="F238" s="241" t="s">
        <v>1954</v>
      </c>
      <c r="G238" s="41"/>
      <c r="H238" s="41"/>
      <c r="I238" s="242"/>
      <c r="J238" s="41"/>
      <c r="K238" s="41"/>
      <c r="L238" s="45"/>
      <c r="M238" s="243"/>
      <c r="N238" s="244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185</v>
      </c>
      <c r="AU238" s="18" t="s">
        <v>86</v>
      </c>
    </row>
    <row r="239" spans="1:65" s="2" customFormat="1" ht="16.5" customHeight="1">
      <c r="A239" s="39"/>
      <c r="B239" s="40"/>
      <c r="C239" s="227" t="s">
        <v>532</v>
      </c>
      <c r="D239" s="227" t="s">
        <v>178</v>
      </c>
      <c r="E239" s="228" t="s">
        <v>1913</v>
      </c>
      <c r="F239" s="229" t="s">
        <v>1914</v>
      </c>
      <c r="G239" s="230" t="s">
        <v>1785</v>
      </c>
      <c r="H239" s="231">
        <v>2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43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183</v>
      </c>
      <c r="AT239" s="238" t="s">
        <v>178</v>
      </c>
      <c r="AU239" s="238" t="s">
        <v>86</v>
      </c>
      <c r="AY239" s="18" t="s">
        <v>176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86</v>
      </c>
      <c r="BK239" s="239">
        <f>ROUND(I239*H239,2)</f>
        <v>0</v>
      </c>
      <c r="BL239" s="18" t="s">
        <v>183</v>
      </c>
      <c r="BM239" s="238" t="s">
        <v>841</v>
      </c>
    </row>
    <row r="240" spans="1:47" s="2" customFormat="1" ht="12">
      <c r="A240" s="39"/>
      <c r="B240" s="40"/>
      <c r="C240" s="41"/>
      <c r="D240" s="240" t="s">
        <v>185</v>
      </c>
      <c r="E240" s="41"/>
      <c r="F240" s="241" t="s">
        <v>1914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185</v>
      </c>
      <c r="AU240" s="18" t="s">
        <v>86</v>
      </c>
    </row>
    <row r="241" spans="1:65" s="2" customFormat="1" ht="16.5" customHeight="1">
      <c r="A241" s="39"/>
      <c r="B241" s="40"/>
      <c r="C241" s="227" t="s">
        <v>538</v>
      </c>
      <c r="D241" s="227" t="s">
        <v>178</v>
      </c>
      <c r="E241" s="228" t="s">
        <v>1915</v>
      </c>
      <c r="F241" s="229" t="s">
        <v>1916</v>
      </c>
      <c r="G241" s="230" t="s">
        <v>181</v>
      </c>
      <c r="H241" s="231">
        <v>0.4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43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183</v>
      </c>
      <c r="AT241" s="238" t="s">
        <v>178</v>
      </c>
      <c r="AU241" s="238" t="s">
        <v>86</v>
      </c>
      <c r="AY241" s="18" t="s">
        <v>176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86</v>
      </c>
      <c r="BK241" s="239">
        <f>ROUND(I241*H241,2)</f>
        <v>0</v>
      </c>
      <c r="BL241" s="18" t="s">
        <v>183</v>
      </c>
      <c r="BM241" s="238" t="s">
        <v>852</v>
      </c>
    </row>
    <row r="242" spans="1:47" s="2" customFormat="1" ht="12">
      <c r="A242" s="39"/>
      <c r="B242" s="40"/>
      <c r="C242" s="41"/>
      <c r="D242" s="240" t="s">
        <v>185</v>
      </c>
      <c r="E242" s="41"/>
      <c r="F242" s="241" t="s">
        <v>1916</v>
      </c>
      <c r="G242" s="41"/>
      <c r="H242" s="41"/>
      <c r="I242" s="242"/>
      <c r="J242" s="41"/>
      <c r="K242" s="41"/>
      <c r="L242" s="45"/>
      <c r="M242" s="243"/>
      <c r="N242" s="244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185</v>
      </c>
      <c r="AU242" s="18" t="s">
        <v>86</v>
      </c>
    </row>
    <row r="243" spans="1:65" s="2" customFormat="1" ht="16.5" customHeight="1">
      <c r="A243" s="39"/>
      <c r="B243" s="40"/>
      <c r="C243" s="227" t="s">
        <v>543</v>
      </c>
      <c r="D243" s="227" t="s">
        <v>178</v>
      </c>
      <c r="E243" s="228" t="s">
        <v>1917</v>
      </c>
      <c r="F243" s="229" t="s">
        <v>1918</v>
      </c>
      <c r="G243" s="230" t="s">
        <v>462</v>
      </c>
      <c r="H243" s="231">
        <v>85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43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183</v>
      </c>
      <c r="AT243" s="238" t="s">
        <v>178</v>
      </c>
      <c r="AU243" s="238" t="s">
        <v>86</v>
      </c>
      <c r="AY243" s="18" t="s">
        <v>176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86</v>
      </c>
      <c r="BK243" s="239">
        <f>ROUND(I243*H243,2)</f>
        <v>0</v>
      </c>
      <c r="BL243" s="18" t="s">
        <v>183</v>
      </c>
      <c r="BM243" s="238" t="s">
        <v>860</v>
      </c>
    </row>
    <row r="244" spans="1:47" s="2" customFormat="1" ht="12">
      <c r="A244" s="39"/>
      <c r="B244" s="40"/>
      <c r="C244" s="41"/>
      <c r="D244" s="240" t="s">
        <v>185</v>
      </c>
      <c r="E244" s="41"/>
      <c r="F244" s="241" t="s">
        <v>1918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185</v>
      </c>
      <c r="AU244" s="18" t="s">
        <v>86</v>
      </c>
    </row>
    <row r="245" spans="1:65" s="2" customFormat="1" ht="16.5" customHeight="1">
      <c r="A245" s="39"/>
      <c r="B245" s="40"/>
      <c r="C245" s="227" t="s">
        <v>548</v>
      </c>
      <c r="D245" s="227" t="s">
        <v>178</v>
      </c>
      <c r="E245" s="228" t="s">
        <v>1955</v>
      </c>
      <c r="F245" s="229" t="s">
        <v>1956</v>
      </c>
      <c r="G245" s="230" t="s">
        <v>181</v>
      </c>
      <c r="H245" s="231">
        <v>6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43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183</v>
      </c>
      <c r="AT245" s="238" t="s">
        <v>178</v>
      </c>
      <c r="AU245" s="238" t="s">
        <v>86</v>
      </c>
      <c r="AY245" s="18" t="s">
        <v>176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86</v>
      </c>
      <c r="BK245" s="239">
        <f>ROUND(I245*H245,2)</f>
        <v>0</v>
      </c>
      <c r="BL245" s="18" t="s">
        <v>183</v>
      </c>
      <c r="BM245" s="238" t="s">
        <v>877</v>
      </c>
    </row>
    <row r="246" spans="1:47" s="2" customFormat="1" ht="12">
      <c r="A246" s="39"/>
      <c r="B246" s="40"/>
      <c r="C246" s="41"/>
      <c r="D246" s="240" t="s">
        <v>185</v>
      </c>
      <c r="E246" s="41"/>
      <c r="F246" s="241" t="s">
        <v>1956</v>
      </c>
      <c r="G246" s="41"/>
      <c r="H246" s="41"/>
      <c r="I246" s="242"/>
      <c r="J246" s="41"/>
      <c r="K246" s="41"/>
      <c r="L246" s="45"/>
      <c r="M246" s="299"/>
      <c r="N246" s="300"/>
      <c r="O246" s="301"/>
      <c r="P246" s="301"/>
      <c r="Q246" s="301"/>
      <c r="R246" s="301"/>
      <c r="S246" s="301"/>
      <c r="T246" s="302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185</v>
      </c>
      <c r="AU246" s="18" t="s">
        <v>86</v>
      </c>
    </row>
    <row r="247" spans="1:31" s="2" customFormat="1" ht="6.95" customHeight="1">
      <c r="A247" s="39"/>
      <c r="B247" s="67"/>
      <c r="C247" s="68"/>
      <c r="D247" s="68"/>
      <c r="E247" s="68"/>
      <c r="F247" s="68"/>
      <c r="G247" s="68"/>
      <c r="H247" s="68"/>
      <c r="I247" s="68"/>
      <c r="J247" s="68"/>
      <c r="K247" s="68"/>
      <c r="L247" s="45"/>
      <c r="M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</sheetData>
  <sheetProtection password="CC35" sheet="1" objects="1" scenarios="1" formatColumns="0" formatRows="0" autoFilter="0"/>
  <autoFilter ref="C123:K2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1957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1958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ROUND((SUM(BE123:BE160)),2)</f>
        <v>0</v>
      </c>
      <c r="G35" s="39"/>
      <c r="H35" s="39"/>
      <c r="I35" s="165">
        <v>0.21</v>
      </c>
      <c r="J35" s="164">
        <f>ROUND(((SUM(BE123:BE160))*I35),2)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ROUND((SUM(BF123:BF160)),2)</f>
        <v>0</v>
      </c>
      <c r="G36" s="39"/>
      <c r="H36" s="39"/>
      <c r="I36" s="165">
        <v>0.15</v>
      </c>
      <c r="J36" s="164">
        <f>ROUND(((SUM(BF123:BF160))*I36),2)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ROUND((SUM(BG123:BG160)),2)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ROUND((SUM(BH123:BH160)),2)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ROUND((SUM(BI123:BI160)),2)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1957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801_a - Sadové úpravy (investor SÚS Sk)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152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160</v>
      </c>
      <c r="E101" s="197"/>
      <c r="F101" s="197"/>
      <c r="G101" s="197"/>
      <c r="H101" s="197"/>
      <c r="I101" s="197"/>
      <c r="J101" s="198">
        <f>J158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161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Okružní křižovatka sil. II/101 ulic Mostní s Třídou Legií a ulicí Třebízského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144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1957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1773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SO 801_a - Sadové úpravy (investor SÚS Sk)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22</v>
      </c>
      <c r="D117" s="41"/>
      <c r="E117" s="41"/>
      <c r="F117" s="28" t="str">
        <f>F14</f>
        <v>Kralupy nad Vltavou</v>
      </c>
      <c r="G117" s="41"/>
      <c r="H117" s="41"/>
      <c r="I117" s="33" t="s">
        <v>24</v>
      </c>
      <c r="J117" s="80" t="str">
        <f>IF(J14="","",J14)</f>
        <v>24. 10. 2023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26</v>
      </c>
      <c r="D119" s="41"/>
      <c r="E119" s="41"/>
      <c r="F119" s="28" t="str">
        <f>E17</f>
        <v xml:space="preserve"> </v>
      </c>
      <c r="G119" s="41"/>
      <c r="H119" s="41"/>
      <c r="I119" s="33" t="s">
        <v>32</v>
      </c>
      <c r="J119" s="37" t="str">
        <f>E23</f>
        <v>Ing. Petr Novotný, Ph.D.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30</v>
      </c>
      <c r="D120" s="41"/>
      <c r="E120" s="41"/>
      <c r="F120" s="28" t="str">
        <f>IF(E20="","",E20)</f>
        <v>Vyplň údaj</v>
      </c>
      <c r="G120" s="41"/>
      <c r="H120" s="41"/>
      <c r="I120" s="33" t="s">
        <v>35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162</v>
      </c>
      <c r="D122" s="203" t="s">
        <v>63</v>
      </c>
      <c r="E122" s="203" t="s">
        <v>59</v>
      </c>
      <c r="F122" s="203" t="s">
        <v>60</v>
      </c>
      <c r="G122" s="203" t="s">
        <v>163</v>
      </c>
      <c r="H122" s="203" t="s">
        <v>164</v>
      </c>
      <c r="I122" s="203" t="s">
        <v>165</v>
      </c>
      <c r="J122" s="203" t="s">
        <v>148</v>
      </c>
      <c r="K122" s="204" t="s">
        <v>166</v>
      </c>
      <c r="L122" s="205"/>
      <c r="M122" s="101" t="s">
        <v>1</v>
      </c>
      <c r="N122" s="102" t="s">
        <v>42</v>
      </c>
      <c r="O122" s="102" t="s">
        <v>167</v>
      </c>
      <c r="P122" s="102" t="s">
        <v>168</v>
      </c>
      <c r="Q122" s="102" t="s">
        <v>169</v>
      </c>
      <c r="R122" s="102" t="s">
        <v>170</v>
      </c>
      <c r="S122" s="102" t="s">
        <v>171</v>
      </c>
      <c r="T122" s="103" t="s">
        <v>172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173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26.304922</v>
      </c>
      <c r="S123" s="105"/>
      <c r="T123" s="209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77</v>
      </c>
      <c r="AU123" s="18" t="s">
        <v>150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77</v>
      </c>
      <c r="E124" s="214" t="s">
        <v>174</v>
      </c>
      <c r="F124" s="214" t="s">
        <v>175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P125+P158</f>
        <v>0</v>
      </c>
      <c r="Q124" s="219"/>
      <c r="R124" s="220">
        <f>R125+R158</f>
        <v>26.304922</v>
      </c>
      <c r="S124" s="219"/>
      <c r="T124" s="221">
        <f>T125+T158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86</v>
      </c>
      <c r="AT124" s="223" t="s">
        <v>77</v>
      </c>
      <c r="AU124" s="223" t="s">
        <v>78</v>
      </c>
      <c r="AY124" s="222" t="s">
        <v>176</v>
      </c>
      <c r="BK124" s="224">
        <f>BK125+BK158</f>
        <v>0</v>
      </c>
    </row>
    <row r="125" spans="1:63" s="12" customFormat="1" ht="22.8" customHeight="1">
      <c r="A125" s="12"/>
      <c r="B125" s="211"/>
      <c r="C125" s="212"/>
      <c r="D125" s="213" t="s">
        <v>77</v>
      </c>
      <c r="E125" s="225" t="s">
        <v>86</v>
      </c>
      <c r="F125" s="225" t="s">
        <v>177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SUM(P126:P157)</f>
        <v>0</v>
      </c>
      <c r="Q125" s="219"/>
      <c r="R125" s="220">
        <f>SUM(R126:R157)</f>
        <v>26.304922</v>
      </c>
      <c r="S125" s="219"/>
      <c r="T125" s="221">
        <f>SUM(T126:T157)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77</v>
      </c>
      <c r="AU125" s="223" t="s">
        <v>86</v>
      </c>
      <c r="AY125" s="222" t="s">
        <v>176</v>
      </c>
      <c r="BK125" s="224">
        <f>SUM(BK126:BK157)</f>
        <v>0</v>
      </c>
    </row>
    <row r="126" spans="1:65" s="2" customFormat="1" ht="24.15" customHeight="1">
      <c r="A126" s="39"/>
      <c r="B126" s="40"/>
      <c r="C126" s="227" t="s">
        <v>86</v>
      </c>
      <c r="D126" s="227" t="s">
        <v>178</v>
      </c>
      <c r="E126" s="228" t="s">
        <v>1036</v>
      </c>
      <c r="F126" s="229" t="s">
        <v>1037</v>
      </c>
      <c r="G126" s="230" t="s">
        <v>296</v>
      </c>
      <c r="H126" s="231">
        <v>97.41</v>
      </c>
      <c r="I126" s="232"/>
      <c r="J126" s="233">
        <f>ROUND(I126*H126,2)</f>
        <v>0</v>
      </c>
      <c r="K126" s="229" t="s">
        <v>182</v>
      </c>
      <c r="L126" s="45"/>
      <c r="M126" s="234" t="s">
        <v>1</v>
      </c>
      <c r="N126" s="235" t="s">
        <v>43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183</v>
      </c>
      <c r="AT126" s="238" t="s">
        <v>178</v>
      </c>
      <c r="AU126" s="238" t="s">
        <v>88</v>
      </c>
      <c r="AY126" s="18" t="s">
        <v>176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86</v>
      </c>
      <c r="BK126" s="239">
        <f>ROUND(I126*H126,2)</f>
        <v>0</v>
      </c>
      <c r="BL126" s="18" t="s">
        <v>183</v>
      </c>
      <c r="BM126" s="238" t="s">
        <v>1959</v>
      </c>
    </row>
    <row r="127" spans="1:47" s="2" customFormat="1" ht="12">
      <c r="A127" s="39"/>
      <c r="B127" s="40"/>
      <c r="C127" s="41"/>
      <c r="D127" s="240" t="s">
        <v>185</v>
      </c>
      <c r="E127" s="41"/>
      <c r="F127" s="241" t="s">
        <v>1039</v>
      </c>
      <c r="G127" s="41"/>
      <c r="H127" s="41"/>
      <c r="I127" s="242"/>
      <c r="J127" s="41"/>
      <c r="K127" s="41"/>
      <c r="L127" s="45"/>
      <c r="M127" s="243"/>
      <c r="N127" s="244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185</v>
      </c>
      <c r="AU127" s="18" t="s">
        <v>88</v>
      </c>
    </row>
    <row r="128" spans="1:51" s="13" customFormat="1" ht="12">
      <c r="A128" s="13"/>
      <c r="B128" s="245"/>
      <c r="C128" s="246"/>
      <c r="D128" s="240" t="s">
        <v>187</v>
      </c>
      <c r="E128" s="247" t="s">
        <v>1</v>
      </c>
      <c r="F128" s="248" t="s">
        <v>1960</v>
      </c>
      <c r="G128" s="246"/>
      <c r="H128" s="249">
        <v>97.41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5" t="s">
        <v>187</v>
      </c>
      <c r="AU128" s="255" t="s">
        <v>88</v>
      </c>
      <c r="AV128" s="13" t="s">
        <v>88</v>
      </c>
      <c r="AW128" s="13" t="s">
        <v>34</v>
      </c>
      <c r="AX128" s="13" t="s">
        <v>78</v>
      </c>
      <c r="AY128" s="255" t="s">
        <v>176</v>
      </c>
    </row>
    <row r="129" spans="1:51" s="14" customFormat="1" ht="12">
      <c r="A129" s="14"/>
      <c r="B129" s="256"/>
      <c r="C129" s="257"/>
      <c r="D129" s="240" t="s">
        <v>187</v>
      </c>
      <c r="E129" s="258" t="s">
        <v>1</v>
      </c>
      <c r="F129" s="259" t="s">
        <v>189</v>
      </c>
      <c r="G129" s="257"/>
      <c r="H129" s="260">
        <v>97.41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6" t="s">
        <v>187</v>
      </c>
      <c r="AU129" s="266" t="s">
        <v>88</v>
      </c>
      <c r="AV129" s="14" t="s">
        <v>183</v>
      </c>
      <c r="AW129" s="14" t="s">
        <v>34</v>
      </c>
      <c r="AX129" s="14" t="s">
        <v>86</v>
      </c>
      <c r="AY129" s="266" t="s">
        <v>176</v>
      </c>
    </row>
    <row r="130" spans="1:65" s="2" customFormat="1" ht="16.5" customHeight="1">
      <c r="A130" s="39"/>
      <c r="B130" s="40"/>
      <c r="C130" s="227" t="s">
        <v>88</v>
      </c>
      <c r="D130" s="227" t="s">
        <v>178</v>
      </c>
      <c r="E130" s="228" t="s">
        <v>1961</v>
      </c>
      <c r="F130" s="229" t="s">
        <v>1962</v>
      </c>
      <c r="G130" s="230" t="s">
        <v>296</v>
      </c>
      <c r="H130" s="231">
        <v>97.41</v>
      </c>
      <c r="I130" s="232"/>
      <c r="J130" s="233">
        <f>ROUND(I130*H130,2)</f>
        <v>0</v>
      </c>
      <c r="K130" s="229" t="s">
        <v>182</v>
      </c>
      <c r="L130" s="45"/>
      <c r="M130" s="234" t="s">
        <v>1</v>
      </c>
      <c r="N130" s="235" t="s">
        <v>43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183</v>
      </c>
      <c r="AT130" s="238" t="s">
        <v>178</v>
      </c>
      <c r="AU130" s="238" t="s">
        <v>88</v>
      </c>
      <c r="AY130" s="18" t="s">
        <v>176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86</v>
      </c>
      <c r="BK130" s="239">
        <f>ROUND(I130*H130,2)</f>
        <v>0</v>
      </c>
      <c r="BL130" s="18" t="s">
        <v>183</v>
      </c>
      <c r="BM130" s="238" t="s">
        <v>1963</v>
      </c>
    </row>
    <row r="131" spans="1:47" s="2" customFormat="1" ht="12">
      <c r="A131" s="39"/>
      <c r="B131" s="40"/>
      <c r="C131" s="41"/>
      <c r="D131" s="240" t="s">
        <v>185</v>
      </c>
      <c r="E131" s="41"/>
      <c r="F131" s="241" t="s">
        <v>1964</v>
      </c>
      <c r="G131" s="41"/>
      <c r="H131" s="41"/>
      <c r="I131" s="242"/>
      <c r="J131" s="41"/>
      <c r="K131" s="41"/>
      <c r="L131" s="45"/>
      <c r="M131" s="243"/>
      <c r="N131" s="244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185</v>
      </c>
      <c r="AU131" s="18" t="s">
        <v>88</v>
      </c>
    </row>
    <row r="132" spans="1:51" s="13" customFormat="1" ht="12">
      <c r="A132" s="13"/>
      <c r="B132" s="245"/>
      <c r="C132" s="246"/>
      <c r="D132" s="240" t="s">
        <v>187</v>
      </c>
      <c r="E132" s="247" t="s">
        <v>1</v>
      </c>
      <c r="F132" s="248" t="s">
        <v>1960</v>
      </c>
      <c r="G132" s="246"/>
      <c r="H132" s="249">
        <v>97.41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187</v>
      </c>
      <c r="AU132" s="255" t="s">
        <v>88</v>
      </c>
      <c r="AV132" s="13" t="s">
        <v>88</v>
      </c>
      <c r="AW132" s="13" t="s">
        <v>34</v>
      </c>
      <c r="AX132" s="13" t="s">
        <v>86</v>
      </c>
      <c r="AY132" s="255" t="s">
        <v>176</v>
      </c>
    </row>
    <row r="133" spans="1:65" s="2" customFormat="1" ht="16.5" customHeight="1">
      <c r="A133" s="39"/>
      <c r="B133" s="40"/>
      <c r="C133" s="278" t="s">
        <v>198</v>
      </c>
      <c r="D133" s="278" t="s">
        <v>247</v>
      </c>
      <c r="E133" s="279" t="s">
        <v>1047</v>
      </c>
      <c r="F133" s="280" t="s">
        <v>1048</v>
      </c>
      <c r="G133" s="281" t="s">
        <v>250</v>
      </c>
      <c r="H133" s="282">
        <v>26.302</v>
      </c>
      <c r="I133" s="283"/>
      <c r="J133" s="284">
        <f>ROUND(I133*H133,2)</f>
        <v>0</v>
      </c>
      <c r="K133" s="280" t="s">
        <v>182</v>
      </c>
      <c r="L133" s="285"/>
      <c r="M133" s="286" t="s">
        <v>1</v>
      </c>
      <c r="N133" s="287" t="s">
        <v>43</v>
      </c>
      <c r="O133" s="92"/>
      <c r="P133" s="236">
        <f>O133*H133</f>
        <v>0</v>
      </c>
      <c r="Q133" s="236">
        <v>1</v>
      </c>
      <c r="R133" s="236">
        <f>Q133*H133</f>
        <v>26.302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227</v>
      </c>
      <c r="AT133" s="238" t="s">
        <v>247</v>
      </c>
      <c r="AU133" s="238" t="s">
        <v>88</v>
      </c>
      <c r="AY133" s="18" t="s">
        <v>176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86</v>
      </c>
      <c r="BK133" s="239">
        <f>ROUND(I133*H133,2)</f>
        <v>0</v>
      </c>
      <c r="BL133" s="18" t="s">
        <v>183</v>
      </c>
      <c r="BM133" s="238" t="s">
        <v>1965</v>
      </c>
    </row>
    <row r="134" spans="1:47" s="2" customFormat="1" ht="12">
      <c r="A134" s="39"/>
      <c r="B134" s="40"/>
      <c r="C134" s="41"/>
      <c r="D134" s="240" t="s">
        <v>185</v>
      </c>
      <c r="E134" s="41"/>
      <c r="F134" s="241" t="s">
        <v>1048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185</v>
      </c>
      <c r="AU134" s="18" t="s">
        <v>88</v>
      </c>
    </row>
    <row r="135" spans="1:51" s="13" customFormat="1" ht="12">
      <c r="A135" s="13"/>
      <c r="B135" s="245"/>
      <c r="C135" s="246"/>
      <c r="D135" s="240" t="s">
        <v>187</v>
      </c>
      <c r="E135" s="247" t="s">
        <v>1</v>
      </c>
      <c r="F135" s="248" t="s">
        <v>1966</v>
      </c>
      <c r="G135" s="246"/>
      <c r="H135" s="249">
        <v>14.612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187</v>
      </c>
      <c r="AU135" s="255" t="s">
        <v>88</v>
      </c>
      <c r="AV135" s="13" t="s">
        <v>88</v>
      </c>
      <c r="AW135" s="13" t="s">
        <v>34</v>
      </c>
      <c r="AX135" s="13" t="s">
        <v>78</v>
      </c>
      <c r="AY135" s="255" t="s">
        <v>176</v>
      </c>
    </row>
    <row r="136" spans="1:51" s="14" customFormat="1" ht="12">
      <c r="A136" s="14"/>
      <c r="B136" s="256"/>
      <c r="C136" s="257"/>
      <c r="D136" s="240" t="s">
        <v>187</v>
      </c>
      <c r="E136" s="258" t="s">
        <v>1</v>
      </c>
      <c r="F136" s="259" t="s">
        <v>189</v>
      </c>
      <c r="G136" s="257"/>
      <c r="H136" s="260">
        <v>14.612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6" t="s">
        <v>187</v>
      </c>
      <c r="AU136" s="266" t="s">
        <v>88</v>
      </c>
      <c r="AV136" s="14" t="s">
        <v>183</v>
      </c>
      <c r="AW136" s="14" t="s">
        <v>34</v>
      </c>
      <c r="AX136" s="14" t="s">
        <v>86</v>
      </c>
      <c r="AY136" s="266" t="s">
        <v>176</v>
      </c>
    </row>
    <row r="137" spans="1:51" s="13" customFormat="1" ht="12">
      <c r="A137" s="13"/>
      <c r="B137" s="245"/>
      <c r="C137" s="246"/>
      <c r="D137" s="240" t="s">
        <v>187</v>
      </c>
      <c r="E137" s="246"/>
      <c r="F137" s="248" t="s">
        <v>1967</v>
      </c>
      <c r="G137" s="246"/>
      <c r="H137" s="249">
        <v>26.302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187</v>
      </c>
      <c r="AU137" s="255" t="s">
        <v>88</v>
      </c>
      <c r="AV137" s="13" t="s">
        <v>88</v>
      </c>
      <c r="AW137" s="13" t="s">
        <v>4</v>
      </c>
      <c r="AX137" s="13" t="s">
        <v>86</v>
      </c>
      <c r="AY137" s="255" t="s">
        <v>176</v>
      </c>
    </row>
    <row r="138" spans="1:65" s="2" customFormat="1" ht="16.5" customHeight="1">
      <c r="A138" s="39"/>
      <c r="B138" s="40"/>
      <c r="C138" s="227" t="s">
        <v>183</v>
      </c>
      <c r="D138" s="227" t="s">
        <v>178</v>
      </c>
      <c r="E138" s="228" t="s">
        <v>1052</v>
      </c>
      <c r="F138" s="229" t="s">
        <v>1053</v>
      </c>
      <c r="G138" s="230" t="s">
        <v>296</v>
      </c>
      <c r="H138" s="231">
        <v>97.41</v>
      </c>
      <c r="I138" s="232"/>
      <c r="J138" s="233">
        <f>ROUND(I138*H138,2)</f>
        <v>0</v>
      </c>
      <c r="K138" s="229" t="s">
        <v>182</v>
      </c>
      <c r="L138" s="45"/>
      <c r="M138" s="234" t="s">
        <v>1</v>
      </c>
      <c r="N138" s="235" t="s">
        <v>43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183</v>
      </c>
      <c r="AT138" s="238" t="s">
        <v>178</v>
      </c>
      <c r="AU138" s="238" t="s">
        <v>88</v>
      </c>
      <c r="AY138" s="18" t="s">
        <v>176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86</v>
      </c>
      <c r="BK138" s="239">
        <f>ROUND(I138*H138,2)</f>
        <v>0</v>
      </c>
      <c r="BL138" s="18" t="s">
        <v>183</v>
      </c>
      <c r="BM138" s="238" t="s">
        <v>1968</v>
      </c>
    </row>
    <row r="139" spans="1:47" s="2" customFormat="1" ht="12">
      <c r="A139" s="39"/>
      <c r="B139" s="40"/>
      <c r="C139" s="41"/>
      <c r="D139" s="240" t="s">
        <v>185</v>
      </c>
      <c r="E139" s="41"/>
      <c r="F139" s="241" t="s">
        <v>1055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185</v>
      </c>
      <c r="AU139" s="18" t="s">
        <v>88</v>
      </c>
    </row>
    <row r="140" spans="1:51" s="13" customFormat="1" ht="12">
      <c r="A140" s="13"/>
      <c r="B140" s="245"/>
      <c r="C140" s="246"/>
      <c r="D140" s="240" t="s">
        <v>187</v>
      </c>
      <c r="E140" s="247" t="s">
        <v>1</v>
      </c>
      <c r="F140" s="248" t="s">
        <v>1960</v>
      </c>
      <c r="G140" s="246"/>
      <c r="H140" s="249">
        <v>97.41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187</v>
      </c>
      <c r="AU140" s="255" t="s">
        <v>88</v>
      </c>
      <c r="AV140" s="13" t="s">
        <v>88</v>
      </c>
      <c r="AW140" s="13" t="s">
        <v>34</v>
      </c>
      <c r="AX140" s="13" t="s">
        <v>78</v>
      </c>
      <c r="AY140" s="255" t="s">
        <v>176</v>
      </c>
    </row>
    <row r="141" spans="1:51" s="14" customFormat="1" ht="12">
      <c r="A141" s="14"/>
      <c r="B141" s="256"/>
      <c r="C141" s="257"/>
      <c r="D141" s="240" t="s">
        <v>187</v>
      </c>
      <c r="E141" s="258" t="s">
        <v>1</v>
      </c>
      <c r="F141" s="259" t="s">
        <v>189</v>
      </c>
      <c r="G141" s="257"/>
      <c r="H141" s="260">
        <v>97.41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187</v>
      </c>
      <c r="AU141" s="266" t="s">
        <v>88</v>
      </c>
      <c r="AV141" s="14" t="s">
        <v>183</v>
      </c>
      <c r="AW141" s="14" t="s">
        <v>34</v>
      </c>
      <c r="AX141" s="14" t="s">
        <v>86</v>
      </c>
      <c r="AY141" s="266" t="s">
        <v>176</v>
      </c>
    </row>
    <row r="142" spans="1:65" s="2" customFormat="1" ht="16.5" customHeight="1">
      <c r="A142" s="39"/>
      <c r="B142" s="40"/>
      <c r="C142" s="278" t="s">
        <v>209</v>
      </c>
      <c r="D142" s="278" t="s">
        <v>247</v>
      </c>
      <c r="E142" s="279" t="s">
        <v>1056</v>
      </c>
      <c r="F142" s="280" t="s">
        <v>1057</v>
      </c>
      <c r="G142" s="281" t="s">
        <v>1058</v>
      </c>
      <c r="H142" s="282">
        <v>2.922</v>
      </c>
      <c r="I142" s="283"/>
      <c r="J142" s="284">
        <f>ROUND(I142*H142,2)</f>
        <v>0</v>
      </c>
      <c r="K142" s="280" t="s">
        <v>182</v>
      </c>
      <c r="L142" s="285"/>
      <c r="M142" s="286" t="s">
        <v>1</v>
      </c>
      <c r="N142" s="287" t="s">
        <v>43</v>
      </c>
      <c r="O142" s="92"/>
      <c r="P142" s="236">
        <f>O142*H142</f>
        <v>0</v>
      </c>
      <c r="Q142" s="236">
        <v>0.001</v>
      </c>
      <c r="R142" s="236">
        <f>Q142*H142</f>
        <v>0.002922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227</v>
      </c>
      <c r="AT142" s="238" t="s">
        <v>247</v>
      </c>
      <c r="AU142" s="238" t="s">
        <v>88</v>
      </c>
      <c r="AY142" s="18" t="s">
        <v>176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86</v>
      </c>
      <c r="BK142" s="239">
        <f>ROUND(I142*H142,2)</f>
        <v>0</v>
      </c>
      <c r="BL142" s="18" t="s">
        <v>183</v>
      </c>
      <c r="BM142" s="238" t="s">
        <v>1969</v>
      </c>
    </row>
    <row r="143" spans="1:47" s="2" customFormat="1" ht="12">
      <c r="A143" s="39"/>
      <c r="B143" s="40"/>
      <c r="C143" s="41"/>
      <c r="D143" s="240" t="s">
        <v>185</v>
      </c>
      <c r="E143" s="41"/>
      <c r="F143" s="241" t="s">
        <v>1057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185</v>
      </c>
      <c r="AU143" s="18" t="s">
        <v>88</v>
      </c>
    </row>
    <row r="144" spans="1:51" s="13" customFormat="1" ht="12">
      <c r="A144" s="13"/>
      <c r="B144" s="245"/>
      <c r="C144" s="246"/>
      <c r="D144" s="240" t="s">
        <v>187</v>
      </c>
      <c r="E144" s="247" t="s">
        <v>1</v>
      </c>
      <c r="F144" s="248" t="s">
        <v>1970</v>
      </c>
      <c r="G144" s="246"/>
      <c r="H144" s="249">
        <v>2.922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187</v>
      </c>
      <c r="AU144" s="255" t="s">
        <v>88</v>
      </c>
      <c r="AV144" s="13" t="s">
        <v>88</v>
      </c>
      <c r="AW144" s="13" t="s">
        <v>34</v>
      </c>
      <c r="AX144" s="13" t="s">
        <v>78</v>
      </c>
      <c r="AY144" s="255" t="s">
        <v>176</v>
      </c>
    </row>
    <row r="145" spans="1:51" s="14" customFormat="1" ht="12">
      <c r="A145" s="14"/>
      <c r="B145" s="256"/>
      <c r="C145" s="257"/>
      <c r="D145" s="240" t="s">
        <v>187</v>
      </c>
      <c r="E145" s="258" t="s">
        <v>1</v>
      </c>
      <c r="F145" s="259" t="s">
        <v>189</v>
      </c>
      <c r="G145" s="257"/>
      <c r="H145" s="260">
        <v>2.922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6" t="s">
        <v>187</v>
      </c>
      <c r="AU145" s="266" t="s">
        <v>88</v>
      </c>
      <c r="AV145" s="14" t="s">
        <v>183</v>
      </c>
      <c r="AW145" s="14" t="s">
        <v>34</v>
      </c>
      <c r="AX145" s="14" t="s">
        <v>86</v>
      </c>
      <c r="AY145" s="266" t="s">
        <v>176</v>
      </c>
    </row>
    <row r="146" spans="1:65" s="2" customFormat="1" ht="21.75" customHeight="1">
      <c r="A146" s="39"/>
      <c r="B146" s="40"/>
      <c r="C146" s="227" t="s">
        <v>215</v>
      </c>
      <c r="D146" s="227" t="s">
        <v>178</v>
      </c>
      <c r="E146" s="228" t="s">
        <v>1062</v>
      </c>
      <c r="F146" s="229" t="s">
        <v>1063</v>
      </c>
      <c r="G146" s="230" t="s">
        <v>296</v>
      </c>
      <c r="H146" s="231">
        <v>97.41</v>
      </c>
      <c r="I146" s="232"/>
      <c r="J146" s="233">
        <f>ROUND(I146*H146,2)</f>
        <v>0</v>
      </c>
      <c r="K146" s="229" t="s">
        <v>182</v>
      </c>
      <c r="L146" s="45"/>
      <c r="M146" s="234" t="s">
        <v>1</v>
      </c>
      <c r="N146" s="235" t="s">
        <v>43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183</v>
      </c>
      <c r="AT146" s="238" t="s">
        <v>178</v>
      </c>
      <c r="AU146" s="238" t="s">
        <v>88</v>
      </c>
      <c r="AY146" s="18" t="s">
        <v>176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86</v>
      </c>
      <c r="BK146" s="239">
        <f>ROUND(I146*H146,2)</f>
        <v>0</v>
      </c>
      <c r="BL146" s="18" t="s">
        <v>183</v>
      </c>
      <c r="BM146" s="238" t="s">
        <v>1971</v>
      </c>
    </row>
    <row r="147" spans="1:47" s="2" customFormat="1" ht="12">
      <c r="A147" s="39"/>
      <c r="B147" s="40"/>
      <c r="C147" s="41"/>
      <c r="D147" s="240" t="s">
        <v>185</v>
      </c>
      <c r="E147" s="41"/>
      <c r="F147" s="241" t="s">
        <v>1065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185</v>
      </c>
      <c r="AU147" s="18" t="s">
        <v>88</v>
      </c>
    </row>
    <row r="148" spans="1:51" s="13" customFormat="1" ht="12">
      <c r="A148" s="13"/>
      <c r="B148" s="245"/>
      <c r="C148" s="246"/>
      <c r="D148" s="240" t="s">
        <v>187</v>
      </c>
      <c r="E148" s="247" t="s">
        <v>1</v>
      </c>
      <c r="F148" s="248" t="s">
        <v>1960</v>
      </c>
      <c r="G148" s="246"/>
      <c r="H148" s="249">
        <v>97.41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187</v>
      </c>
      <c r="AU148" s="255" t="s">
        <v>88</v>
      </c>
      <c r="AV148" s="13" t="s">
        <v>88</v>
      </c>
      <c r="AW148" s="13" t="s">
        <v>34</v>
      </c>
      <c r="AX148" s="13" t="s">
        <v>78</v>
      </c>
      <c r="AY148" s="255" t="s">
        <v>176</v>
      </c>
    </row>
    <row r="149" spans="1:51" s="14" customFormat="1" ht="12">
      <c r="A149" s="14"/>
      <c r="B149" s="256"/>
      <c r="C149" s="257"/>
      <c r="D149" s="240" t="s">
        <v>187</v>
      </c>
      <c r="E149" s="258" t="s">
        <v>1</v>
      </c>
      <c r="F149" s="259" t="s">
        <v>189</v>
      </c>
      <c r="G149" s="257"/>
      <c r="H149" s="260">
        <v>97.41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187</v>
      </c>
      <c r="AU149" s="266" t="s">
        <v>88</v>
      </c>
      <c r="AV149" s="14" t="s">
        <v>183</v>
      </c>
      <c r="AW149" s="14" t="s">
        <v>34</v>
      </c>
      <c r="AX149" s="14" t="s">
        <v>86</v>
      </c>
      <c r="AY149" s="266" t="s">
        <v>176</v>
      </c>
    </row>
    <row r="150" spans="1:65" s="2" customFormat="1" ht="21.75" customHeight="1">
      <c r="A150" s="39"/>
      <c r="B150" s="40"/>
      <c r="C150" s="227" t="s">
        <v>221</v>
      </c>
      <c r="D150" s="227" t="s">
        <v>178</v>
      </c>
      <c r="E150" s="228" t="s">
        <v>1066</v>
      </c>
      <c r="F150" s="229" t="s">
        <v>1067</v>
      </c>
      <c r="G150" s="230" t="s">
        <v>296</v>
      </c>
      <c r="H150" s="231">
        <v>97.41</v>
      </c>
      <c r="I150" s="232"/>
      <c r="J150" s="233">
        <f>ROUND(I150*H150,2)</f>
        <v>0</v>
      </c>
      <c r="K150" s="229" t="s">
        <v>182</v>
      </c>
      <c r="L150" s="45"/>
      <c r="M150" s="234" t="s">
        <v>1</v>
      </c>
      <c r="N150" s="235" t="s">
        <v>43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183</v>
      </c>
      <c r="AT150" s="238" t="s">
        <v>178</v>
      </c>
      <c r="AU150" s="238" t="s">
        <v>88</v>
      </c>
      <c r="AY150" s="18" t="s">
        <v>176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86</v>
      </c>
      <c r="BK150" s="239">
        <f>ROUND(I150*H150,2)</f>
        <v>0</v>
      </c>
      <c r="BL150" s="18" t="s">
        <v>183</v>
      </c>
      <c r="BM150" s="238" t="s">
        <v>1972</v>
      </c>
    </row>
    <row r="151" spans="1:47" s="2" customFormat="1" ht="12">
      <c r="A151" s="39"/>
      <c r="B151" s="40"/>
      <c r="C151" s="41"/>
      <c r="D151" s="240" t="s">
        <v>185</v>
      </c>
      <c r="E151" s="41"/>
      <c r="F151" s="241" t="s">
        <v>1069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185</v>
      </c>
      <c r="AU151" s="18" t="s">
        <v>88</v>
      </c>
    </row>
    <row r="152" spans="1:51" s="13" customFormat="1" ht="12">
      <c r="A152" s="13"/>
      <c r="B152" s="245"/>
      <c r="C152" s="246"/>
      <c r="D152" s="240" t="s">
        <v>187</v>
      </c>
      <c r="E152" s="247" t="s">
        <v>1</v>
      </c>
      <c r="F152" s="248" t="s">
        <v>1960</v>
      </c>
      <c r="G152" s="246"/>
      <c r="H152" s="249">
        <v>97.41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187</v>
      </c>
      <c r="AU152" s="255" t="s">
        <v>88</v>
      </c>
      <c r="AV152" s="13" t="s">
        <v>88</v>
      </c>
      <c r="AW152" s="13" t="s">
        <v>34</v>
      </c>
      <c r="AX152" s="13" t="s">
        <v>78</v>
      </c>
      <c r="AY152" s="255" t="s">
        <v>176</v>
      </c>
    </row>
    <row r="153" spans="1:51" s="14" customFormat="1" ht="12">
      <c r="A153" s="14"/>
      <c r="B153" s="256"/>
      <c r="C153" s="257"/>
      <c r="D153" s="240" t="s">
        <v>187</v>
      </c>
      <c r="E153" s="258" t="s">
        <v>1</v>
      </c>
      <c r="F153" s="259" t="s">
        <v>189</v>
      </c>
      <c r="G153" s="257"/>
      <c r="H153" s="260">
        <v>97.41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187</v>
      </c>
      <c r="AU153" s="266" t="s">
        <v>88</v>
      </c>
      <c r="AV153" s="14" t="s">
        <v>183</v>
      </c>
      <c r="AW153" s="14" t="s">
        <v>34</v>
      </c>
      <c r="AX153" s="14" t="s">
        <v>86</v>
      </c>
      <c r="AY153" s="266" t="s">
        <v>176</v>
      </c>
    </row>
    <row r="154" spans="1:65" s="2" customFormat="1" ht="16.5" customHeight="1">
      <c r="A154" s="39"/>
      <c r="B154" s="40"/>
      <c r="C154" s="227" t="s">
        <v>227</v>
      </c>
      <c r="D154" s="227" t="s">
        <v>178</v>
      </c>
      <c r="E154" s="228" t="s">
        <v>1070</v>
      </c>
      <c r="F154" s="229" t="s">
        <v>1071</v>
      </c>
      <c r="G154" s="230" t="s">
        <v>181</v>
      </c>
      <c r="H154" s="231">
        <v>2.435</v>
      </c>
      <c r="I154" s="232"/>
      <c r="J154" s="233">
        <f>ROUND(I154*H154,2)</f>
        <v>0</v>
      </c>
      <c r="K154" s="229" t="s">
        <v>182</v>
      </c>
      <c r="L154" s="45"/>
      <c r="M154" s="234" t="s">
        <v>1</v>
      </c>
      <c r="N154" s="235" t="s">
        <v>43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183</v>
      </c>
      <c r="AT154" s="238" t="s">
        <v>178</v>
      </c>
      <c r="AU154" s="238" t="s">
        <v>88</v>
      </c>
      <c r="AY154" s="18" t="s">
        <v>176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86</v>
      </c>
      <c r="BK154" s="239">
        <f>ROUND(I154*H154,2)</f>
        <v>0</v>
      </c>
      <c r="BL154" s="18" t="s">
        <v>183</v>
      </c>
      <c r="BM154" s="238" t="s">
        <v>1973</v>
      </c>
    </row>
    <row r="155" spans="1:47" s="2" customFormat="1" ht="12">
      <c r="A155" s="39"/>
      <c r="B155" s="40"/>
      <c r="C155" s="41"/>
      <c r="D155" s="240" t="s">
        <v>185</v>
      </c>
      <c r="E155" s="41"/>
      <c r="F155" s="241" t="s">
        <v>1073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185</v>
      </c>
      <c r="AU155" s="18" t="s">
        <v>88</v>
      </c>
    </row>
    <row r="156" spans="1:51" s="13" customFormat="1" ht="12">
      <c r="A156" s="13"/>
      <c r="B156" s="245"/>
      <c r="C156" s="246"/>
      <c r="D156" s="240" t="s">
        <v>187</v>
      </c>
      <c r="E156" s="247" t="s">
        <v>1</v>
      </c>
      <c r="F156" s="248" t="s">
        <v>1974</v>
      </c>
      <c r="G156" s="246"/>
      <c r="H156" s="249">
        <v>2.435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187</v>
      </c>
      <c r="AU156" s="255" t="s">
        <v>88</v>
      </c>
      <c r="AV156" s="13" t="s">
        <v>88</v>
      </c>
      <c r="AW156" s="13" t="s">
        <v>34</v>
      </c>
      <c r="AX156" s="13" t="s">
        <v>78</v>
      </c>
      <c r="AY156" s="255" t="s">
        <v>176</v>
      </c>
    </row>
    <row r="157" spans="1:51" s="14" customFormat="1" ht="12">
      <c r="A157" s="14"/>
      <c r="B157" s="256"/>
      <c r="C157" s="257"/>
      <c r="D157" s="240" t="s">
        <v>187</v>
      </c>
      <c r="E157" s="258" t="s">
        <v>1</v>
      </c>
      <c r="F157" s="259" t="s">
        <v>189</v>
      </c>
      <c r="G157" s="257"/>
      <c r="H157" s="260">
        <v>2.435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187</v>
      </c>
      <c r="AU157" s="266" t="s">
        <v>88</v>
      </c>
      <c r="AV157" s="14" t="s">
        <v>183</v>
      </c>
      <c r="AW157" s="14" t="s">
        <v>34</v>
      </c>
      <c r="AX157" s="14" t="s">
        <v>86</v>
      </c>
      <c r="AY157" s="266" t="s">
        <v>176</v>
      </c>
    </row>
    <row r="158" spans="1:63" s="12" customFormat="1" ht="22.8" customHeight="1">
      <c r="A158" s="12"/>
      <c r="B158" s="211"/>
      <c r="C158" s="212"/>
      <c r="D158" s="213" t="s">
        <v>77</v>
      </c>
      <c r="E158" s="225" t="s">
        <v>1003</v>
      </c>
      <c r="F158" s="225" t="s">
        <v>1004</v>
      </c>
      <c r="G158" s="212"/>
      <c r="H158" s="212"/>
      <c r="I158" s="215"/>
      <c r="J158" s="226">
        <f>BK158</f>
        <v>0</v>
      </c>
      <c r="K158" s="212"/>
      <c r="L158" s="217"/>
      <c r="M158" s="218"/>
      <c r="N158" s="219"/>
      <c r="O158" s="219"/>
      <c r="P158" s="220">
        <f>SUM(P159:P160)</f>
        <v>0</v>
      </c>
      <c r="Q158" s="219"/>
      <c r="R158" s="220">
        <f>SUM(R159:R160)</f>
        <v>0</v>
      </c>
      <c r="S158" s="219"/>
      <c r="T158" s="221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86</v>
      </c>
      <c r="AT158" s="223" t="s">
        <v>77</v>
      </c>
      <c r="AU158" s="223" t="s">
        <v>86</v>
      </c>
      <c r="AY158" s="222" t="s">
        <v>176</v>
      </c>
      <c r="BK158" s="224">
        <f>SUM(BK159:BK160)</f>
        <v>0</v>
      </c>
    </row>
    <row r="159" spans="1:65" s="2" customFormat="1" ht="21.75" customHeight="1">
      <c r="A159" s="39"/>
      <c r="B159" s="40"/>
      <c r="C159" s="227" t="s">
        <v>235</v>
      </c>
      <c r="D159" s="227" t="s">
        <v>178</v>
      </c>
      <c r="E159" s="228" t="s">
        <v>1006</v>
      </c>
      <c r="F159" s="229" t="s">
        <v>1007</v>
      </c>
      <c r="G159" s="230" t="s">
        <v>250</v>
      </c>
      <c r="H159" s="231">
        <v>26.305</v>
      </c>
      <c r="I159" s="232"/>
      <c r="J159" s="233">
        <f>ROUND(I159*H159,2)</f>
        <v>0</v>
      </c>
      <c r="K159" s="229" t="s">
        <v>182</v>
      </c>
      <c r="L159" s="45"/>
      <c r="M159" s="234" t="s">
        <v>1</v>
      </c>
      <c r="N159" s="235" t="s">
        <v>43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183</v>
      </c>
      <c r="AT159" s="238" t="s">
        <v>178</v>
      </c>
      <c r="AU159" s="238" t="s">
        <v>88</v>
      </c>
      <c r="AY159" s="18" t="s">
        <v>176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86</v>
      </c>
      <c r="BK159" s="239">
        <f>ROUND(I159*H159,2)</f>
        <v>0</v>
      </c>
      <c r="BL159" s="18" t="s">
        <v>183</v>
      </c>
      <c r="BM159" s="238" t="s">
        <v>1975</v>
      </c>
    </row>
    <row r="160" spans="1:47" s="2" customFormat="1" ht="12">
      <c r="A160" s="39"/>
      <c r="B160" s="40"/>
      <c r="C160" s="41"/>
      <c r="D160" s="240" t="s">
        <v>185</v>
      </c>
      <c r="E160" s="41"/>
      <c r="F160" s="241" t="s">
        <v>1009</v>
      </c>
      <c r="G160" s="41"/>
      <c r="H160" s="41"/>
      <c r="I160" s="242"/>
      <c r="J160" s="41"/>
      <c r="K160" s="41"/>
      <c r="L160" s="45"/>
      <c r="M160" s="299"/>
      <c r="N160" s="300"/>
      <c r="O160" s="301"/>
      <c r="P160" s="301"/>
      <c r="Q160" s="301"/>
      <c r="R160" s="301"/>
      <c r="S160" s="301"/>
      <c r="T160" s="302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185</v>
      </c>
      <c r="AU160" s="18" t="s">
        <v>88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22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143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Okružní křižovatka sil. II/101 ulic Mostní s Třídou Legií a ulicí Třebízského</v>
      </c>
      <c r="F7" s="151"/>
      <c r="G7" s="151"/>
      <c r="H7" s="151"/>
      <c r="L7" s="21"/>
    </row>
    <row r="8" spans="2:12" s="1" customFormat="1" ht="12" customHeight="1">
      <c r="B8" s="21"/>
      <c r="D8" s="151" t="s">
        <v>144</v>
      </c>
      <c r="L8" s="21"/>
    </row>
    <row r="9" spans="1:31" s="2" customFormat="1" ht="16.5" customHeight="1">
      <c r="A9" s="39"/>
      <c r="B9" s="45"/>
      <c r="C9" s="39"/>
      <c r="D9" s="39"/>
      <c r="E9" s="152" t="s">
        <v>1957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1773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1976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19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24. 10. 2023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26</v>
      </c>
      <c r="E16" s="39"/>
      <c r="F16" s="39"/>
      <c r="G16" s="39"/>
      <c r="H16" s="39"/>
      <c r="I16" s="151" t="s">
        <v>27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29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27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29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33</v>
      </c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27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29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38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40</v>
      </c>
      <c r="G34" s="39"/>
      <c r="H34" s="39"/>
      <c r="I34" s="162" t="s">
        <v>39</v>
      </c>
      <c r="J34" s="162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42</v>
      </c>
      <c r="E35" s="151" t="s">
        <v>43</v>
      </c>
      <c r="F35" s="164">
        <f>ROUND((SUM(BE124:BE366)),2)</f>
        <v>0</v>
      </c>
      <c r="G35" s="39"/>
      <c r="H35" s="39"/>
      <c r="I35" s="165">
        <v>0.21</v>
      </c>
      <c r="J35" s="164">
        <f>ROUND(((SUM(BE124:BE366))*I35),2)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44</v>
      </c>
      <c r="F36" s="164">
        <f>ROUND((SUM(BF124:BF366)),2)</f>
        <v>0</v>
      </c>
      <c r="G36" s="39"/>
      <c r="H36" s="39"/>
      <c r="I36" s="165">
        <v>0.15</v>
      </c>
      <c r="J36" s="164">
        <f>ROUND(((SUM(BF124:BF366))*I36),2)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45</v>
      </c>
      <c r="F37" s="164">
        <f>ROUND((SUM(BG124:BG366)),2)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46</v>
      </c>
      <c r="F38" s="164">
        <f>ROUND((SUM(BH124:BH366)),2)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47</v>
      </c>
      <c r="F39" s="164">
        <f>ROUND((SUM(BI124:BI366)),2)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Okružní křižovatka sil. II/101 ulic Mostní s Třídou Legií a ulicí Třebízského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1957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1773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801_b - Sadové úpravy - výsadba (investor Kralupy n. Vl.)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Kralupy nad Vltavou</v>
      </c>
      <c r="G91" s="41"/>
      <c r="H91" s="41"/>
      <c r="I91" s="33" t="s">
        <v>24</v>
      </c>
      <c r="J91" s="80" t="str">
        <f>IF(J14="","",J14)</f>
        <v>24. 10. 2023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26</v>
      </c>
      <c r="D93" s="41"/>
      <c r="E93" s="41"/>
      <c r="F93" s="28" t="str">
        <f>E17</f>
        <v xml:space="preserve"> </v>
      </c>
      <c r="G93" s="41"/>
      <c r="H93" s="41"/>
      <c r="I93" s="33" t="s">
        <v>32</v>
      </c>
      <c r="J93" s="37" t="str">
        <f>E23</f>
        <v>Ing. Petr Novotný, Ph.D.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147</v>
      </c>
      <c r="D96" s="186"/>
      <c r="E96" s="186"/>
      <c r="F96" s="186"/>
      <c r="G96" s="186"/>
      <c r="H96" s="186"/>
      <c r="I96" s="186"/>
      <c r="J96" s="187" t="s">
        <v>148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149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150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152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1977</v>
      </c>
      <c r="E101" s="197"/>
      <c r="F101" s="197"/>
      <c r="G101" s="197"/>
      <c r="H101" s="197"/>
      <c r="I101" s="197"/>
      <c r="J101" s="198">
        <f>J155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1978</v>
      </c>
      <c r="E102" s="197"/>
      <c r="F102" s="197"/>
      <c r="G102" s="197"/>
      <c r="H102" s="197"/>
      <c r="I102" s="197"/>
      <c r="J102" s="198">
        <f>J180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161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Okružní křižovatka sil. II/101 ulic Mostní s Třídou Legií a ulicí Třebízského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144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1957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1773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SO 801_b - Sadové úpravy - výsadba (investor Kralupy n. Vl.)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>Kralupy nad Vltavou</v>
      </c>
      <c r="G118" s="41"/>
      <c r="H118" s="41"/>
      <c r="I118" s="33" t="s">
        <v>24</v>
      </c>
      <c r="J118" s="80" t="str">
        <f>IF(J14="","",J14)</f>
        <v>24. 10. 2023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26</v>
      </c>
      <c r="D120" s="41"/>
      <c r="E120" s="41"/>
      <c r="F120" s="28" t="str">
        <f>E17</f>
        <v xml:space="preserve"> </v>
      </c>
      <c r="G120" s="41"/>
      <c r="H120" s="41"/>
      <c r="I120" s="33" t="s">
        <v>32</v>
      </c>
      <c r="J120" s="37" t="str">
        <f>E23</f>
        <v>Ing. Petr Novotný, Ph.D.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30</v>
      </c>
      <c r="D121" s="41"/>
      <c r="E121" s="41"/>
      <c r="F121" s="28" t="str">
        <f>IF(E20="","",E20)</f>
        <v>Vyplň údaj</v>
      </c>
      <c r="G121" s="41"/>
      <c r="H121" s="41"/>
      <c r="I121" s="33" t="s">
        <v>35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162</v>
      </c>
      <c r="D123" s="203" t="s">
        <v>63</v>
      </c>
      <c r="E123" s="203" t="s">
        <v>59</v>
      </c>
      <c r="F123" s="203" t="s">
        <v>60</v>
      </c>
      <c r="G123" s="203" t="s">
        <v>163</v>
      </c>
      <c r="H123" s="203" t="s">
        <v>164</v>
      </c>
      <c r="I123" s="203" t="s">
        <v>165</v>
      </c>
      <c r="J123" s="203" t="s">
        <v>148</v>
      </c>
      <c r="K123" s="204" t="s">
        <v>166</v>
      </c>
      <c r="L123" s="205"/>
      <c r="M123" s="101" t="s">
        <v>1</v>
      </c>
      <c r="N123" s="102" t="s">
        <v>42</v>
      </c>
      <c r="O123" s="102" t="s">
        <v>167</v>
      </c>
      <c r="P123" s="102" t="s">
        <v>168</v>
      </c>
      <c r="Q123" s="102" t="s">
        <v>169</v>
      </c>
      <c r="R123" s="102" t="s">
        <v>170</v>
      </c>
      <c r="S123" s="102" t="s">
        <v>171</v>
      </c>
      <c r="T123" s="103" t="s">
        <v>172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173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</f>
        <v>0</v>
      </c>
      <c r="Q124" s="105"/>
      <c r="R124" s="208">
        <f>R125</f>
        <v>0</v>
      </c>
      <c r="S124" s="105"/>
      <c r="T124" s="209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77</v>
      </c>
      <c r="AU124" s="18" t="s">
        <v>150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77</v>
      </c>
      <c r="E125" s="214" t="s">
        <v>174</v>
      </c>
      <c r="F125" s="214" t="s">
        <v>175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P126+P155+P180</f>
        <v>0</v>
      </c>
      <c r="Q125" s="219"/>
      <c r="R125" s="220">
        <f>R126+R155+R180</f>
        <v>0</v>
      </c>
      <c r="S125" s="219"/>
      <c r="T125" s="221">
        <f>T126+T155+T180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86</v>
      </c>
      <c r="AT125" s="223" t="s">
        <v>77</v>
      </c>
      <c r="AU125" s="223" t="s">
        <v>78</v>
      </c>
      <c r="AY125" s="222" t="s">
        <v>176</v>
      </c>
      <c r="BK125" s="224">
        <f>BK126+BK155+BK180</f>
        <v>0</v>
      </c>
    </row>
    <row r="126" spans="1:63" s="12" customFormat="1" ht="22.8" customHeight="1">
      <c r="A126" s="12"/>
      <c r="B126" s="211"/>
      <c r="C126" s="212"/>
      <c r="D126" s="213" t="s">
        <v>77</v>
      </c>
      <c r="E126" s="225" t="s">
        <v>86</v>
      </c>
      <c r="F126" s="225" t="s">
        <v>177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SUM(P127:P154)</f>
        <v>0</v>
      </c>
      <c r="Q126" s="219"/>
      <c r="R126" s="220">
        <f>SUM(R127:R154)</f>
        <v>0</v>
      </c>
      <c r="S126" s="219"/>
      <c r="T126" s="221">
        <f>SUM(T127:T154)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86</v>
      </c>
      <c r="AT126" s="223" t="s">
        <v>77</v>
      </c>
      <c r="AU126" s="223" t="s">
        <v>86</v>
      </c>
      <c r="AY126" s="222" t="s">
        <v>176</v>
      </c>
      <c r="BK126" s="224">
        <f>SUM(BK127:BK154)</f>
        <v>0</v>
      </c>
    </row>
    <row r="127" spans="1:65" s="2" customFormat="1" ht="16.5" customHeight="1">
      <c r="A127" s="39"/>
      <c r="B127" s="40"/>
      <c r="C127" s="227" t="s">
        <v>86</v>
      </c>
      <c r="D127" s="227" t="s">
        <v>178</v>
      </c>
      <c r="E127" s="228" t="s">
        <v>1979</v>
      </c>
      <c r="F127" s="229" t="s">
        <v>1980</v>
      </c>
      <c r="G127" s="230" t="s">
        <v>296</v>
      </c>
      <c r="H127" s="231">
        <v>10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43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183</v>
      </c>
      <c r="AT127" s="238" t="s">
        <v>178</v>
      </c>
      <c r="AU127" s="238" t="s">
        <v>88</v>
      </c>
      <c r="AY127" s="18" t="s">
        <v>176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86</v>
      </c>
      <c r="BK127" s="239">
        <f>ROUND(I127*H127,2)</f>
        <v>0</v>
      </c>
      <c r="BL127" s="18" t="s">
        <v>183</v>
      </c>
      <c r="BM127" s="238" t="s">
        <v>1981</v>
      </c>
    </row>
    <row r="128" spans="1:47" s="2" customFormat="1" ht="12">
      <c r="A128" s="39"/>
      <c r="B128" s="40"/>
      <c r="C128" s="41"/>
      <c r="D128" s="240" t="s">
        <v>185</v>
      </c>
      <c r="E128" s="41"/>
      <c r="F128" s="241" t="s">
        <v>1980</v>
      </c>
      <c r="G128" s="41"/>
      <c r="H128" s="41"/>
      <c r="I128" s="242"/>
      <c r="J128" s="41"/>
      <c r="K128" s="41"/>
      <c r="L128" s="45"/>
      <c r="M128" s="243"/>
      <c r="N128" s="24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185</v>
      </c>
      <c r="AU128" s="18" t="s">
        <v>88</v>
      </c>
    </row>
    <row r="129" spans="1:65" s="2" customFormat="1" ht="21.75" customHeight="1">
      <c r="A129" s="39"/>
      <c r="B129" s="40"/>
      <c r="C129" s="227" t="s">
        <v>88</v>
      </c>
      <c r="D129" s="227" t="s">
        <v>178</v>
      </c>
      <c r="E129" s="228" t="s">
        <v>1982</v>
      </c>
      <c r="F129" s="229" t="s">
        <v>1983</v>
      </c>
      <c r="G129" s="230" t="s">
        <v>296</v>
      </c>
      <c r="H129" s="231">
        <v>1.5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43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183</v>
      </c>
      <c r="AT129" s="238" t="s">
        <v>178</v>
      </c>
      <c r="AU129" s="238" t="s">
        <v>88</v>
      </c>
      <c r="AY129" s="18" t="s">
        <v>176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86</v>
      </c>
      <c r="BK129" s="239">
        <f>ROUND(I129*H129,2)</f>
        <v>0</v>
      </c>
      <c r="BL129" s="18" t="s">
        <v>183</v>
      </c>
      <c r="BM129" s="238" t="s">
        <v>1984</v>
      </c>
    </row>
    <row r="130" spans="1:47" s="2" customFormat="1" ht="12">
      <c r="A130" s="39"/>
      <c r="B130" s="40"/>
      <c r="C130" s="41"/>
      <c r="D130" s="240" t="s">
        <v>185</v>
      </c>
      <c r="E130" s="41"/>
      <c r="F130" s="241" t="s">
        <v>1983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185</v>
      </c>
      <c r="AU130" s="18" t="s">
        <v>88</v>
      </c>
    </row>
    <row r="131" spans="1:65" s="2" customFormat="1" ht="24.15" customHeight="1">
      <c r="A131" s="39"/>
      <c r="B131" s="40"/>
      <c r="C131" s="227" t="s">
        <v>198</v>
      </c>
      <c r="D131" s="227" t="s">
        <v>178</v>
      </c>
      <c r="E131" s="228" t="s">
        <v>1985</v>
      </c>
      <c r="F131" s="229" t="s">
        <v>1986</v>
      </c>
      <c r="G131" s="230" t="s">
        <v>1785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43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183</v>
      </c>
      <c r="AT131" s="238" t="s">
        <v>178</v>
      </c>
      <c r="AU131" s="238" t="s">
        <v>88</v>
      </c>
      <c r="AY131" s="18" t="s">
        <v>176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86</v>
      </c>
      <c r="BK131" s="239">
        <f>ROUND(I131*H131,2)</f>
        <v>0</v>
      </c>
      <c r="BL131" s="18" t="s">
        <v>183</v>
      </c>
      <c r="BM131" s="238" t="s">
        <v>1987</v>
      </c>
    </row>
    <row r="132" spans="1:47" s="2" customFormat="1" ht="12">
      <c r="A132" s="39"/>
      <c r="B132" s="40"/>
      <c r="C132" s="41"/>
      <c r="D132" s="240" t="s">
        <v>185</v>
      </c>
      <c r="E132" s="41"/>
      <c r="F132" s="241" t="s">
        <v>1986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185</v>
      </c>
      <c r="AU132" s="18" t="s">
        <v>88</v>
      </c>
    </row>
    <row r="133" spans="1:65" s="2" customFormat="1" ht="24.15" customHeight="1">
      <c r="A133" s="39"/>
      <c r="B133" s="40"/>
      <c r="C133" s="227" t="s">
        <v>183</v>
      </c>
      <c r="D133" s="227" t="s">
        <v>178</v>
      </c>
      <c r="E133" s="228" t="s">
        <v>1988</v>
      </c>
      <c r="F133" s="229" t="s">
        <v>1989</v>
      </c>
      <c r="G133" s="230" t="s">
        <v>1785</v>
      </c>
      <c r="H133" s="231">
        <v>2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43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183</v>
      </c>
      <c r="AT133" s="238" t="s">
        <v>178</v>
      </c>
      <c r="AU133" s="238" t="s">
        <v>88</v>
      </c>
      <c r="AY133" s="18" t="s">
        <v>176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86</v>
      </c>
      <c r="BK133" s="239">
        <f>ROUND(I133*H133,2)</f>
        <v>0</v>
      </c>
      <c r="BL133" s="18" t="s">
        <v>183</v>
      </c>
      <c r="BM133" s="238" t="s">
        <v>1990</v>
      </c>
    </row>
    <row r="134" spans="1:47" s="2" customFormat="1" ht="12">
      <c r="A134" s="39"/>
      <c r="B134" s="40"/>
      <c r="C134" s="41"/>
      <c r="D134" s="240" t="s">
        <v>185</v>
      </c>
      <c r="E134" s="41"/>
      <c r="F134" s="241" t="s">
        <v>1989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185</v>
      </c>
      <c r="AU134" s="18" t="s">
        <v>88</v>
      </c>
    </row>
    <row r="135" spans="1:65" s="2" customFormat="1" ht="24.15" customHeight="1">
      <c r="A135" s="39"/>
      <c r="B135" s="40"/>
      <c r="C135" s="227" t="s">
        <v>209</v>
      </c>
      <c r="D135" s="227" t="s">
        <v>178</v>
      </c>
      <c r="E135" s="228" t="s">
        <v>1991</v>
      </c>
      <c r="F135" s="229" t="s">
        <v>1992</v>
      </c>
      <c r="G135" s="230" t="s">
        <v>1785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43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183</v>
      </c>
      <c r="AT135" s="238" t="s">
        <v>178</v>
      </c>
      <c r="AU135" s="238" t="s">
        <v>88</v>
      </c>
      <c r="AY135" s="18" t="s">
        <v>176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86</v>
      </c>
      <c r="BK135" s="239">
        <f>ROUND(I135*H135,2)</f>
        <v>0</v>
      </c>
      <c r="BL135" s="18" t="s">
        <v>183</v>
      </c>
      <c r="BM135" s="238" t="s">
        <v>1993</v>
      </c>
    </row>
    <row r="136" spans="1:47" s="2" customFormat="1" ht="12">
      <c r="A136" s="39"/>
      <c r="B136" s="40"/>
      <c r="C136" s="41"/>
      <c r="D136" s="240" t="s">
        <v>185</v>
      </c>
      <c r="E136" s="41"/>
      <c r="F136" s="241" t="s">
        <v>1992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185</v>
      </c>
      <c r="AU136" s="18" t="s">
        <v>88</v>
      </c>
    </row>
    <row r="137" spans="1:65" s="2" customFormat="1" ht="16.5" customHeight="1">
      <c r="A137" s="39"/>
      <c r="B137" s="40"/>
      <c r="C137" s="227" t="s">
        <v>215</v>
      </c>
      <c r="D137" s="227" t="s">
        <v>178</v>
      </c>
      <c r="E137" s="228" t="s">
        <v>1994</v>
      </c>
      <c r="F137" s="229" t="s">
        <v>1995</v>
      </c>
      <c r="G137" s="230" t="s">
        <v>296</v>
      </c>
      <c r="H137" s="231">
        <v>0.6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43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183</v>
      </c>
      <c r="AT137" s="238" t="s">
        <v>178</v>
      </c>
      <c r="AU137" s="238" t="s">
        <v>88</v>
      </c>
      <c r="AY137" s="18" t="s">
        <v>176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86</v>
      </c>
      <c r="BK137" s="239">
        <f>ROUND(I137*H137,2)</f>
        <v>0</v>
      </c>
      <c r="BL137" s="18" t="s">
        <v>183</v>
      </c>
      <c r="BM137" s="238" t="s">
        <v>1996</v>
      </c>
    </row>
    <row r="138" spans="1:47" s="2" customFormat="1" ht="12">
      <c r="A138" s="39"/>
      <c r="B138" s="40"/>
      <c r="C138" s="41"/>
      <c r="D138" s="240" t="s">
        <v>185</v>
      </c>
      <c r="E138" s="41"/>
      <c r="F138" s="241" t="s">
        <v>1995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185</v>
      </c>
      <c r="AU138" s="18" t="s">
        <v>88</v>
      </c>
    </row>
    <row r="139" spans="1:65" s="2" customFormat="1" ht="16.5" customHeight="1">
      <c r="A139" s="39"/>
      <c r="B139" s="40"/>
      <c r="C139" s="227" t="s">
        <v>221</v>
      </c>
      <c r="D139" s="227" t="s">
        <v>178</v>
      </c>
      <c r="E139" s="228" t="s">
        <v>1997</v>
      </c>
      <c r="F139" s="229" t="s">
        <v>1998</v>
      </c>
      <c r="G139" s="230" t="s">
        <v>296</v>
      </c>
      <c r="H139" s="231">
        <v>0.6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43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183</v>
      </c>
      <c r="AT139" s="238" t="s">
        <v>178</v>
      </c>
      <c r="AU139" s="238" t="s">
        <v>88</v>
      </c>
      <c r="AY139" s="18" t="s">
        <v>176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86</v>
      </c>
      <c r="BK139" s="239">
        <f>ROUND(I139*H139,2)</f>
        <v>0</v>
      </c>
      <c r="BL139" s="18" t="s">
        <v>183</v>
      </c>
      <c r="BM139" s="238" t="s">
        <v>1999</v>
      </c>
    </row>
    <row r="140" spans="1:47" s="2" customFormat="1" ht="12">
      <c r="A140" s="39"/>
      <c r="B140" s="40"/>
      <c r="C140" s="41"/>
      <c r="D140" s="240" t="s">
        <v>185</v>
      </c>
      <c r="E140" s="41"/>
      <c r="F140" s="241" t="s">
        <v>1998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185</v>
      </c>
      <c r="AU140" s="18" t="s">
        <v>88</v>
      </c>
    </row>
    <row r="141" spans="1:65" s="2" customFormat="1" ht="16.5" customHeight="1">
      <c r="A141" s="39"/>
      <c r="B141" s="40"/>
      <c r="C141" s="227" t="s">
        <v>227</v>
      </c>
      <c r="D141" s="227" t="s">
        <v>178</v>
      </c>
      <c r="E141" s="228" t="s">
        <v>2000</v>
      </c>
      <c r="F141" s="229" t="s">
        <v>2001</v>
      </c>
      <c r="G141" s="230" t="s">
        <v>296</v>
      </c>
      <c r="H141" s="231">
        <v>0.6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43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183</v>
      </c>
      <c r="AT141" s="238" t="s">
        <v>178</v>
      </c>
      <c r="AU141" s="238" t="s">
        <v>88</v>
      </c>
      <c r="AY141" s="18" t="s">
        <v>176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86</v>
      </c>
      <c r="BK141" s="239">
        <f>ROUND(I141*H141,2)</f>
        <v>0</v>
      </c>
      <c r="BL141" s="18" t="s">
        <v>183</v>
      </c>
      <c r="BM141" s="238" t="s">
        <v>2002</v>
      </c>
    </row>
    <row r="142" spans="1:47" s="2" customFormat="1" ht="12">
      <c r="A142" s="39"/>
      <c r="B142" s="40"/>
      <c r="C142" s="41"/>
      <c r="D142" s="240" t="s">
        <v>185</v>
      </c>
      <c r="E142" s="41"/>
      <c r="F142" s="241" t="s">
        <v>2001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185</v>
      </c>
      <c r="AU142" s="18" t="s">
        <v>88</v>
      </c>
    </row>
    <row r="143" spans="1:65" s="2" customFormat="1" ht="16.5" customHeight="1">
      <c r="A143" s="39"/>
      <c r="B143" s="40"/>
      <c r="C143" s="278" t="s">
        <v>235</v>
      </c>
      <c r="D143" s="278" t="s">
        <v>247</v>
      </c>
      <c r="E143" s="279" t="s">
        <v>2003</v>
      </c>
      <c r="F143" s="280" t="s">
        <v>2004</v>
      </c>
      <c r="G143" s="281" t="s">
        <v>181</v>
      </c>
      <c r="H143" s="282">
        <v>0.12</v>
      </c>
      <c r="I143" s="283"/>
      <c r="J143" s="284">
        <f>ROUND(I143*H143,2)</f>
        <v>0</v>
      </c>
      <c r="K143" s="280" t="s">
        <v>1</v>
      </c>
      <c r="L143" s="285"/>
      <c r="M143" s="286" t="s">
        <v>1</v>
      </c>
      <c r="N143" s="287" t="s">
        <v>43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227</v>
      </c>
      <c r="AT143" s="238" t="s">
        <v>247</v>
      </c>
      <c r="AU143" s="238" t="s">
        <v>88</v>
      </c>
      <c r="AY143" s="18" t="s">
        <v>176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86</v>
      </c>
      <c r="BK143" s="239">
        <f>ROUND(I143*H143,2)</f>
        <v>0</v>
      </c>
      <c r="BL143" s="18" t="s">
        <v>183</v>
      </c>
      <c r="BM143" s="238" t="s">
        <v>2005</v>
      </c>
    </row>
    <row r="144" spans="1:47" s="2" customFormat="1" ht="12">
      <c r="A144" s="39"/>
      <c r="B144" s="40"/>
      <c r="C144" s="41"/>
      <c r="D144" s="240" t="s">
        <v>185</v>
      </c>
      <c r="E144" s="41"/>
      <c r="F144" s="241" t="s">
        <v>2004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185</v>
      </c>
      <c r="AU144" s="18" t="s">
        <v>88</v>
      </c>
    </row>
    <row r="145" spans="1:65" s="2" customFormat="1" ht="16.5" customHeight="1">
      <c r="A145" s="39"/>
      <c r="B145" s="40"/>
      <c r="C145" s="227" t="s">
        <v>241</v>
      </c>
      <c r="D145" s="227" t="s">
        <v>178</v>
      </c>
      <c r="E145" s="228" t="s">
        <v>2006</v>
      </c>
      <c r="F145" s="229" t="s">
        <v>2007</v>
      </c>
      <c r="G145" s="230" t="s">
        <v>1785</v>
      </c>
      <c r="H145" s="231">
        <v>8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43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183</v>
      </c>
      <c r="AT145" s="238" t="s">
        <v>178</v>
      </c>
      <c r="AU145" s="238" t="s">
        <v>88</v>
      </c>
      <c r="AY145" s="18" t="s">
        <v>176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86</v>
      </c>
      <c r="BK145" s="239">
        <f>ROUND(I145*H145,2)</f>
        <v>0</v>
      </c>
      <c r="BL145" s="18" t="s">
        <v>183</v>
      </c>
      <c r="BM145" s="238" t="s">
        <v>2008</v>
      </c>
    </row>
    <row r="146" spans="1:47" s="2" customFormat="1" ht="12">
      <c r="A146" s="39"/>
      <c r="B146" s="40"/>
      <c r="C146" s="41"/>
      <c r="D146" s="240" t="s">
        <v>185</v>
      </c>
      <c r="E146" s="41"/>
      <c r="F146" s="241" t="s">
        <v>2007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185</v>
      </c>
      <c r="AU146" s="18" t="s">
        <v>88</v>
      </c>
    </row>
    <row r="147" spans="1:65" s="2" customFormat="1" ht="21.75" customHeight="1">
      <c r="A147" s="39"/>
      <c r="B147" s="40"/>
      <c r="C147" s="227" t="s">
        <v>246</v>
      </c>
      <c r="D147" s="227" t="s">
        <v>178</v>
      </c>
      <c r="E147" s="228" t="s">
        <v>2009</v>
      </c>
      <c r="F147" s="229" t="s">
        <v>2010</v>
      </c>
      <c r="G147" s="230" t="s">
        <v>250</v>
      </c>
      <c r="H147" s="231">
        <v>20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43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183</v>
      </c>
      <c r="AT147" s="238" t="s">
        <v>178</v>
      </c>
      <c r="AU147" s="238" t="s">
        <v>88</v>
      </c>
      <c r="AY147" s="18" t="s">
        <v>176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86</v>
      </c>
      <c r="BK147" s="239">
        <f>ROUND(I147*H147,2)</f>
        <v>0</v>
      </c>
      <c r="BL147" s="18" t="s">
        <v>183</v>
      </c>
      <c r="BM147" s="238" t="s">
        <v>2011</v>
      </c>
    </row>
    <row r="148" spans="1:47" s="2" customFormat="1" ht="12">
      <c r="A148" s="39"/>
      <c r="B148" s="40"/>
      <c r="C148" s="41"/>
      <c r="D148" s="240" t="s">
        <v>185</v>
      </c>
      <c r="E148" s="41"/>
      <c r="F148" s="241" t="s">
        <v>2010</v>
      </c>
      <c r="G148" s="41"/>
      <c r="H148" s="41"/>
      <c r="I148" s="242"/>
      <c r="J148" s="41"/>
      <c r="K148" s="41"/>
      <c r="L148" s="45"/>
      <c r="M148" s="243"/>
      <c r="N148" s="244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185</v>
      </c>
      <c r="AU148" s="18" t="s">
        <v>88</v>
      </c>
    </row>
    <row r="149" spans="1:65" s="2" customFormat="1" ht="24.15" customHeight="1">
      <c r="A149" s="39"/>
      <c r="B149" s="40"/>
      <c r="C149" s="227" t="s">
        <v>254</v>
      </c>
      <c r="D149" s="227" t="s">
        <v>178</v>
      </c>
      <c r="E149" s="228" t="s">
        <v>2012</v>
      </c>
      <c r="F149" s="229" t="s">
        <v>2013</v>
      </c>
      <c r="G149" s="230" t="s">
        <v>1785</v>
      </c>
      <c r="H149" s="231">
        <v>10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43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183</v>
      </c>
      <c r="AT149" s="238" t="s">
        <v>178</v>
      </c>
      <c r="AU149" s="238" t="s">
        <v>88</v>
      </c>
      <c r="AY149" s="18" t="s">
        <v>176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86</v>
      </c>
      <c r="BK149" s="239">
        <f>ROUND(I149*H149,2)</f>
        <v>0</v>
      </c>
      <c r="BL149" s="18" t="s">
        <v>183</v>
      </c>
      <c r="BM149" s="238" t="s">
        <v>2014</v>
      </c>
    </row>
    <row r="150" spans="1:47" s="2" customFormat="1" ht="12">
      <c r="A150" s="39"/>
      <c r="B150" s="40"/>
      <c r="C150" s="41"/>
      <c r="D150" s="240" t="s">
        <v>185</v>
      </c>
      <c r="E150" s="41"/>
      <c r="F150" s="241" t="s">
        <v>2013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185</v>
      </c>
      <c r="AU150" s="18" t="s">
        <v>88</v>
      </c>
    </row>
    <row r="151" spans="1:65" s="2" customFormat="1" ht="16.5" customHeight="1">
      <c r="A151" s="39"/>
      <c r="B151" s="40"/>
      <c r="C151" s="227" t="s">
        <v>261</v>
      </c>
      <c r="D151" s="227" t="s">
        <v>178</v>
      </c>
      <c r="E151" s="228" t="s">
        <v>2015</v>
      </c>
      <c r="F151" s="229" t="s">
        <v>2016</v>
      </c>
      <c r="G151" s="230" t="s">
        <v>250</v>
      </c>
      <c r="H151" s="231">
        <v>20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43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183</v>
      </c>
      <c r="AT151" s="238" t="s">
        <v>178</v>
      </c>
      <c r="AU151" s="238" t="s">
        <v>88</v>
      </c>
      <c r="AY151" s="18" t="s">
        <v>176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86</v>
      </c>
      <c r="BK151" s="239">
        <f>ROUND(I151*H151,2)</f>
        <v>0</v>
      </c>
      <c r="BL151" s="18" t="s">
        <v>183</v>
      </c>
      <c r="BM151" s="238" t="s">
        <v>2017</v>
      </c>
    </row>
    <row r="152" spans="1:47" s="2" customFormat="1" ht="12">
      <c r="A152" s="39"/>
      <c r="B152" s="40"/>
      <c r="C152" s="41"/>
      <c r="D152" s="240" t="s">
        <v>185</v>
      </c>
      <c r="E152" s="41"/>
      <c r="F152" s="241" t="s">
        <v>2016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185</v>
      </c>
      <c r="AU152" s="18" t="s">
        <v>88</v>
      </c>
    </row>
    <row r="153" spans="1:65" s="2" customFormat="1" ht="16.5" customHeight="1">
      <c r="A153" s="39"/>
      <c r="B153" s="40"/>
      <c r="C153" s="227" t="s">
        <v>270</v>
      </c>
      <c r="D153" s="227" t="s">
        <v>178</v>
      </c>
      <c r="E153" s="228" t="s">
        <v>2018</v>
      </c>
      <c r="F153" s="229" t="s">
        <v>2019</v>
      </c>
      <c r="G153" s="230" t="s">
        <v>2020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43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183</v>
      </c>
      <c r="AT153" s="238" t="s">
        <v>178</v>
      </c>
      <c r="AU153" s="238" t="s">
        <v>88</v>
      </c>
      <c r="AY153" s="18" t="s">
        <v>176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86</v>
      </c>
      <c r="BK153" s="239">
        <f>ROUND(I153*H153,2)</f>
        <v>0</v>
      </c>
      <c r="BL153" s="18" t="s">
        <v>183</v>
      </c>
      <c r="BM153" s="238" t="s">
        <v>2021</v>
      </c>
    </row>
    <row r="154" spans="1:47" s="2" customFormat="1" ht="12">
      <c r="A154" s="39"/>
      <c r="B154" s="40"/>
      <c r="C154" s="41"/>
      <c r="D154" s="240" t="s">
        <v>185</v>
      </c>
      <c r="E154" s="41"/>
      <c r="F154" s="241" t="s">
        <v>2019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185</v>
      </c>
      <c r="AU154" s="18" t="s">
        <v>88</v>
      </c>
    </row>
    <row r="155" spans="1:63" s="12" customFormat="1" ht="22.8" customHeight="1">
      <c r="A155" s="12"/>
      <c r="B155" s="211"/>
      <c r="C155" s="212"/>
      <c r="D155" s="213" t="s">
        <v>77</v>
      </c>
      <c r="E155" s="225" t="s">
        <v>1779</v>
      </c>
      <c r="F155" s="225" t="s">
        <v>2022</v>
      </c>
      <c r="G155" s="212"/>
      <c r="H155" s="212"/>
      <c r="I155" s="215"/>
      <c r="J155" s="226">
        <f>BK155</f>
        <v>0</v>
      </c>
      <c r="K155" s="212"/>
      <c r="L155" s="217"/>
      <c r="M155" s="218"/>
      <c r="N155" s="219"/>
      <c r="O155" s="219"/>
      <c r="P155" s="220">
        <f>SUM(P156:P179)</f>
        <v>0</v>
      </c>
      <c r="Q155" s="219"/>
      <c r="R155" s="220">
        <f>SUM(R156:R179)</f>
        <v>0</v>
      </c>
      <c r="S155" s="219"/>
      <c r="T155" s="221">
        <f>SUM(T156:T179)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2" t="s">
        <v>86</v>
      </c>
      <c r="AT155" s="223" t="s">
        <v>77</v>
      </c>
      <c r="AU155" s="223" t="s">
        <v>86</v>
      </c>
      <c r="AY155" s="222" t="s">
        <v>176</v>
      </c>
      <c r="BK155" s="224">
        <f>SUM(BK156:BK179)</f>
        <v>0</v>
      </c>
    </row>
    <row r="156" spans="1:65" s="2" customFormat="1" ht="16.5" customHeight="1">
      <c r="A156" s="39"/>
      <c r="B156" s="40"/>
      <c r="C156" s="227" t="s">
        <v>8</v>
      </c>
      <c r="D156" s="227" t="s">
        <v>178</v>
      </c>
      <c r="E156" s="228" t="s">
        <v>2023</v>
      </c>
      <c r="F156" s="229" t="s">
        <v>2024</v>
      </c>
      <c r="G156" s="230" t="s">
        <v>296</v>
      </c>
      <c r="H156" s="231">
        <v>226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43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183</v>
      </c>
      <c r="AT156" s="238" t="s">
        <v>178</v>
      </c>
      <c r="AU156" s="238" t="s">
        <v>88</v>
      </c>
      <c r="AY156" s="18" t="s">
        <v>176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86</v>
      </c>
      <c r="BK156" s="239">
        <f>ROUND(I156*H156,2)</f>
        <v>0</v>
      </c>
      <c r="BL156" s="18" t="s">
        <v>183</v>
      </c>
      <c r="BM156" s="238" t="s">
        <v>2025</v>
      </c>
    </row>
    <row r="157" spans="1:47" s="2" customFormat="1" ht="12">
      <c r="A157" s="39"/>
      <c r="B157" s="40"/>
      <c r="C157" s="41"/>
      <c r="D157" s="240" t="s">
        <v>185</v>
      </c>
      <c r="E157" s="41"/>
      <c r="F157" s="241" t="s">
        <v>2024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185</v>
      </c>
      <c r="AU157" s="18" t="s">
        <v>88</v>
      </c>
    </row>
    <row r="158" spans="1:65" s="2" customFormat="1" ht="16.5" customHeight="1">
      <c r="A158" s="39"/>
      <c r="B158" s="40"/>
      <c r="C158" s="227" t="s">
        <v>281</v>
      </c>
      <c r="D158" s="227" t="s">
        <v>178</v>
      </c>
      <c r="E158" s="228" t="s">
        <v>2026</v>
      </c>
      <c r="F158" s="229" t="s">
        <v>2027</v>
      </c>
      <c r="G158" s="230" t="s">
        <v>296</v>
      </c>
      <c r="H158" s="231">
        <v>226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43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183</v>
      </c>
      <c r="AT158" s="238" t="s">
        <v>178</v>
      </c>
      <c r="AU158" s="238" t="s">
        <v>88</v>
      </c>
      <c r="AY158" s="18" t="s">
        <v>176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86</v>
      </c>
      <c r="BK158" s="239">
        <f>ROUND(I158*H158,2)</f>
        <v>0</v>
      </c>
      <c r="BL158" s="18" t="s">
        <v>183</v>
      </c>
      <c r="BM158" s="238" t="s">
        <v>2028</v>
      </c>
    </row>
    <row r="159" spans="1:47" s="2" customFormat="1" ht="12">
      <c r="A159" s="39"/>
      <c r="B159" s="40"/>
      <c r="C159" s="41"/>
      <c r="D159" s="240" t="s">
        <v>185</v>
      </c>
      <c r="E159" s="41"/>
      <c r="F159" s="241" t="s">
        <v>2027</v>
      </c>
      <c r="G159" s="41"/>
      <c r="H159" s="41"/>
      <c r="I159" s="242"/>
      <c r="J159" s="41"/>
      <c r="K159" s="41"/>
      <c r="L159" s="45"/>
      <c r="M159" s="243"/>
      <c r="N159" s="244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88</v>
      </c>
    </row>
    <row r="160" spans="1:65" s="2" customFormat="1" ht="16.5" customHeight="1">
      <c r="A160" s="39"/>
      <c r="B160" s="40"/>
      <c r="C160" s="227" t="s">
        <v>287</v>
      </c>
      <c r="D160" s="227" t="s">
        <v>178</v>
      </c>
      <c r="E160" s="228" t="s">
        <v>2029</v>
      </c>
      <c r="F160" s="229" t="s">
        <v>2030</v>
      </c>
      <c r="G160" s="230" t="s">
        <v>296</v>
      </c>
      <c r="H160" s="231">
        <v>383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43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183</v>
      </c>
      <c r="AT160" s="238" t="s">
        <v>178</v>
      </c>
      <c r="AU160" s="238" t="s">
        <v>88</v>
      </c>
      <c r="AY160" s="18" t="s">
        <v>176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86</v>
      </c>
      <c r="BK160" s="239">
        <f>ROUND(I160*H160,2)</f>
        <v>0</v>
      </c>
      <c r="BL160" s="18" t="s">
        <v>183</v>
      </c>
      <c r="BM160" s="238" t="s">
        <v>2031</v>
      </c>
    </row>
    <row r="161" spans="1:47" s="2" customFormat="1" ht="12">
      <c r="A161" s="39"/>
      <c r="B161" s="40"/>
      <c r="C161" s="41"/>
      <c r="D161" s="240" t="s">
        <v>185</v>
      </c>
      <c r="E161" s="41"/>
      <c r="F161" s="241" t="s">
        <v>2030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185</v>
      </c>
      <c r="AU161" s="18" t="s">
        <v>88</v>
      </c>
    </row>
    <row r="162" spans="1:65" s="2" customFormat="1" ht="16.5" customHeight="1">
      <c r="A162" s="39"/>
      <c r="B162" s="40"/>
      <c r="C162" s="227" t="s">
        <v>293</v>
      </c>
      <c r="D162" s="227" t="s">
        <v>178</v>
      </c>
      <c r="E162" s="228" t="s">
        <v>2032</v>
      </c>
      <c r="F162" s="229" t="s">
        <v>2033</v>
      </c>
      <c r="G162" s="230" t="s">
        <v>296</v>
      </c>
      <c r="H162" s="231">
        <v>157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43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183</v>
      </c>
      <c r="AT162" s="238" t="s">
        <v>178</v>
      </c>
      <c r="AU162" s="238" t="s">
        <v>88</v>
      </c>
      <c r="AY162" s="18" t="s">
        <v>176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86</v>
      </c>
      <c r="BK162" s="239">
        <f>ROUND(I162*H162,2)</f>
        <v>0</v>
      </c>
      <c r="BL162" s="18" t="s">
        <v>183</v>
      </c>
      <c r="BM162" s="238" t="s">
        <v>2034</v>
      </c>
    </row>
    <row r="163" spans="1:47" s="2" customFormat="1" ht="12">
      <c r="A163" s="39"/>
      <c r="B163" s="40"/>
      <c r="C163" s="41"/>
      <c r="D163" s="240" t="s">
        <v>185</v>
      </c>
      <c r="E163" s="41"/>
      <c r="F163" s="241" t="s">
        <v>2033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185</v>
      </c>
      <c r="AU163" s="18" t="s">
        <v>88</v>
      </c>
    </row>
    <row r="164" spans="1:65" s="2" customFormat="1" ht="16.5" customHeight="1">
      <c r="A164" s="39"/>
      <c r="B164" s="40"/>
      <c r="C164" s="227" t="s">
        <v>301</v>
      </c>
      <c r="D164" s="227" t="s">
        <v>178</v>
      </c>
      <c r="E164" s="228" t="s">
        <v>1066</v>
      </c>
      <c r="F164" s="229" t="s">
        <v>2035</v>
      </c>
      <c r="G164" s="230" t="s">
        <v>296</v>
      </c>
      <c r="H164" s="231">
        <v>314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43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183</v>
      </c>
      <c r="AT164" s="238" t="s">
        <v>178</v>
      </c>
      <c r="AU164" s="238" t="s">
        <v>88</v>
      </c>
      <c r="AY164" s="18" t="s">
        <v>176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86</v>
      </c>
      <c r="BK164" s="239">
        <f>ROUND(I164*H164,2)</f>
        <v>0</v>
      </c>
      <c r="BL164" s="18" t="s">
        <v>183</v>
      </c>
      <c r="BM164" s="238" t="s">
        <v>2036</v>
      </c>
    </row>
    <row r="165" spans="1:47" s="2" customFormat="1" ht="12">
      <c r="A165" s="39"/>
      <c r="B165" s="40"/>
      <c r="C165" s="41"/>
      <c r="D165" s="240" t="s">
        <v>185</v>
      </c>
      <c r="E165" s="41"/>
      <c r="F165" s="241" t="s">
        <v>2035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185</v>
      </c>
      <c r="AU165" s="18" t="s">
        <v>88</v>
      </c>
    </row>
    <row r="166" spans="1:65" s="2" customFormat="1" ht="16.5" customHeight="1">
      <c r="A166" s="39"/>
      <c r="B166" s="40"/>
      <c r="C166" s="278" t="s">
        <v>316</v>
      </c>
      <c r="D166" s="278" t="s">
        <v>247</v>
      </c>
      <c r="E166" s="279" t="s">
        <v>2037</v>
      </c>
      <c r="F166" s="280" t="s">
        <v>2038</v>
      </c>
      <c r="G166" s="281" t="s">
        <v>2039</v>
      </c>
      <c r="H166" s="282">
        <v>0.2</v>
      </c>
      <c r="I166" s="283"/>
      <c r="J166" s="284">
        <f>ROUND(I166*H166,2)</f>
        <v>0</v>
      </c>
      <c r="K166" s="280" t="s">
        <v>1</v>
      </c>
      <c r="L166" s="285"/>
      <c r="M166" s="286" t="s">
        <v>1</v>
      </c>
      <c r="N166" s="287" t="s">
        <v>43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227</v>
      </c>
      <c r="AT166" s="238" t="s">
        <v>247</v>
      </c>
      <c r="AU166" s="238" t="s">
        <v>88</v>
      </c>
      <c r="AY166" s="18" t="s">
        <v>176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86</v>
      </c>
      <c r="BK166" s="239">
        <f>ROUND(I166*H166,2)</f>
        <v>0</v>
      </c>
      <c r="BL166" s="18" t="s">
        <v>183</v>
      </c>
      <c r="BM166" s="238" t="s">
        <v>2040</v>
      </c>
    </row>
    <row r="167" spans="1:47" s="2" customFormat="1" ht="12">
      <c r="A167" s="39"/>
      <c r="B167" s="40"/>
      <c r="C167" s="41"/>
      <c r="D167" s="240" t="s">
        <v>185</v>
      </c>
      <c r="E167" s="41"/>
      <c r="F167" s="241" t="s">
        <v>2038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185</v>
      </c>
      <c r="AU167" s="18" t="s">
        <v>88</v>
      </c>
    </row>
    <row r="168" spans="1:65" s="2" customFormat="1" ht="16.5" customHeight="1">
      <c r="A168" s="39"/>
      <c r="B168" s="40"/>
      <c r="C168" s="227" t="s">
        <v>7</v>
      </c>
      <c r="D168" s="227" t="s">
        <v>178</v>
      </c>
      <c r="E168" s="228" t="s">
        <v>2041</v>
      </c>
      <c r="F168" s="229" t="s">
        <v>2042</v>
      </c>
      <c r="G168" s="230" t="s">
        <v>250</v>
      </c>
      <c r="H168" s="231">
        <v>0.005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43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183</v>
      </c>
      <c r="AT168" s="238" t="s">
        <v>178</v>
      </c>
      <c r="AU168" s="238" t="s">
        <v>88</v>
      </c>
      <c r="AY168" s="18" t="s">
        <v>176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86</v>
      </c>
      <c r="BK168" s="239">
        <f>ROUND(I168*H168,2)</f>
        <v>0</v>
      </c>
      <c r="BL168" s="18" t="s">
        <v>183</v>
      </c>
      <c r="BM168" s="238" t="s">
        <v>2043</v>
      </c>
    </row>
    <row r="169" spans="1:47" s="2" customFormat="1" ht="12">
      <c r="A169" s="39"/>
      <c r="B169" s="40"/>
      <c r="C169" s="41"/>
      <c r="D169" s="240" t="s">
        <v>185</v>
      </c>
      <c r="E169" s="41"/>
      <c r="F169" s="241" t="s">
        <v>2042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185</v>
      </c>
      <c r="AU169" s="18" t="s">
        <v>88</v>
      </c>
    </row>
    <row r="170" spans="1:65" s="2" customFormat="1" ht="16.5" customHeight="1">
      <c r="A170" s="39"/>
      <c r="B170" s="40"/>
      <c r="C170" s="278" t="s">
        <v>328</v>
      </c>
      <c r="D170" s="278" t="s">
        <v>247</v>
      </c>
      <c r="E170" s="279" t="s">
        <v>2044</v>
      </c>
      <c r="F170" s="280" t="s">
        <v>2045</v>
      </c>
      <c r="G170" s="281" t="s">
        <v>1058</v>
      </c>
      <c r="H170" s="282">
        <v>5</v>
      </c>
      <c r="I170" s="283"/>
      <c r="J170" s="284">
        <f>ROUND(I170*H170,2)</f>
        <v>0</v>
      </c>
      <c r="K170" s="280" t="s">
        <v>1</v>
      </c>
      <c r="L170" s="285"/>
      <c r="M170" s="286" t="s">
        <v>1</v>
      </c>
      <c r="N170" s="287" t="s">
        <v>43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227</v>
      </c>
      <c r="AT170" s="238" t="s">
        <v>247</v>
      </c>
      <c r="AU170" s="238" t="s">
        <v>88</v>
      </c>
      <c r="AY170" s="18" t="s">
        <v>176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86</v>
      </c>
      <c r="BK170" s="239">
        <f>ROUND(I170*H170,2)</f>
        <v>0</v>
      </c>
      <c r="BL170" s="18" t="s">
        <v>183</v>
      </c>
      <c r="BM170" s="238" t="s">
        <v>2046</v>
      </c>
    </row>
    <row r="171" spans="1:47" s="2" customFormat="1" ht="12">
      <c r="A171" s="39"/>
      <c r="B171" s="40"/>
      <c r="C171" s="41"/>
      <c r="D171" s="240" t="s">
        <v>185</v>
      </c>
      <c r="E171" s="41"/>
      <c r="F171" s="241" t="s">
        <v>2045</v>
      </c>
      <c r="G171" s="41"/>
      <c r="H171" s="41"/>
      <c r="I171" s="242"/>
      <c r="J171" s="41"/>
      <c r="K171" s="41"/>
      <c r="L171" s="45"/>
      <c r="M171" s="243"/>
      <c r="N171" s="244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185</v>
      </c>
      <c r="AU171" s="18" t="s">
        <v>88</v>
      </c>
    </row>
    <row r="172" spans="1:65" s="2" customFormat="1" ht="21.75" customHeight="1">
      <c r="A172" s="39"/>
      <c r="B172" s="40"/>
      <c r="C172" s="227" t="s">
        <v>336</v>
      </c>
      <c r="D172" s="227" t="s">
        <v>178</v>
      </c>
      <c r="E172" s="228" t="s">
        <v>2009</v>
      </c>
      <c r="F172" s="229" t="s">
        <v>2010</v>
      </c>
      <c r="G172" s="230" t="s">
        <v>250</v>
      </c>
      <c r="H172" s="231">
        <v>68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43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183</v>
      </c>
      <c r="AT172" s="238" t="s">
        <v>178</v>
      </c>
      <c r="AU172" s="238" t="s">
        <v>88</v>
      </c>
      <c r="AY172" s="18" t="s">
        <v>176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86</v>
      </c>
      <c r="BK172" s="239">
        <f>ROUND(I172*H172,2)</f>
        <v>0</v>
      </c>
      <c r="BL172" s="18" t="s">
        <v>183</v>
      </c>
      <c r="BM172" s="238" t="s">
        <v>2047</v>
      </c>
    </row>
    <row r="173" spans="1:47" s="2" customFormat="1" ht="12">
      <c r="A173" s="39"/>
      <c r="B173" s="40"/>
      <c r="C173" s="41"/>
      <c r="D173" s="240" t="s">
        <v>185</v>
      </c>
      <c r="E173" s="41"/>
      <c r="F173" s="241" t="s">
        <v>2010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185</v>
      </c>
      <c r="AU173" s="18" t="s">
        <v>88</v>
      </c>
    </row>
    <row r="174" spans="1:65" s="2" customFormat="1" ht="21.75" customHeight="1">
      <c r="A174" s="39"/>
      <c r="B174" s="40"/>
      <c r="C174" s="227" t="s">
        <v>342</v>
      </c>
      <c r="D174" s="227" t="s">
        <v>178</v>
      </c>
      <c r="E174" s="228" t="s">
        <v>2048</v>
      </c>
      <c r="F174" s="229" t="s">
        <v>2049</v>
      </c>
      <c r="G174" s="230" t="s">
        <v>296</v>
      </c>
      <c r="H174" s="231">
        <v>226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43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183</v>
      </c>
      <c r="AT174" s="238" t="s">
        <v>178</v>
      </c>
      <c r="AU174" s="238" t="s">
        <v>88</v>
      </c>
      <c r="AY174" s="18" t="s">
        <v>176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86</v>
      </c>
      <c r="BK174" s="239">
        <f>ROUND(I174*H174,2)</f>
        <v>0</v>
      </c>
      <c r="BL174" s="18" t="s">
        <v>183</v>
      </c>
      <c r="BM174" s="238" t="s">
        <v>2050</v>
      </c>
    </row>
    <row r="175" spans="1:47" s="2" customFormat="1" ht="12">
      <c r="A175" s="39"/>
      <c r="B175" s="40"/>
      <c r="C175" s="41"/>
      <c r="D175" s="240" t="s">
        <v>185</v>
      </c>
      <c r="E175" s="41"/>
      <c r="F175" s="241" t="s">
        <v>2049</v>
      </c>
      <c r="G175" s="41"/>
      <c r="H175" s="41"/>
      <c r="I175" s="242"/>
      <c r="J175" s="41"/>
      <c r="K175" s="41"/>
      <c r="L175" s="45"/>
      <c r="M175" s="243"/>
      <c r="N175" s="244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185</v>
      </c>
      <c r="AU175" s="18" t="s">
        <v>88</v>
      </c>
    </row>
    <row r="176" spans="1:65" s="2" customFormat="1" ht="16.5" customHeight="1">
      <c r="A176" s="39"/>
      <c r="B176" s="40"/>
      <c r="C176" s="278" t="s">
        <v>348</v>
      </c>
      <c r="D176" s="278" t="s">
        <v>247</v>
      </c>
      <c r="E176" s="279" t="s">
        <v>2051</v>
      </c>
      <c r="F176" s="280" t="s">
        <v>2052</v>
      </c>
      <c r="G176" s="281" t="s">
        <v>181</v>
      </c>
      <c r="H176" s="282">
        <v>34</v>
      </c>
      <c r="I176" s="283"/>
      <c r="J176" s="284">
        <f>ROUND(I176*H176,2)</f>
        <v>0</v>
      </c>
      <c r="K176" s="280" t="s">
        <v>1</v>
      </c>
      <c r="L176" s="285"/>
      <c r="M176" s="286" t="s">
        <v>1</v>
      </c>
      <c r="N176" s="287" t="s">
        <v>43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227</v>
      </c>
      <c r="AT176" s="238" t="s">
        <v>247</v>
      </c>
      <c r="AU176" s="238" t="s">
        <v>88</v>
      </c>
      <c r="AY176" s="18" t="s">
        <v>176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86</v>
      </c>
      <c r="BK176" s="239">
        <f>ROUND(I176*H176,2)</f>
        <v>0</v>
      </c>
      <c r="BL176" s="18" t="s">
        <v>183</v>
      </c>
      <c r="BM176" s="238" t="s">
        <v>2053</v>
      </c>
    </row>
    <row r="177" spans="1:47" s="2" customFormat="1" ht="12">
      <c r="A177" s="39"/>
      <c r="B177" s="40"/>
      <c r="C177" s="41"/>
      <c r="D177" s="240" t="s">
        <v>185</v>
      </c>
      <c r="E177" s="41"/>
      <c r="F177" s="241" t="s">
        <v>2052</v>
      </c>
      <c r="G177" s="41"/>
      <c r="H177" s="41"/>
      <c r="I177" s="242"/>
      <c r="J177" s="41"/>
      <c r="K177" s="41"/>
      <c r="L177" s="45"/>
      <c r="M177" s="243"/>
      <c r="N177" s="244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185</v>
      </c>
      <c r="AU177" s="18" t="s">
        <v>88</v>
      </c>
    </row>
    <row r="178" spans="1:65" s="2" customFormat="1" ht="16.5" customHeight="1">
      <c r="A178" s="39"/>
      <c r="B178" s="40"/>
      <c r="C178" s="227" t="s">
        <v>355</v>
      </c>
      <c r="D178" s="227" t="s">
        <v>178</v>
      </c>
      <c r="E178" s="228" t="s">
        <v>2054</v>
      </c>
      <c r="F178" s="229" t="s">
        <v>2019</v>
      </c>
      <c r="G178" s="230" t="s">
        <v>2020</v>
      </c>
      <c r="H178" s="231">
        <v>1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43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183</v>
      </c>
      <c r="AT178" s="238" t="s">
        <v>178</v>
      </c>
      <c r="AU178" s="238" t="s">
        <v>88</v>
      </c>
      <c r="AY178" s="18" t="s">
        <v>176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86</v>
      </c>
      <c r="BK178" s="239">
        <f>ROUND(I178*H178,2)</f>
        <v>0</v>
      </c>
      <c r="BL178" s="18" t="s">
        <v>183</v>
      </c>
      <c r="BM178" s="238" t="s">
        <v>2055</v>
      </c>
    </row>
    <row r="179" spans="1:47" s="2" customFormat="1" ht="12">
      <c r="A179" s="39"/>
      <c r="B179" s="40"/>
      <c r="C179" s="41"/>
      <c r="D179" s="240" t="s">
        <v>185</v>
      </c>
      <c r="E179" s="41"/>
      <c r="F179" s="241" t="s">
        <v>2019</v>
      </c>
      <c r="G179" s="41"/>
      <c r="H179" s="41"/>
      <c r="I179" s="242"/>
      <c r="J179" s="41"/>
      <c r="K179" s="41"/>
      <c r="L179" s="45"/>
      <c r="M179" s="243"/>
      <c r="N179" s="24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185</v>
      </c>
      <c r="AU179" s="18" t="s">
        <v>88</v>
      </c>
    </row>
    <row r="180" spans="1:63" s="12" customFormat="1" ht="22.8" customHeight="1">
      <c r="A180" s="12"/>
      <c r="B180" s="211"/>
      <c r="C180" s="212"/>
      <c r="D180" s="213" t="s">
        <v>77</v>
      </c>
      <c r="E180" s="225" t="s">
        <v>1781</v>
      </c>
      <c r="F180" s="225" t="s">
        <v>2056</v>
      </c>
      <c r="G180" s="212"/>
      <c r="H180" s="212"/>
      <c r="I180" s="215"/>
      <c r="J180" s="226">
        <f>BK180</f>
        <v>0</v>
      </c>
      <c r="K180" s="212"/>
      <c r="L180" s="217"/>
      <c r="M180" s="218"/>
      <c r="N180" s="219"/>
      <c r="O180" s="219"/>
      <c r="P180" s="220">
        <f>SUM(P181:P366)</f>
        <v>0</v>
      </c>
      <c r="Q180" s="219"/>
      <c r="R180" s="220">
        <f>SUM(R181:R366)</f>
        <v>0</v>
      </c>
      <c r="S180" s="219"/>
      <c r="T180" s="221">
        <f>SUM(T181:T366)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2" t="s">
        <v>86</v>
      </c>
      <c r="AT180" s="223" t="s">
        <v>77</v>
      </c>
      <c r="AU180" s="223" t="s">
        <v>86</v>
      </c>
      <c r="AY180" s="222" t="s">
        <v>176</v>
      </c>
      <c r="BK180" s="224">
        <f>SUM(BK181:BK366)</f>
        <v>0</v>
      </c>
    </row>
    <row r="181" spans="1:65" s="2" customFormat="1" ht="16.5" customHeight="1">
      <c r="A181" s="39"/>
      <c r="B181" s="40"/>
      <c r="C181" s="227" t="s">
        <v>362</v>
      </c>
      <c r="D181" s="227" t="s">
        <v>178</v>
      </c>
      <c r="E181" s="228" t="s">
        <v>2057</v>
      </c>
      <c r="F181" s="229" t="s">
        <v>2058</v>
      </c>
      <c r="G181" s="230" t="s">
        <v>1785</v>
      </c>
      <c r="H181" s="231">
        <v>698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43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183</v>
      </c>
      <c r="AT181" s="238" t="s">
        <v>178</v>
      </c>
      <c r="AU181" s="238" t="s">
        <v>88</v>
      </c>
      <c r="AY181" s="18" t="s">
        <v>176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86</v>
      </c>
      <c r="BK181" s="239">
        <f>ROUND(I181*H181,2)</f>
        <v>0</v>
      </c>
      <c r="BL181" s="18" t="s">
        <v>183</v>
      </c>
      <c r="BM181" s="238" t="s">
        <v>2059</v>
      </c>
    </row>
    <row r="182" spans="1:47" s="2" customFormat="1" ht="12">
      <c r="A182" s="39"/>
      <c r="B182" s="40"/>
      <c r="C182" s="41"/>
      <c r="D182" s="240" t="s">
        <v>185</v>
      </c>
      <c r="E182" s="41"/>
      <c r="F182" s="241" t="s">
        <v>2058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185</v>
      </c>
      <c r="AU182" s="18" t="s">
        <v>88</v>
      </c>
    </row>
    <row r="183" spans="1:65" s="2" customFormat="1" ht="16.5" customHeight="1">
      <c r="A183" s="39"/>
      <c r="B183" s="40"/>
      <c r="C183" s="227" t="s">
        <v>368</v>
      </c>
      <c r="D183" s="227" t="s">
        <v>178</v>
      </c>
      <c r="E183" s="228" t="s">
        <v>2060</v>
      </c>
      <c r="F183" s="229" t="s">
        <v>2061</v>
      </c>
      <c r="G183" s="230" t="s">
        <v>1785</v>
      </c>
      <c r="H183" s="231">
        <v>13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43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183</v>
      </c>
      <c r="AT183" s="238" t="s">
        <v>178</v>
      </c>
      <c r="AU183" s="238" t="s">
        <v>88</v>
      </c>
      <c r="AY183" s="18" t="s">
        <v>176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86</v>
      </c>
      <c r="BK183" s="239">
        <f>ROUND(I183*H183,2)</f>
        <v>0</v>
      </c>
      <c r="BL183" s="18" t="s">
        <v>183</v>
      </c>
      <c r="BM183" s="238" t="s">
        <v>2062</v>
      </c>
    </row>
    <row r="184" spans="1:47" s="2" customFormat="1" ht="12">
      <c r="A184" s="39"/>
      <c r="B184" s="40"/>
      <c r="C184" s="41"/>
      <c r="D184" s="240" t="s">
        <v>185</v>
      </c>
      <c r="E184" s="41"/>
      <c r="F184" s="241" t="s">
        <v>2061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185</v>
      </c>
      <c r="AU184" s="18" t="s">
        <v>88</v>
      </c>
    </row>
    <row r="185" spans="1:65" s="2" customFormat="1" ht="16.5" customHeight="1">
      <c r="A185" s="39"/>
      <c r="B185" s="40"/>
      <c r="C185" s="227" t="s">
        <v>374</v>
      </c>
      <c r="D185" s="227" t="s">
        <v>178</v>
      </c>
      <c r="E185" s="228" t="s">
        <v>2063</v>
      </c>
      <c r="F185" s="229" t="s">
        <v>2064</v>
      </c>
      <c r="G185" s="230" t="s">
        <v>1785</v>
      </c>
      <c r="H185" s="231">
        <v>5860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43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183</v>
      </c>
      <c r="AT185" s="238" t="s">
        <v>178</v>
      </c>
      <c r="AU185" s="238" t="s">
        <v>88</v>
      </c>
      <c r="AY185" s="18" t="s">
        <v>176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86</v>
      </c>
      <c r="BK185" s="239">
        <f>ROUND(I185*H185,2)</f>
        <v>0</v>
      </c>
      <c r="BL185" s="18" t="s">
        <v>183</v>
      </c>
      <c r="BM185" s="238" t="s">
        <v>2065</v>
      </c>
    </row>
    <row r="186" spans="1:47" s="2" customFormat="1" ht="12">
      <c r="A186" s="39"/>
      <c r="B186" s="40"/>
      <c r="C186" s="41"/>
      <c r="D186" s="240" t="s">
        <v>185</v>
      </c>
      <c r="E186" s="41"/>
      <c r="F186" s="241" t="s">
        <v>2064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185</v>
      </c>
      <c r="AU186" s="18" t="s">
        <v>88</v>
      </c>
    </row>
    <row r="187" spans="1:65" s="2" customFormat="1" ht="16.5" customHeight="1">
      <c r="A187" s="39"/>
      <c r="B187" s="40"/>
      <c r="C187" s="227" t="s">
        <v>381</v>
      </c>
      <c r="D187" s="227" t="s">
        <v>178</v>
      </c>
      <c r="E187" s="228" t="s">
        <v>2066</v>
      </c>
      <c r="F187" s="229" t="s">
        <v>2067</v>
      </c>
      <c r="G187" s="230" t="s">
        <v>1785</v>
      </c>
      <c r="H187" s="231">
        <v>1695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43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183</v>
      </c>
      <c r="AT187" s="238" t="s">
        <v>178</v>
      </c>
      <c r="AU187" s="238" t="s">
        <v>88</v>
      </c>
      <c r="AY187" s="18" t="s">
        <v>176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86</v>
      </c>
      <c r="BK187" s="239">
        <f>ROUND(I187*H187,2)</f>
        <v>0</v>
      </c>
      <c r="BL187" s="18" t="s">
        <v>183</v>
      </c>
      <c r="BM187" s="238" t="s">
        <v>2068</v>
      </c>
    </row>
    <row r="188" spans="1:47" s="2" customFormat="1" ht="12">
      <c r="A188" s="39"/>
      <c r="B188" s="40"/>
      <c r="C188" s="41"/>
      <c r="D188" s="240" t="s">
        <v>185</v>
      </c>
      <c r="E188" s="41"/>
      <c r="F188" s="241" t="s">
        <v>2067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185</v>
      </c>
      <c r="AU188" s="18" t="s">
        <v>88</v>
      </c>
    </row>
    <row r="189" spans="1:65" s="2" customFormat="1" ht="16.5" customHeight="1">
      <c r="A189" s="39"/>
      <c r="B189" s="40"/>
      <c r="C189" s="227" t="s">
        <v>387</v>
      </c>
      <c r="D189" s="227" t="s">
        <v>178</v>
      </c>
      <c r="E189" s="228" t="s">
        <v>2069</v>
      </c>
      <c r="F189" s="229" t="s">
        <v>2070</v>
      </c>
      <c r="G189" s="230" t="s">
        <v>1785</v>
      </c>
      <c r="H189" s="231">
        <v>5860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43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183</v>
      </c>
      <c r="AT189" s="238" t="s">
        <v>178</v>
      </c>
      <c r="AU189" s="238" t="s">
        <v>88</v>
      </c>
      <c r="AY189" s="18" t="s">
        <v>176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86</v>
      </c>
      <c r="BK189" s="239">
        <f>ROUND(I189*H189,2)</f>
        <v>0</v>
      </c>
      <c r="BL189" s="18" t="s">
        <v>183</v>
      </c>
      <c r="BM189" s="238" t="s">
        <v>2071</v>
      </c>
    </row>
    <row r="190" spans="1:47" s="2" customFormat="1" ht="12">
      <c r="A190" s="39"/>
      <c r="B190" s="40"/>
      <c r="C190" s="41"/>
      <c r="D190" s="240" t="s">
        <v>185</v>
      </c>
      <c r="E190" s="41"/>
      <c r="F190" s="241" t="s">
        <v>2070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185</v>
      </c>
      <c r="AU190" s="18" t="s">
        <v>88</v>
      </c>
    </row>
    <row r="191" spans="1:65" s="2" customFormat="1" ht="16.5" customHeight="1">
      <c r="A191" s="39"/>
      <c r="B191" s="40"/>
      <c r="C191" s="227" t="s">
        <v>393</v>
      </c>
      <c r="D191" s="227" t="s">
        <v>178</v>
      </c>
      <c r="E191" s="228" t="s">
        <v>2072</v>
      </c>
      <c r="F191" s="229" t="s">
        <v>2073</v>
      </c>
      <c r="G191" s="230" t="s">
        <v>1785</v>
      </c>
      <c r="H191" s="231">
        <v>1695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43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183</v>
      </c>
      <c r="AT191" s="238" t="s">
        <v>178</v>
      </c>
      <c r="AU191" s="238" t="s">
        <v>88</v>
      </c>
      <c r="AY191" s="18" t="s">
        <v>176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86</v>
      </c>
      <c r="BK191" s="239">
        <f>ROUND(I191*H191,2)</f>
        <v>0</v>
      </c>
      <c r="BL191" s="18" t="s">
        <v>183</v>
      </c>
      <c r="BM191" s="238" t="s">
        <v>2074</v>
      </c>
    </row>
    <row r="192" spans="1:47" s="2" customFormat="1" ht="12">
      <c r="A192" s="39"/>
      <c r="B192" s="40"/>
      <c r="C192" s="41"/>
      <c r="D192" s="240" t="s">
        <v>185</v>
      </c>
      <c r="E192" s="41"/>
      <c r="F192" s="241" t="s">
        <v>2073</v>
      </c>
      <c r="G192" s="41"/>
      <c r="H192" s="41"/>
      <c r="I192" s="242"/>
      <c r="J192" s="41"/>
      <c r="K192" s="41"/>
      <c r="L192" s="45"/>
      <c r="M192" s="243"/>
      <c r="N192" s="244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185</v>
      </c>
      <c r="AU192" s="18" t="s">
        <v>88</v>
      </c>
    </row>
    <row r="193" spans="1:65" s="2" customFormat="1" ht="16.5" customHeight="1">
      <c r="A193" s="39"/>
      <c r="B193" s="40"/>
      <c r="C193" s="227" t="s">
        <v>399</v>
      </c>
      <c r="D193" s="227" t="s">
        <v>178</v>
      </c>
      <c r="E193" s="228" t="s">
        <v>2075</v>
      </c>
      <c r="F193" s="229" t="s">
        <v>2076</v>
      </c>
      <c r="G193" s="230" t="s">
        <v>1785</v>
      </c>
      <c r="H193" s="231">
        <v>698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43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183</v>
      </c>
      <c r="AT193" s="238" t="s">
        <v>178</v>
      </c>
      <c r="AU193" s="238" t="s">
        <v>88</v>
      </c>
      <c r="AY193" s="18" t="s">
        <v>176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86</v>
      </c>
      <c r="BK193" s="239">
        <f>ROUND(I193*H193,2)</f>
        <v>0</v>
      </c>
      <c r="BL193" s="18" t="s">
        <v>183</v>
      </c>
      <c r="BM193" s="238" t="s">
        <v>2077</v>
      </c>
    </row>
    <row r="194" spans="1:47" s="2" customFormat="1" ht="12">
      <c r="A194" s="39"/>
      <c r="B194" s="40"/>
      <c r="C194" s="41"/>
      <c r="D194" s="240" t="s">
        <v>185</v>
      </c>
      <c r="E194" s="41"/>
      <c r="F194" s="241" t="s">
        <v>2076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185</v>
      </c>
      <c r="AU194" s="18" t="s">
        <v>88</v>
      </c>
    </row>
    <row r="195" spans="1:65" s="2" customFormat="1" ht="21.75" customHeight="1">
      <c r="A195" s="39"/>
      <c r="B195" s="40"/>
      <c r="C195" s="227" t="s">
        <v>407</v>
      </c>
      <c r="D195" s="227" t="s">
        <v>178</v>
      </c>
      <c r="E195" s="228" t="s">
        <v>2078</v>
      </c>
      <c r="F195" s="229" t="s">
        <v>2079</v>
      </c>
      <c r="G195" s="230" t="s">
        <v>1785</v>
      </c>
      <c r="H195" s="231">
        <v>13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43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183</v>
      </c>
      <c r="AT195" s="238" t="s">
        <v>178</v>
      </c>
      <c r="AU195" s="238" t="s">
        <v>88</v>
      </c>
      <c r="AY195" s="18" t="s">
        <v>176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86</v>
      </c>
      <c r="BK195" s="239">
        <f>ROUND(I195*H195,2)</f>
        <v>0</v>
      </c>
      <c r="BL195" s="18" t="s">
        <v>183</v>
      </c>
      <c r="BM195" s="238" t="s">
        <v>2080</v>
      </c>
    </row>
    <row r="196" spans="1:47" s="2" customFormat="1" ht="12">
      <c r="A196" s="39"/>
      <c r="B196" s="40"/>
      <c r="C196" s="41"/>
      <c r="D196" s="240" t="s">
        <v>185</v>
      </c>
      <c r="E196" s="41"/>
      <c r="F196" s="241" t="s">
        <v>2079</v>
      </c>
      <c r="G196" s="41"/>
      <c r="H196" s="41"/>
      <c r="I196" s="242"/>
      <c r="J196" s="41"/>
      <c r="K196" s="41"/>
      <c r="L196" s="45"/>
      <c r="M196" s="243"/>
      <c r="N196" s="244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185</v>
      </c>
      <c r="AU196" s="18" t="s">
        <v>88</v>
      </c>
    </row>
    <row r="197" spans="1:65" s="2" customFormat="1" ht="16.5" customHeight="1">
      <c r="A197" s="39"/>
      <c r="B197" s="40"/>
      <c r="C197" s="278" t="s">
        <v>413</v>
      </c>
      <c r="D197" s="278" t="s">
        <v>247</v>
      </c>
      <c r="E197" s="279" t="s">
        <v>2081</v>
      </c>
      <c r="F197" s="280" t="s">
        <v>2082</v>
      </c>
      <c r="G197" s="281" t="s">
        <v>181</v>
      </c>
      <c r="H197" s="282">
        <v>13</v>
      </c>
      <c r="I197" s="283"/>
      <c r="J197" s="284">
        <f>ROUND(I197*H197,2)</f>
        <v>0</v>
      </c>
      <c r="K197" s="280" t="s">
        <v>1</v>
      </c>
      <c r="L197" s="285"/>
      <c r="M197" s="286" t="s">
        <v>1</v>
      </c>
      <c r="N197" s="287" t="s">
        <v>43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227</v>
      </c>
      <c r="AT197" s="238" t="s">
        <v>247</v>
      </c>
      <c r="AU197" s="238" t="s">
        <v>88</v>
      </c>
      <c r="AY197" s="18" t="s">
        <v>176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86</v>
      </c>
      <c r="BK197" s="239">
        <f>ROUND(I197*H197,2)</f>
        <v>0</v>
      </c>
      <c r="BL197" s="18" t="s">
        <v>183</v>
      </c>
      <c r="BM197" s="238" t="s">
        <v>2083</v>
      </c>
    </row>
    <row r="198" spans="1:47" s="2" customFormat="1" ht="12">
      <c r="A198" s="39"/>
      <c r="B198" s="40"/>
      <c r="C198" s="41"/>
      <c r="D198" s="240" t="s">
        <v>185</v>
      </c>
      <c r="E198" s="41"/>
      <c r="F198" s="241" t="s">
        <v>2082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185</v>
      </c>
      <c r="AU198" s="18" t="s">
        <v>88</v>
      </c>
    </row>
    <row r="199" spans="1:65" s="2" customFormat="1" ht="16.5" customHeight="1">
      <c r="A199" s="39"/>
      <c r="B199" s="40"/>
      <c r="C199" s="227" t="s">
        <v>423</v>
      </c>
      <c r="D199" s="227" t="s">
        <v>178</v>
      </c>
      <c r="E199" s="228" t="s">
        <v>2084</v>
      </c>
      <c r="F199" s="229" t="s">
        <v>2085</v>
      </c>
      <c r="G199" s="230" t="s">
        <v>1785</v>
      </c>
      <c r="H199" s="231">
        <v>13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43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183</v>
      </c>
      <c r="AT199" s="238" t="s">
        <v>178</v>
      </c>
      <c r="AU199" s="238" t="s">
        <v>88</v>
      </c>
      <c r="AY199" s="18" t="s">
        <v>176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86</v>
      </c>
      <c r="BK199" s="239">
        <f>ROUND(I199*H199,2)</f>
        <v>0</v>
      </c>
      <c r="BL199" s="18" t="s">
        <v>183</v>
      </c>
      <c r="BM199" s="238" t="s">
        <v>2086</v>
      </c>
    </row>
    <row r="200" spans="1:47" s="2" customFormat="1" ht="12">
      <c r="A200" s="39"/>
      <c r="B200" s="40"/>
      <c r="C200" s="41"/>
      <c r="D200" s="240" t="s">
        <v>185</v>
      </c>
      <c r="E200" s="41"/>
      <c r="F200" s="241" t="s">
        <v>2085</v>
      </c>
      <c r="G200" s="41"/>
      <c r="H200" s="41"/>
      <c r="I200" s="242"/>
      <c r="J200" s="41"/>
      <c r="K200" s="41"/>
      <c r="L200" s="45"/>
      <c r="M200" s="243"/>
      <c r="N200" s="24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185</v>
      </c>
      <c r="AU200" s="18" t="s">
        <v>88</v>
      </c>
    </row>
    <row r="201" spans="1:65" s="2" customFormat="1" ht="24.15" customHeight="1">
      <c r="A201" s="39"/>
      <c r="B201" s="40"/>
      <c r="C201" s="278" t="s">
        <v>428</v>
      </c>
      <c r="D201" s="278" t="s">
        <v>247</v>
      </c>
      <c r="E201" s="279" t="s">
        <v>2087</v>
      </c>
      <c r="F201" s="280" t="s">
        <v>2088</v>
      </c>
      <c r="G201" s="281" t="s">
        <v>2089</v>
      </c>
      <c r="H201" s="282">
        <v>13</v>
      </c>
      <c r="I201" s="283"/>
      <c r="J201" s="284">
        <f>ROUND(I201*H201,2)</f>
        <v>0</v>
      </c>
      <c r="K201" s="280" t="s">
        <v>1</v>
      </c>
      <c r="L201" s="285"/>
      <c r="M201" s="286" t="s">
        <v>1</v>
      </c>
      <c r="N201" s="287" t="s">
        <v>43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227</v>
      </c>
      <c r="AT201" s="238" t="s">
        <v>247</v>
      </c>
      <c r="AU201" s="238" t="s">
        <v>88</v>
      </c>
      <c r="AY201" s="18" t="s">
        <v>176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86</v>
      </c>
      <c r="BK201" s="239">
        <f>ROUND(I201*H201,2)</f>
        <v>0</v>
      </c>
      <c r="BL201" s="18" t="s">
        <v>183</v>
      </c>
      <c r="BM201" s="238" t="s">
        <v>2090</v>
      </c>
    </row>
    <row r="202" spans="1:47" s="2" customFormat="1" ht="12">
      <c r="A202" s="39"/>
      <c r="B202" s="40"/>
      <c r="C202" s="41"/>
      <c r="D202" s="240" t="s">
        <v>185</v>
      </c>
      <c r="E202" s="41"/>
      <c r="F202" s="241" t="s">
        <v>2088</v>
      </c>
      <c r="G202" s="41"/>
      <c r="H202" s="41"/>
      <c r="I202" s="242"/>
      <c r="J202" s="41"/>
      <c r="K202" s="41"/>
      <c r="L202" s="45"/>
      <c r="M202" s="243"/>
      <c r="N202" s="244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185</v>
      </c>
      <c r="AU202" s="18" t="s">
        <v>88</v>
      </c>
    </row>
    <row r="203" spans="1:65" s="2" customFormat="1" ht="16.5" customHeight="1">
      <c r="A203" s="39"/>
      <c r="B203" s="40"/>
      <c r="C203" s="227" t="s">
        <v>433</v>
      </c>
      <c r="D203" s="227" t="s">
        <v>178</v>
      </c>
      <c r="E203" s="228" t="s">
        <v>2091</v>
      </c>
      <c r="F203" s="229" t="s">
        <v>2092</v>
      </c>
      <c r="G203" s="230" t="s">
        <v>1785</v>
      </c>
      <c r="H203" s="231">
        <v>13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43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183</v>
      </c>
      <c r="AT203" s="238" t="s">
        <v>178</v>
      </c>
      <c r="AU203" s="238" t="s">
        <v>88</v>
      </c>
      <c r="AY203" s="18" t="s">
        <v>176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86</v>
      </c>
      <c r="BK203" s="239">
        <f>ROUND(I203*H203,2)</f>
        <v>0</v>
      </c>
      <c r="BL203" s="18" t="s">
        <v>183</v>
      </c>
      <c r="BM203" s="238" t="s">
        <v>2093</v>
      </c>
    </row>
    <row r="204" spans="1:47" s="2" customFormat="1" ht="12">
      <c r="A204" s="39"/>
      <c r="B204" s="40"/>
      <c r="C204" s="41"/>
      <c r="D204" s="240" t="s">
        <v>185</v>
      </c>
      <c r="E204" s="41"/>
      <c r="F204" s="241" t="s">
        <v>2092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185</v>
      </c>
      <c r="AU204" s="18" t="s">
        <v>88</v>
      </c>
    </row>
    <row r="205" spans="1:65" s="2" customFormat="1" ht="16.5" customHeight="1">
      <c r="A205" s="39"/>
      <c r="B205" s="40"/>
      <c r="C205" s="227" t="s">
        <v>439</v>
      </c>
      <c r="D205" s="227" t="s">
        <v>178</v>
      </c>
      <c r="E205" s="228" t="s">
        <v>2094</v>
      </c>
      <c r="F205" s="229" t="s">
        <v>2095</v>
      </c>
      <c r="G205" s="230" t="s">
        <v>1785</v>
      </c>
      <c r="H205" s="231">
        <v>13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43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183</v>
      </c>
      <c r="AT205" s="238" t="s">
        <v>178</v>
      </c>
      <c r="AU205" s="238" t="s">
        <v>88</v>
      </c>
      <c r="AY205" s="18" t="s">
        <v>176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86</v>
      </c>
      <c r="BK205" s="239">
        <f>ROUND(I205*H205,2)</f>
        <v>0</v>
      </c>
      <c r="BL205" s="18" t="s">
        <v>183</v>
      </c>
      <c r="BM205" s="238" t="s">
        <v>2096</v>
      </c>
    </row>
    <row r="206" spans="1:47" s="2" customFormat="1" ht="12">
      <c r="A206" s="39"/>
      <c r="B206" s="40"/>
      <c r="C206" s="41"/>
      <c r="D206" s="240" t="s">
        <v>185</v>
      </c>
      <c r="E206" s="41"/>
      <c r="F206" s="241" t="s">
        <v>2095</v>
      </c>
      <c r="G206" s="41"/>
      <c r="H206" s="41"/>
      <c r="I206" s="242"/>
      <c r="J206" s="41"/>
      <c r="K206" s="41"/>
      <c r="L206" s="45"/>
      <c r="M206" s="243"/>
      <c r="N206" s="244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185</v>
      </c>
      <c r="AU206" s="18" t="s">
        <v>88</v>
      </c>
    </row>
    <row r="207" spans="1:65" s="2" customFormat="1" ht="16.5" customHeight="1">
      <c r="A207" s="39"/>
      <c r="B207" s="40"/>
      <c r="C207" s="278" t="s">
        <v>445</v>
      </c>
      <c r="D207" s="278" t="s">
        <v>247</v>
      </c>
      <c r="E207" s="279" t="s">
        <v>2097</v>
      </c>
      <c r="F207" s="280" t="s">
        <v>2098</v>
      </c>
      <c r="G207" s="281" t="s">
        <v>1058</v>
      </c>
      <c r="H207" s="282">
        <v>1.4</v>
      </c>
      <c r="I207" s="283"/>
      <c r="J207" s="284">
        <f>ROUND(I207*H207,2)</f>
        <v>0</v>
      </c>
      <c r="K207" s="280" t="s">
        <v>1</v>
      </c>
      <c r="L207" s="285"/>
      <c r="M207" s="286" t="s">
        <v>1</v>
      </c>
      <c r="N207" s="287" t="s">
        <v>43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227</v>
      </c>
      <c r="AT207" s="238" t="s">
        <v>247</v>
      </c>
      <c r="AU207" s="238" t="s">
        <v>88</v>
      </c>
      <c r="AY207" s="18" t="s">
        <v>176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86</v>
      </c>
      <c r="BK207" s="239">
        <f>ROUND(I207*H207,2)</f>
        <v>0</v>
      </c>
      <c r="BL207" s="18" t="s">
        <v>183</v>
      </c>
      <c r="BM207" s="238" t="s">
        <v>2099</v>
      </c>
    </row>
    <row r="208" spans="1:47" s="2" customFormat="1" ht="12">
      <c r="A208" s="39"/>
      <c r="B208" s="40"/>
      <c r="C208" s="41"/>
      <c r="D208" s="240" t="s">
        <v>185</v>
      </c>
      <c r="E208" s="41"/>
      <c r="F208" s="241" t="s">
        <v>2098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185</v>
      </c>
      <c r="AU208" s="18" t="s">
        <v>88</v>
      </c>
    </row>
    <row r="209" spans="1:65" s="2" customFormat="1" ht="16.5" customHeight="1">
      <c r="A209" s="39"/>
      <c r="B209" s="40"/>
      <c r="C209" s="278" t="s">
        <v>451</v>
      </c>
      <c r="D209" s="278" t="s">
        <v>247</v>
      </c>
      <c r="E209" s="279" t="s">
        <v>2100</v>
      </c>
      <c r="F209" s="280" t="s">
        <v>2101</v>
      </c>
      <c r="G209" s="281" t="s">
        <v>1058</v>
      </c>
      <c r="H209" s="282">
        <v>4.3</v>
      </c>
      <c r="I209" s="283"/>
      <c r="J209" s="284">
        <f>ROUND(I209*H209,2)</f>
        <v>0</v>
      </c>
      <c r="K209" s="280" t="s">
        <v>1</v>
      </c>
      <c r="L209" s="285"/>
      <c r="M209" s="286" t="s">
        <v>1</v>
      </c>
      <c r="N209" s="287" t="s">
        <v>43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227</v>
      </c>
      <c r="AT209" s="238" t="s">
        <v>247</v>
      </c>
      <c r="AU209" s="238" t="s">
        <v>88</v>
      </c>
      <c r="AY209" s="18" t="s">
        <v>176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86</v>
      </c>
      <c r="BK209" s="239">
        <f>ROUND(I209*H209,2)</f>
        <v>0</v>
      </c>
      <c r="BL209" s="18" t="s">
        <v>183</v>
      </c>
      <c r="BM209" s="238" t="s">
        <v>2102</v>
      </c>
    </row>
    <row r="210" spans="1:47" s="2" customFormat="1" ht="12">
      <c r="A210" s="39"/>
      <c r="B210" s="40"/>
      <c r="C210" s="41"/>
      <c r="D210" s="240" t="s">
        <v>185</v>
      </c>
      <c r="E210" s="41"/>
      <c r="F210" s="241" t="s">
        <v>2101</v>
      </c>
      <c r="G210" s="41"/>
      <c r="H210" s="41"/>
      <c r="I210" s="242"/>
      <c r="J210" s="41"/>
      <c r="K210" s="41"/>
      <c r="L210" s="45"/>
      <c r="M210" s="243"/>
      <c r="N210" s="244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185</v>
      </c>
      <c r="AU210" s="18" t="s">
        <v>88</v>
      </c>
    </row>
    <row r="211" spans="1:65" s="2" customFormat="1" ht="16.5" customHeight="1">
      <c r="A211" s="39"/>
      <c r="B211" s="40"/>
      <c r="C211" s="227" t="s">
        <v>459</v>
      </c>
      <c r="D211" s="227" t="s">
        <v>178</v>
      </c>
      <c r="E211" s="228" t="s">
        <v>2103</v>
      </c>
      <c r="F211" s="229" t="s">
        <v>2104</v>
      </c>
      <c r="G211" s="230" t="s">
        <v>296</v>
      </c>
      <c r="H211" s="231">
        <v>157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43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183</v>
      </c>
      <c r="AT211" s="238" t="s">
        <v>178</v>
      </c>
      <c r="AU211" s="238" t="s">
        <v>88</v>
      </c>
      <c r="AY211" s="18" t="s">
        <v>176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86</v>
      </c>
      <c r="BK211" s="239">
        <f>ROUND(I211*H211,2)</f>
        <v>0</v>
      </c>
      <c r="BL211" s="18" t="s">
        <v>183</v>
      </c>
      <c r="BM211" s="238" t="s">
        <v>2105</v>
      </c>
    </row>
    <row r="212" spans="1:47" s="2" customFormat="1" ht="12">
      <c r="A212" s="39"/>
      <c r="B212" s="40"/>
      <c r="C212" s="41"/>
      <c r="D212" s="240" t="s">
        <v>185</v>
      </c>
      <c r="E212" s="41"/>
      <c r="F212" s="241" t="s">
        <v>2104</v>
      </c>
      <c r="G212" s="41"/>
      <c r="H212" s="41"/>
      <c r="I212" s="242"/>
      <c r="J212" s="41"/>
      <c r="K212" s="41"/>
      <c r="L212" s="45"/>
      <c r="M212" s="243"/>
      <c r="N212" s="244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185</v>
      </c>
      <c r="AU212" s="18" t="s">
        <v>88</v>
      </c>
    </row>
    <row r="213" spans="1:65" s="2" customFormat="1" ht="16.5" customHeight="1">
      <c r="A213" s="39"/>
      <c r="B213" s="40"/>
      <c r="C213" s="227" t="s">
        <v>466</v>
      </c>
      <c r="D213" s="227" t="s">
        <v>178</v>
      </c>
      <c r="E213" s="228" t="s">
        <v>2106</v>
      </c>
      <c r="F213" s="229" t="s">
        <v>2107</v>
      </c>
      <c r="G213" s="230" t="s">
        <v>1785</v>
      </c>
      <c r="H213" s="231">
        <v>13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43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183</v>
      </c>
      <c r="AT213" s="238" t="s">
        <v>178</v>
      </c>
      <c r="AU213" s="238" t="s">
        <v>88</v>
      </c>
      <c r="AY213" s="18" t="s">
        <v>176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86</v>
      </c>
      <c r="BK213" s="239">
        <f>ROUND(I213*H213,2)</f>
        <v>0</v>
      </c>
      <c r="BL213" s="18" t="s">
        <v>183</v>
      </c>
      <c r="BM213" s="238" t="s">
        <v>2108</v>
      </c>
    </row>
    <row r="214" spans="1:47" s="2" customFormat="1" ht="12">
      <c r="A214" s="39"/>
      <c r="B214" s="40"/>
      <c r="C214" s="41"/>
      <c r="D214" s="240" t="s">
        <v>185</v>
      </c>
      <c r="E214" s="41"/>
      <c r="F214" s="241" t="s">
        <v>2107</v>
      </c>
      <c r="G214" s="41"/>
      <c r="H214" s="41"/>
      <c r="I214" s="242"/>
      <c r="J214" s="41"/>
      <c r="K214" s="41"/>
      <c r="L214" s="45"/>
      <c r="M214" s="243"/>
      <c r="N214" s="244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185</v>
      </c>
      <c r="AU214" s="18" t="s">
        <v>88</v>
      </c>
    </row>
    <row r="215" spans="1:65" s="2" customFormat="1" ht="16.5" customHeight="1">
      <c r="A215" s="39"/>
      <c r="B215" s="40"/>
      <c r="C215" s="227" t="s">
        <v>473</v>
      </c>
      <c r="D215" s="227" t="s">
        <v>178</v>
      </c>
      <c r="E215" s="228" t="s">
        <v>2109</v>
      </c>
      <c r="F215" s="229" t="s">
        <v>2110</v>
      </c>
      <c r="G215" s="230" t="s">
        <v>296</v>
      </c>
      <c r="H215" s="231">
        <v>226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43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183</v>
      </c>
      <c r="AT215" s="238" t="s">
        <v>178</v>
      </c>
      <c r="AU215" s="238" t="s">
        <v>88</v>
      </c>
      <c r="AY215" s="18" t="s">
        <v>176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86</v>
      </c>
      <c r="BK215" s="239">
        <f>ROUND(I215*H215,2)</f>
        <v>0</v>
      </c>
      <c r="BL215" s="18" t="s">
        <v>183</v>
      </c>
      <c r="BM215" s="238" t="s">
        <v>2111</v>
      </c>
    </row>
    <row r="216" spans="1:47" s="2" customFormat="1" ht="12">
      <c r="A216" s="39"/>
      <c r="B216" s="40"/>
      <c r="C216" s="41"/>
      <c r="D216" s="240" t="s">
        <v>185</v>
      </c>
      <c r="E216" s="41"/>
      <c r="F216" s="241" t="s">
        <v>2110</v>
      </c>
      <c r="G216" s="41"/>
      <c r="H216" s="41"/>
      <c r="I216" s="242"/>
      <c r="J216" s="41"/>
      <c r="K216" s="41"/>
      <c r="L216" s="45"/>
      <c r="M216" s="243"/>
      <c r="N216" s="24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185</v>
      </c>
      <c r="AU216" s="18" t="s">
        <v>88</v>
      </c>
    </row>
    <row r="217" spans="1:65" s="2" customFormat="1" ht="16.5" customHeight="1">
      <c r="A217" s="39"/>
      <c r="B217" s="40"/>
      <c r="C217" s="278" t="s">
        <v>480</v>
      </c>
      <c r="D217" s="278" t="s">
        <v>247</v>
      </c>
      <c r="E217" s="279" t="s">
        <v>2112</v>
      </c>
      <c r="F217" s="280" t="s">
        <v>2113</v>
      </c>
      <c r="G217" s="281" t="s">
        <v>181</v>
      </c>
      <c r="H217" s="282">
        <v>11.3</v>
      </c>
      <c r="I217" s="283"/>
      <c r="J217" s="284">
        <f>ROUND(I217*H217,2)</f>
        <v>0</v>
      </c>
      <c r="K217" s="280" t="s">
        <v>1</v>
      </c>
      <c r="L217" s="285"/>
      <c r="M217" s="286" t="s">
        <v>1</v>
      </c>
      <c r="N217" s="287" t="s">
        <v>43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227</v>
      </c>
      <c r="AT217" s="238" t="s">
        <v>247</v>
      </c>
      <c r="AU217" s="238" t="s">
        <v>88</v>
      </c>
      <c r="AY217" s="18" t="s">
        <v>176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86</v>
      </c>
      <c r="BK217" s="239">
        <f>ROUND(I217*H217,2)</f>
        <v>0</v>
      </c>
      <c r="BL217" s="18" t="s">
        <v>183</v>
      </c>
      <c r="BM217" s="238" t="s">
        <v>2114</v>
      </c>
    </row>
    <row r="218" spans="1:47" s="2" customFormat="1" ht="12">
      <c r="A218" s="39"/>
      <c r="B218" s="40"/>
      <c r="C218" s="41"/>
      <c r="D218" s="240" t="s">
        <v>185</v>
      </c>
      <c r="E218" s="41"/>
      <c r="F218" s="241" t="s">
        <v>2113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185</v>
      </c>
      <c r="AU218" s="18" t="s">
        <v>88</v>
      </c>
    </row>
    <row r="219" spans="1:65" s="2" customFormat="1" ht="16.5" customHeight="1">
      <c r="A219" s="39"/>
      <c r="B219" s="40"/>
      <c r="C219" s="227" t="s">
        <v>485</v>
      </c>
      <c r="D219" s="227" t="s">
        <v>178</v>
      </c>
      <c r="E219" s="228" t="s">
        <v>2115</v>
      </c>
      <c r="F219" s="229" t="s">
        <v>2116</v>
      </c>
      <c r="G219" s="230" t="s">
        <v>296</v>
      </c>
      <c r="H219" s="231">
        <v>157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43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183</v>
      </c>
      <c r="AT219" s="238" t="s">
        <v>178</v>
      </c>
      <c r="AU219" s="238" t="s">
        <v>88</v>
      </c>
      <c r="AY219" s="18" t="s">
        <v>176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86</v>
      </c>
      <c r="BK219" s="239">
        <f>ROUND(I219*H219,2)</f>
        <v>0</v>
      </c>
      <c r="BL219" s="18" t="s">
        <v>183</v>
      </c>
      <c r="BM219" s="238" t="s">
        <v>2117</v>
      </c>
    </row>
    <row r="220" spans="1:47" s="2" customFormat="1" ht="12">
      <c r="A220" s="39"/>
      <c r="B220" s="40"/>
      <c r="C220" s="41"/>
      <c r="D220" s="240" t="s">
        <v>185</v>
      </c>
      <c r="E220" s="41"/>
      <c r="F220" s="241" t="s">
        <v>2116</v>
      </c>
      <c r="G220" s="41"/>
      <c r="H220" s="41"/>
      <c r="I220" s="242"/>
      <c r="J220" s="41"/>
      <c r="K220" s="41"/>
      <c r="L220" s="45"/>
      <c r="M220" s="243"/>
      <c r="N220" s="244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185</v>
      </c>
      <c r="AU220" s="18" t="s">
        <v>88</v>
      </c>
    </row>
    <row r="221" spans="1:65" s="2" customFormat="1" ht="16.5" customHeight="1">
      <c r="A221" s="39"/>
      <c r="B221" s="40"/>
      <c r="C221" s="278" t="s">
        <v>490</v>
      </c>
      <c r="D221" s="278" t="s">
        <v>247</v>
      </c>
      <c r="E221" s="279" t="s">
        <v>2118</v>
      </c>
      <c r="F221" s="280" t="s">
        <v>2119</v>
      </c>
      <c r="G221" s="281" t="s">
        <v>181</v>
      </c>
      <c r="H221" s="282">
        <v>16</v>
      </c>
      <c r="I221" s="283"/>
      <c r="J221" s="284">
        <f>ROUND(I221*H221,2)</f>
        <v>0</v>
      </c>
      <c r="K221" s="280" t="s">
        <v>1</v>
      </c>
      <c r="L221" s="285"/>
      <c r="M221" s="286" t="s">
        <v>1</v>
      </c>
      <c r="N221" s="287" t="s">
        <v>43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227</v>
      </c>
      <c r="AT221" s="238" t="s">
        <v>247</v>
      </c>
      <c r="AU221" s="238" t="s">
        <v>88</v>
      </c>
      <c r="AY221" s="18" t="s">
        <v>176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86</v>
      </c>
      <c r="BK221" s="239">
        <f>ROUND(I221*H221,2)</f>
        <v>0</v>
      </c>
      <c r="BL221" s="18" t="s">
        <v>183</v>
      </c>
      <c r="BM221" s="238" t="s">
        <v>2120</v>
      </c>
    </row>
    <row r="222" spans="1:47" s="2" customFormat="1" ht="12">
      <c r="A222" s="39"/>
      <c r="B222" s="40"/>
      <c r="C222" s="41"/>
      <c r="D222" s="240" t="s">
        <v>185</v>
      </c>
      <c r="E222" s="41"/>
      <c r="F222" s="241" t="s">
        <v>2119</v>
      </c>
      <c r="G222" s="41"/>
      <c r="H222" s="41"/>
      <c r="I222" s="242"/>
      <c r="J222" s="41"/>
      <c r="K222" s="41"/>
      <c r="L222" s="45"/>
      <c r="M222" s="243"/>
      <c r="N222" s="244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185</v>
      </c>
      <c r="AU222" s="18" t="s">
        <v>88</v>
      </c>
    </row>
    <row r="223" spans="1:65" s="2" customFormat="1" ht="16.5" customHeight="1">
      <c r="A223" s="39"/>
      <c r="B223" s="40"/>
      <c r="C223" s="227" t="s">
        <v>494</v>
      </c>
      <c r="D223" s="227" t="s">
        <v>178</v>
      </c>
      <c r="E223" s="228" t="s">
        <v>2121</v>
      </c>
      <c r="F223" s="229" t="s">
        <v>2122</v>
      </c>
      <c r="G223" s="230" t="s">
        <v>250</v>
      </c>
      <c r="H223" s="231">
        <v>0.15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43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183</v>
      </c>
      <c r="AT223" s="238" t="s">
        <v>178</v>
      </c>
      <c r="AU223" s="238" t="s">
        <v>88</v>
      </c>
      <c r="AY223" s="18" t="s">
        <v>176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86</v>
      </c>
      <c r="BK223" s="239">
        <f>ROUND(I223*H223,2)</f>
        <v>0</v>
      </c>
      <c r="BL223" s="18" t="s">
        <v>183</v>
      </c>
      <c r="BM223" s="238" t="s">
        <v>2123</v>
      </c>
    </row>
    <row r="224" spans="1:47" s="2" customFormat="1" ht="12">
      <c r="A224" s="39"/>
      <c r="B224" s="40"/>
      <c r="C224" s="41"/>
      <c r="D224" s="240" t="s">
        <v>185</v>
      </c>
      <c r="E224" s="41"/>
      <c r="F224" s="241" t="s">
        <v>2122</v>
      </c>
      <c r="G224" s="41"/>
      <c r="H224" s="41"/>
      <c r="I224" s="242"/>
      <c r="J224" s="41"/>
      <c r="K224" s="41"/>
      <c r="L224" s="45"/>
      <c r="M224" s="243"/>
      <c r="N224" s="24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185</v>
      </c>
      <c r="AU224" s="18" t="s">
        <v>88</v>
      </c>
    </row>
    <row r="225" spans="1:65" s="2" customFormat="1" ht="16.5" customHeight="1">
      <c r="A225" s="39"/>
      <c r="B225" s="40"/>
      <c r="C225" s="278" t="s">
        <v>499</v>
      </c>
      <c r="D225" s="278" t="s">
        <v>247</v>
      </c>
      <c r="E225" s="279" t="s">
        <v>2124</v>
      </c>
      <c r="F225" s="280" t="s">
        <v>2125</v>
      </c>
      <c r="G225" s="281" t="s">
        <v>1785</v>
      </c>
      <c r="H225" s="282">
        <v>1461</v>
      </c>
      <c r="I225" s="283"/>
      <c r="J225" s="284">
        <f>ROUND(I225*H225,2)</f>
        <v>0</v>
      </c>
      <c r="K225" s="280" t="s">
        <v>1</v>
      </c>
      <c r="L225" s="285"/>
      <c r="M225" s="286" t="s">
        <v>1</v>
      </c>
      <c r="N225" s="287" t="s">
        <v>43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227</v>
      </c>
      <c r="AT225" s="238" t="s">
        <v>247</v>
      </c>
      <c r="AU225" s="238" t="s">
        <v>88</v>
      </c>
      <c r="AY225" s="18" t="s">
        <v>176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86</v>
      </c>
      <c r="BK225" s="239">
        <f>ROUND(I225*H225,2)</f>
        <v>0</v>
      </c>
      <c r="BL225" s="18" t="s">
        <v>183</v>
      </c>
      <c r="BM225" s="238" t="s">
        <v>2126</v>
      </c>
    </row>
    <row r="226" spans="1:47" s="2" customFormat="1" ht="12">
      <c r="A226" s="39"/>
      <c r="B226" s="40"/>
      <c r="C226" s="41"/>
      <c r="D226" s="240" t="s">
        <v>185</v>
      </c>
      <c r="E226" s="41"/>
      <c r="F226" s="241" t="s">
        <v>2125</v>
      </c>
      <c r="G226" s="41"/>
      <c r="H226" s="41"/>
      <c r="I226" s="242"/>
      <c r="J226" s="41"/>
      <c r="K226" s="41"/>
      <c r="L226" s="45"/>
      <c r="M226" s="243"/>
      <c r="N226" s="244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185</v>
      </c>
      <c r="AU226" s="18" t="s">
        <v>88</v>
      </c>
    </row>
    <row r="227" spans="1:65" s="2" customFormat="1" ht="16.5" customHeight="1">
      <c r="A227" s="39"/>
      <c r="B227" s="40"/>
      <c r="C227" s="227" t="s">
        <v>503</v>
      </c>
      <c r="D227" s="227" t="s">
        <v>178</v>
      </c>
      <c r="E227" s="228" t="s">
        <v>1070</v>
      </c>
      <c r="F227" s="229" t="s">
        <v>2127</v>
      </c>
      <c r="G227" s="230" t="s">
        <v>181</v>
      </c>
      <c r="H227" s="231">
        <v>9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43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183</v>
      </c>
      <c r="AT227" s="238" t="s">
        <v>178</v>
      </c>
      <c r="AU227" s="238" t="s">
        <v>88</v>
      </c>
      <c r="AY227" s="18" t="s">
        <v>176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86</v>
      </c>
      <c r="BK227" s="239">
        <f>ROUND(I227*H227,2)</f>
        <v>0</v>
      </c>
      <c r="BL227" s="18" t="s">
        <v>183</v>
      </c>
      <c r="BM227" s="238" t="s">
        <v>2128</v>
      </c>
    </row>
    <row r="228" spans="1:47" s="2" customFormat="1" ht="12">
      <c r="A228" s="39"/>
      <c r="B228" s="40"/>
      <c r="C228" s="41"/>
      <c r="D228" s="240" t="s">
        <v>185</v>
      </c>
      <c r="E228" s="41"/>
      <c r="F228" s="241" t="s">
        <v>2127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185</v>
      </c>
      <c r="AU228" s="18" t="s">
        <v>88</v>
      </c>
    </row>
    <row r="229" spans="1:65" s="2" customFormat="1" ht="16.5" customHeight="1">
      <c r="A229" s="39"/>
      <c r="B229" s="40"/>
      <c r="C229" s="278" t="s">
        <v>509</v>
      </c>
      <c r="D229" s="278" t="s">
        <v>247</v>
      </c>
      <c r="E229" s="279" t="s">
        <v>2129</v>
      </c>
      <c r="F229" s="280" t="s">
        <v>2130</v>
      </c>
      <c r="G229" s="281" t="s">
        <v>181</v>
      </c>
      <c r="H229" s="282">
        <v>9</v>
      </c>
      <c r="I229" s="283"/>
      <c r="J229" s="284">
        <f>ROUND(I229*H229,2)</f>
        <v>0</v>
      </c>
      <c r="K229" s="280" t="s">
        <v>1</v>
      </c>
      <c r="L229" s="285"/>
      <c r="M229" s="286" t="s">
        <v>1</v>
      </c>
      <c r="N229" s="287" t="s">
        <v>43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227</v>
      </c>
      <c r="AT229" s="238" t="s">
        <v>247</v>
      </c>
      <c r="AU229" s="238" t="s">
        <v>88</v>
      </c>
      <c r="AY229" s="18" t="s">
        <v>176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86</v>
      </c>
      <c r="BK229" s="239">
        <f>ROUND(I229*H229,2)</f>
        <v>0</v>
      </c>
      <c r="BL229" s="18" t="s">
        <v>183</v>
      </c>
      <c r="BM229" s="238" t="s">
        <v>2131</v>
      </c>
    </row>
    <row r="230" spans="1:47" s="2" customFormat="1" ht="12">
      <c r="A230" s="39"/>
      <c r="B230" s="40"/>
      <c r="C230" s="41"/>
      <c r="D230" s="240" t="s">
        <v>185</v>
      </c>
      <c r="E230" s="41"/>
      <c r="F230" s="241" t="s">
        <v>2130</v>
      </c>
      <c r="G230" s="41"/>
      <c r="H230" s="41"/>
      <c r="I230" s="242"/>
      <c r="J230" s="41"/>
      <c r="K230" s="41"/>
      <c r="L230" s="45"/>
      <c r="M230" s="243"/>
      <c r="N230" s="244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185</v>
      </c>
      <c r="AU230" s="18" t="s">
        <v>88</v>
      </c>
    </row>
    <row r="231" spans="1:65" s="2" customFormat="1" ht="16.5" customHeight="1">
      <c r="A231" s="39"/>
      <c r="B231" s="40"/>
      <c r="C231" s="227" t="s">
        <v>513</v>
      </c>
      <c r="D231" s="227" t="s">
        <v>178</v>
      </c>
      <c r="E231" s="228" t="s">
        <v>2132</v>
      </c>
      <c r="F231" s="229" t="s">
        <v>2133</v>
      </c>
      <c r="G231" s="230" t="s">
        <v>181</v>
      </c>
      <c r="H231" s="231">
        <v>9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43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183</v>
      </c>
      <c r="AT231" s="238" t="s">
        <v>178</v>
      </c>
      <c r="AU231" s="238" t="s">
        <v>88</v>
      </c>
      <c r="AY231" s="18" t="s">
        <v>176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86</v>
      </c>
      <c r="BK231" s="239">
        <f>ROUND(I231*H231,2)</f>
        <v>0</v>
      </c>
      <c r="BL231" s="18" t="s">
        <v>183</v>
      </c>
      <c r="BM231" s="238" t="s">
        <v>2134</v>
      </c>
    </row>
    <row r="232" spans="1:47" s="2" customFormat="1" ht="12">
      <c r="A232" s="39"/>
      <c r="B232" s="40"/>
      <c r="C232" s="41"/>
      <c r="D232" s="240" t="s">
        <v>185</v>
      </c>
      <c r="E232" s="41"/>
      <c r="F232" s="241" t="s">
        <v>2133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185</v>
      </c>
      <c r="AU232" s="18" t="s">
        <v>88</v>
      </c>
    </row>
    <row r="233" spans="1:65" s="2" customFormat="1" ht="16.5" customHeight="1">
      <c r="A233" s="39"/>
      <c r="B233" s="40"/>
      <c r="C233" s="278" t="s">
        <v>518</v>
      </c>
      <c r="D233" s="278" t="s">
        <v>247</v>
      </c>
      <c r="E233" s="279" t="s">
        <v>2135</v>
      </c>
      <c r="F233" s="280" t="s">
        <v>2136</v>
      </c>
      <c r="G233" s="281" t="s">
        <v>1785</v>
      </c>
      <c r="H233" s="282">
        <v>1</v>
      </c>
      <c r="I233" s="283"/>
      <c r="J233" s="284">
        <f>ROUND(I233*H233,2)</f>
        <v>0</v>
      </c>
      <c r="K233" s="280" t="s">
        <v>1</v>
      </c>
      <c r="L233" s="285"/>
      <c r="M233" s="286" t="s">
        <v>1</v>
      </c>
      <c r="N233" s="287" t="s">
        <v>43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227</v>
      </c>
      <c r="AT233" s="238" t="s">
        <v>247</v>
      </c>
      <c r="AU233" s="238" t="s">
        <v>88</v>
      </c>
      <c r="AY233" s="18" t="s">
        <v>176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86</v>
      </c>
      <c r="BK233" s="239">
        <f>ROUND(I233*H233,2)</f>
        <v>0</v>
      </c>
      <c r="BL233" s="18" t="s">
        <v>183</v>
      </c>
      <c r="BM233" s="238" t="s">
        <v>2137</v>
      </c>
    </row>
    <row r="234" spans="1:47" s="2" customFormat="1" ht="12">
      <c r="A234" s="39"/>
      <c r="B234" s="40"/>
      <c r="C234" s="41"/>
      <c r="D234" s="240" t="s">
        <v>185</v>
      </c>
      <c r="E234" s="41"/>
      <c r="F234" s="241" t="s">
        <v>2136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185</v>
      </c>
      <c r="AU234" s="18" t="s">
        <v>88</v>
      </c>
    </row>
    <row r="235" spans="1:65" s="2" customFormat="1" ht="16.5" customHeight="1">
      <c r="A235" s="39"/>
      <c r="B235" s="40"/>
      <c r="C235" s="278" t="s">
        <v>522</v>
      </c>
      <c r="D235" s="278" t="s">
        <v>247</v>
      </c>
      <c r="E235" s="279" t="s">
        <v>2138</v>
      </c>
      <c r="F235" s="280" t="s">
        <v>2139</v>
      </c>
      <c r="G235" s="281" t="s">
        <v>1785</v>
      </c>
      <c r="H235" s="282">
        <v>3</v>
      </c>
      <c r="I235" s="283"/>
      <c r="J235" s="284">
        <f>ROUND(I235*H235,2)</f>
        <v>0</v>
      </c>
      <c r="K235" s="280" t="s">
        <v>1</v>
      </c>
      <c r="L235" s="285"/>
      <c r="M235" s="286" t="s">
        <v>1</v>
      </c>
      <c r="N235" s="287" t="s">
        <v>43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227</v>
      </c>
      <c r="AT235" s="238" t="s">
        <v>247</v>
      </c>
      <c r="AU235" s="238" t="s">
        <v>88</v>
      </c>
      <c r="AY235" s="18" t="s">
        <v>176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86</v>
      </c>
      <c r="BK235" s="239">
        <f>ROUND(I235*H235,2)</f>
        <v>0</v>
      </c>
      <c r="BL235" s="18" t="s">
        <v>183</v>
      </c>
      <c r="BM235" s="238" t="s">
        <v>2140</v>
      </c>
    </row>
    <row r="236" spans="1:47" s="2" customFormat="1" ht="12">
      <c r="A236" s="39"/>
      <c r="B236" s="40"/>
      <c r="C236" s="41"/>
      <c r="D236" s="240" t="s">
        <v>185</v>
      </c>
      <c r="E236" s="41"/>
      <c r="F236" s="241" t="s">
        <v>2139</v>
      </c>
      <c r="G236" s="41"/>
      <c r="H236" s="41"/>
      <c r="I236" s="242"/>
      <c r="J236" s="41"/>
      <c r="K236" s="41"/>
      <c r="L236" s="45"/>
      <c r="M236" s="243"/>
      <c r="N236" s="244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185</v>
      </c>
      <c r="AU236" s="18" t="s">
        <v>88</v>
      </c>
    </row>
    <row r="237" spans="1:65" s="2" customFormat="1" ht="16.5" customHeight="1">
      <c r="A237" s="39"/>
      <c r="B237" s="40"/>
      <c r="C237" s="278" t="s">
        <v>528</v>
      </c>
      <c r="D237" s="278" t="s">
        <v>247</v>
      </c>
      <c r="E237" s="279" t="s">
        <v>2141</v>
      </c>
      <c r="F237" s="280" t="s">
        <v>2142</v>
      </c>
      <c r="G237" s="281" t="s">
        <v>1785</v>
      </c>
      <c r="H237" s="282">
        <v>3</v>
      </c>
      <c r="I237" s="283"/>
      <c r="J237" s="284">
        <f>ROUND(I237*H237,2)</f>
        <v>0</v>
      </c>
      <c r="K237" s="280" t="s">
        <v>1</v>
      </c>
      <c r="L237" s="285"/>
      <c r="M237" s="286" t="s">
        <v>1</v>
      </c>
      <c r="N237" s="287" t="s">
        <v>43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227</v>
      </c>
      <c r="AT237" s="238" t="s">
        <v>247</v>
      </c>
      <c r="AU237" s="238" t="s">
        <v>88</v>
      </c>
      <c r="AY237" s="18" t="s">
        <v>176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86</v>
      </c>
      <c r="BK237" s="239">
        <f>ROUND(I237*H237,2)</f>
        <v>0</v>
      </c>
      <c r="BL237" s="18" t="s">
        <v>183</v>
      </c>
      <c r="BM237" s="238" t="s">
        <v>2143</v>
      </c>
    </row>
    <row r="238" spans="1:47" s="2" customFormat="1" ht="12">
      <c r="A238" s="39"/>
      <c r="B238" s="40"/>
      <c r="C238" s="41"/>
      <c r="D238" s="240" t="s">
        <v>185</v>
      </c>
      <c r="E238" s="41"/>
      <c r="F238" s="241" t="s">
        <v>2142</v>
      </c>
      <c r="G238" s="41"/>
      <c r="H238" s="41"/>
      <c r="I238" s="242"/>
      <c r="J238" s="41"/>
      <c r="K238" s="41"/>
      <c r="L238" s="45"/>
      <c r="M238" s="243"/>
      <c r="N238" s="244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185</v>
      </c>
      <c r="AU238" s="18" t="s">
        <v>88</v>
      </c>
    </row>
    <row r="239" spans="1:65" s="2" customFormat="1" ht="16.5" customHeight="1">
      <c r="A239" s="39"/>
      <c r="B239" s="40"/>
      <c r="C239" s="278" t="s">
        <v>532</v>
      </c>
      <c r="D239" s="278" t="s">
        <v>247</v>
      </c>
      <c r="E239" s="279" t="s">
        <v>2144</v>
      </c>
      <c r="F239" s="280" t="s">
        <v>2145</v>
      </c>
      <c r="G239" s="281" t="s">
        <v>1785</v>
      </c>
      <c r="H239" s="282">
        <v>3</v>
      </c>
      <c r="I239" s="283"/>
      <c r="J239" s="284">
        <f>ROUND(I239*H239,2)</f>
        <v>0</v>
      </c>
      <c r="K239" s="280" t="s">
        <v>1</v>
      </c>
      <c r="L239" s="285"/>
      <c r="M239" s="286" t="s">
        <v>1</v>
      </c>
      <c r="N239" s="287" t="s">
        <v>43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227</v>
      </c>
      <c r="AT239" s="238" t="s">
        <v>247</v>
      </c>
      <c r="AU239" s="238" t="s">
        <v>88</v>
      </c>
      <c r="AY239" s="18" t="s">
        <v>176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86</v>
      </c>
      <c r="BK239" s="239">
        <f>ROUND(I239*H239,2)</f>
        <v>0</v>
      </c>
      <c r="BL239" s="18" t="s">
        <v>183</v>
      </c>
      <c r="BM239" s="238" t="s">
        <v>2146</v>
      </c>
    </row>
    <row r="240" spans="1:47" s="2" customFormat="1" ht="12">
      <c r="A240" s="39"/>
      <c r="B240" s="40"/>
      <c r="C240" s="41"/>
      <c r="D240" s="240" t="s">
        <v>185</v>
      </c>
      <c r="E240" s="41"/>
      <c r="F240" s="241" t="s">
        <v>2145</v>
      </c>
      <c r="G240" s="41"/>
      <c r="H240" s="41"/>
      <c r="I240" s="242"/>
      <c r="J240" s="41"/>
      <c r="K240" s="41"/>
      <c r="L240" s="45"/>
      <c r="M240" s="243"/>
      <c r="N240" s="244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185</v>
      </c>
      <c r="AU240" s="18" t="s">
        <v>88</v>
      </c>
    </row>
    <row r="241" spans="1:65" s="2" customFormat="1" ht="16.5" customHeight="1">
      <c r="A241" s="39"/>
      <c r="B241" s="40"/>
      <c r="C241" s="278" t="s">
        <v>538</v>
      </c>
      <c r="D241" s="278" t="s">
        <v>247</v>
      </c>
      <c r="E241" s="279" t="s">
        <v>2147</v>
      </c>
      <c r="F241" s="280" t="s">
        <v>2148</v>
      </c>
      <c r="G241" s="281" t="s">
        <v>1785</v>
      </c>
      <c r="H241" s="282">
        <v>3</v>
      </c>
      <c r="I241" s="283"/>
      <c r="J241" s="284">
        <f>ROUND(I241*H241,2)</f>
        <v>0</v>
      </c>
      <c r="K241" s="280" t="s">
        <v>1</v>
      </c>
      <c r="L241" s="285"/>
      <c r="M241" s="286" t="s">
        <v>1</v>
      </c>
      <c r="N241" s="287" t="s">
        <v>43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227</v>
      </c>
      <c r="AT241" s="238" t="s">
        <v>247</v>
      </c>
      <c r="AU241" s="238" t="s">
        <v>88</v>
      </c>
      <c r="AY241" s="18" t="s">
        <v>176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86</v>
      </c>
      <c r="BK241" s="239">
        <f>ROUND(I241*H241,2)</f>
        <v>0</v>
      </c>
      <c r="BL241" s="18" t="s">
        <v>183</v>
      </c>
      <c r="BM241" s="238" t="s">
        <v>2149</v>
      </c>
    </row>
    <row r="242" spans="1:47" s="2" customFormat="1" ht="12">
      <c r="A242" s="39"/>
      <c r="B242" s="40"/>
      <c r="C242" s="41"/>
      <c r="D242" s="240" t="s">
        <v>185</v>
      </c>
      <c r="E242" s="41"/>
      <c r="F242" s="241" t="s">
        <v>2148</v>
      </c>
      <c r="G242" s="41"/>
      <c r="H242" s="41"/>
      <c r="I242" s="242"/>
      <c r="J242" s="41"/>
      <c r="K242" s="41"/>
      <c r="L242" s="45"/>
      <c r="M242" s="243"/>
      <c r="N242" s="244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185</v>
      </c>
      <c r="AU242" s="18" t="s">
        <v>88</v>
      </c>
    </row>
    <row r="243" spans="1:65" s="2" customFormat="1" ht="16.5" customHeight="1">
      <c r="A243" s="39"/>
      <c r="B243" s="40"/>
      <c r="C243" s="278" t="s">
        <v>543</v>
      </c>
      <c r="D243" s="278" t="s">
        <v>247</v>
      </c>
      <c r="E243" s="279" t="s">
        <v>2150</v>
      </c>
      <c r="F243" s="280" t="s">
        <v>2151</v>
      </c>
      <c r="G243" s="281" t="s">
        <v>1785</v>
      </c>
      <c r="H243" s="282">
        <v>52</v>
      </c>
      <c r="I243" s="283"/>
      <c r="J243" s="284">
        <f>ROUND(I243*H243,2)</f>
        <v>0</v>
      </c>
      <c r="K243" s="280" t="s">
        <v>1</v>
      </c>
      <c r="L243" s="285"/>
      <c r="M243" s="286" t="s">
        <v>1</v>
      </c>
      <c r="N243" s="287" t="s">
        <v>43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227</v>
      </c>
      <c r="AT243" s="238" t="s">
        <v>247</v>
      </c>
      <c r="AU243" s="238" t="s">
        <v>88</v>
      </c>
      <c r="AY243" s="18" t="s">
        <v>176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86</v>
      </c>
      <c r="BK243" s="239">
        <f>ROUND(I243*H243,2)</f>
        <v>0</v>
      </c>
      <c r="BL243" s="18" t="s">
        <v>183</v>
      </c>
      <c r="BM243" s="238" t="s">
        <v>2152</v>
      </c>
    </row>
    <row r="244" spans="1:47" s="2" customFormat="1" ht="12">
      <c r="A244" s="39"/>
      <c r="B244" s="40"/>
      <c r="C244" s="41"/>
      <c r="D244" s="240" t="s">
        <v>185</v>
      </c>
      <c r="E244" s="41"/>
      <c r="F244" s="241" t="s">
        <v>2151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185</v>
      </c>
      <c r="AU244" s="18" t="s">
        <v>88</v>
      </c>
    </row>
    <row r="245" spans="1:65" s="2" customFormat="1" ht="16.5" customHeight="1">
      <c r="A245" s="39"/>
      <c r="B245" s="40"/>
      <c r="C245" s="278" t="s">
        <v>548</v>
      </c>
      <c r="D245" s="278" t="s">
        <v>247</v>
      </c>
      <c r="E245" s="279" t="s">
        <v>2153</v>
      </c>
      <c r="F245" s="280" t="s">
        <v>2154</v>
      </c>
      <c r="G245" s="281" t="s">
        <v>1785</v>
      </c>
      <c r="H245" s="282">
        <v>225</v>
      </c>
      <c r="I245" s="283"/>
      <c r="J245" s="284">
        <f>ROUND(I245*H245,2)</f>
        <v>0</v>
      </c>
      <c r="K245" s="280" t="s">
        <v>1</v>
      </c>
      <c r="L245" s="285"/>
      <c r="M245" s="286" t="s">
        <v>1</v>
      </c>
      <c r="N245" s="287" t="s">
        <v>43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227</v>
      </c>
      <c r="AT245" s="238" t="s">
        <v>247</v>
      </c>
      <c r="AU245" s="238" t="s">
        <v>88</v>
      </c>
      <c r="AY245" s="18" t="s">
        <v>176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86</v>
      </c>
      <c r="BK245" s="239">
        <f>ROUND(I245*H245,2)</f>
        <v>0</v>
      </c>
      <c r="BL245" s="18" t="s">
        <v>183</v>
      </c>
      <c r="BM245" s="238" t="s">
        <v>2155</v>
      </c>
    </row>
    <row r="246" spans="1:47" s="2" customFormat="1" ht="12">
      <c r="A246" s="39"/>
      <c r="B246" s="40"/>
      <c r="C246" s="41"/>
      <c r="D246" s="240" t="s">
        <v>185</v>
      </c>
      <c r="E246" s="41"/>
      <c r="F246" s="241" t="s">
        <v>2154</v>
      </c>
      <c r="G246" s="41"/>
      <c r="H246" s="41"/>
      <c r="I246" s="242"/>
      <c r="J246" s="41"/>
      <c r="K246" s="41"/>
      <c r="L246" s="45"/>
      <c r="M246" s="243"/>
      <c r="N246" s="244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185</v>
      </c>
      <c r="AU246" s="18" t="s">
        <v>88</v>
      </c>
    </row>
    <row r="247" spans="1:65" s="2" customFormat="1" ht="16.5" customHeight="1">
      <c r="A247" s="39"/>
      <c r="B247" s="40"/>
      <c r="C247" s="278" t="s">
        <v>554</v>
      </c>
      <c r="D247" s="278" t="s">
        <v>247</v>
      </c>
      <c r="E247" s="279" t="s">
        <v>2156</v>
      </c>
      <c r="F247" s="280" t="s">
        <v>2157</v>
      </c>
      <c r="G247" s="281" t="s">
        <v>1785</v>
      </c>
      <c r="H247" s="282">
        <v>50</v>
      </c>
      <c r="I247" s="283"/>
      <c r="J247" s="284">
        <f>ROUND(I247*H247,2)</f>
        <v>0</v>
      </c>
      <c r="K247" s="280" t="s">
        <v>1</v>
      </c>
      <c r="L247" s="285"/>
      <c r="M247" s="286" t="s">
        <v>1</v>
      </c>
      <c r="N247" s="287" t="s">
        <v>43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227</v>
      </c>
      <c r="AT247" s="238" t="s">
        <v>247</v>
      </c>
      <c r="AU247" s="238" t="s">
        <v>88</v>
      </c>
      <c r="AY247" s="18" t="s">
        <v>176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86</v>
      </c>
      <c r="BK247" s="239">
        <f>ROUND(I247*H247,2)</f>
        <v>0</v>
      </c>
      <c r="BL247" s="18" t="s">
        <v>183</v>
      </c>
      <c r="BM247" s="238" t="s">
        <v>2158</v>
      </c>
    </row>
    <row r="248" spans="1:47" s="2" customFormat="1" ht="12">
      <c r="A248" s="39"/>
      <c r="B248" s="40"/>
      <c r="C248" s="41"/>
      <c r="D248" s="240" t="s">
        <v>185</v>
      </c>
      <c r="E248" s="41"/>
      <c r="F248" s="241" t="s">
        <v>2157</v>
      </c>
      <c r="G248" s="41"/>
      <c r="H248" s="41"/>
      <c r="I248" s="242"/>
      <c r="J248" s="41"/>
      <c r="K248" s="41"/>
      <c r="L248" s="45"/>
      <c r="M248" s="243"/>
      <c r="N248" s="244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185</v>
      </c>
      <c r="AU248" s="18" t="s">
        <v>88</v>
      </c>
    </row>
    <row r="249" spans="1:65" s="2" customFormat="1" ht="16.5" customHeight="1">
      <c r="A249" s="39"/>
      <c r="B249" s="40"/>
      <c r="C249" s="278" t="s">
        <v>559</v>
      </c>
      <c r="D249" s="278" t="s">
        <v>247</v>
      </c>
      <c r="E249" s="279" t="s">
        <v>2159</v>
      </c>
      <c r="F249" s="280" t="s">
        <v>2160</v>
      </c>
      <c r="G249" s="281" t="s">
        <v>1785</v>
      </c>
      <c r="H249" s="282">
        <v>54</v>
      </c>
      <c r="I249" s="283"/>
      <c r="J249" s="284">
        <f>ROUND(I249*H249,2)</f>
        <v>0</v>
      </c>
      <c r="K249" s="280" t="s">
        <v>1</v>
      </c>
      <c r="L249" s="285"/>
      <c r="M249" s="286" t="s">
        <v>1</v>
      </c>
      <c r="N249" s="287" t="s">
        <v>43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227</v>
      </c>
      <c r="AT249" s="238" t="s">
        <v>247</v>
      </c>
      <c r="AU249" s="238" t="s">
        <v>88</v>
      </c>
      <c r="AY249" s="18" t="s">
        <v>176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86</v>
      </c>
      <c r="BK249" s="239">
        <f>ROUND(I249*H249,2)</f>
        <v>0</v>
      </c>
      <c r="BL249" s="18" t="s">
        <v>183</v>
      </c>
      <c r="BM249" s="238" t="s">
        <v>2161</v>
      </c>
    </row>
    <row r="250" spans="1:47" s="2" customFormat="1" ht="12">
      <c r="A250" s="39"/>
      <c r="B250" s="40"/>
      <c r="C250" s="41"/>
      <c r="D250" s="240" t="s">
        <v>185</v>
      </c>
      <c r="E250" s="41"/>
      <c r="F250" s="241" t="s">
        <v>2160</v>
      </c>
      <c r="G250" s="41"/>
      <c r="H250" s="41"/>
      <c r="I250" s="242"/>
      <c r="J250" s="41"/>
      <c r="K250" s="41"/>
      <c r="L250" s="45"/>
      <c r="M250" s="243"/>
      <c r="N250" s="244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185</v>
      </c>
      <c r="AU250" s="18" t="s">
        <v>88</v>
      </c>
    </row>
    <row r="251" spans="1:65" s="2" customFormat="1" ht="16.5" customHeight="1">
      <c r="A251" s="39"/>
      <c r="B251" s="40"/>
      <c r="C251" s="278" t="s">
        <v>564</v>
      </c>
      <c r="D251" s="278" t="s">
        <v>247</v>
      </c>
      <c r="E251" s="279" t="s">
        <v>2162</v>
      </c>
      <c r="F251" s="280" t="s">
        <v>2163</v>
      </c>
      <c r="G251" s="281" t="s">
        <v>1785</v>
      </c>
      <c r="H251" s="282">
        <v>105</v>
      </c>
      <c r="I251" s="283"/>
      <c r="J251" s="284">
        <f>ROUND(I251*H251,2)</f>
        <v>0</v>
      </c>
      <c r="K251" s="280" t="s">
        <v>1</v>
      </c>
      <c r="L251" s="285"/>
      <c r="M251" s="286" t="s">
        <v>1</v>
      </c>
      <c r="N251" s="287" t="s">
        <v>43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227</v>
      </c>
      <c r="AT251" s="238" t="s">
        <v>247</v>
      </c>
      <c r="AU251" s="238" t="s">
        <v>88</v>
      </c>
      <c r="AY251" s="18" t="s">
        <v>176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86</v>
      </c>
      <c r="BK251" s="239">
        <f>ROUND(I251*H251,2)</f>
        <v>0</v>
      </c>
      <c r="BL251" s="18" t="s">
        <v>183</v>
      </c>
      <c r="BM251" s="238" t="s">
        <v>2164</v>
      </c>
    </row>
    <row r="252" spans="1:47" s="2" customFormat="1" ht="12">
      <c r="A252" s="39"/>
      <c r="B252" s="40"/>
      <c r="C252" s="41"/>
      <c r="D252" s="240" t="s">
        <v>185</v>
      </c>
      <c r="E252" s="41"/>
      <c r="F252" s="241" t="s">
        <v>2163</v>
      </c>
      <c r="G252" s="41"/>
      <c r="H252" s="41"/>
      <c r="I252" s="242"/>
      <c r="J252" s="41"/>
      <c r="K252" s="41"/>
      <c r="L252" s="45"/>
      <c r="M252" s="243"/>
      <c r="N252" s="244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185</v>
      </c>
      <c r="AU252" s="18" t="s">
        <v>88</v>
      </c>
    </row>
    <row r="253" spans="1:65" s="2" customFormat="1" ht="16.5" customHeight="1">
      <c r="A253" s="39"/>
      <c r="B253" s="40"/>
      <c r="C253" s="278" t="s">
        <v>570</v>
      </c>
      <c r="D253" s="278" t="s">
        <v>247</v>
      </c>
      <c r="E253" s="279" t="s">
        <v>2165</v>
      </c>
      <c r="F253" s="280" t="s">
        <v>2166</v>
      </c>
      <c r="G253" s="281" t="s">
        <v>1785</v>
      </c>
      <c r="H253" s="282">
        <v>115</v>
      </c>
      <c r="I253" s="283"/>
      <c r="J253" s="284">
        <f>ROUND(I253*H253,2)</f>
        <v>0</v>
      </c>
      <c r="K253" s="280" t="s">
        <v>1</v>
      </c>
      <c r="L253" s="285"/>
      <c r="M253" s="286" t="s">
        <v>1</v>
      </c>
      <c r="N253" s="287" t="s">
        <v>43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227</v>
      </c>
      <c r="AT253" s="238" t="s">
        <v>247</v>
      </c>
      <c r="AU253" s="238" t="s">
        <v>88</v>
      </c>
      <c r="AY253" s="18" t="s">
        <v>176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86</v>
      </c>
      <c r="BK253" s="239">
        <f>ROUND(I253*H253,2)</f>
        <v>0</v>
      </c>
      <c r="BL253" s="18" t="s">
        <v>183</v>
      </c>
      <c r="BM253" s="238" t="s">
        <v>2167</v>
      </c>
    </row>
    <row r="254" spans="1:47" s="2" customFormat="1" ht="12">
      <c r="A254" s="39"/>
      <c r="B254" s="40"/>
      <c r="C254" s="41"/>
      <c r="D254" s="240" t="s">
        <v>185</v>
      </c>
      <c r="E254" s="41"/>
      <c r="F254" s="241" t="s">
        <v>2166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185</v>
      </c>
      <c r="AU254" s="18" t="s">
        <v>88</v>
      </c>
    </row>
    <row r="255" spans="1:65" s="2" customFormat="1" ht="16.5" customHeight="1">
      <c r="A255" s="39"/>
      <c r="B255" s="40"/>
      <c r="C255" s="278" t="s">
        <v>575</v>
      </c>
      <c r="D255" s="278" t="s">
        <v>247</v>
      </c>
      <c r="E255" s="279" t="s">
        <v>2168</v>
      </c>
      <c r="F255" s="280" t="s">
        <v>2169</v>
      </c>
      <c r="G255" s="281" t="s">
        <v>1785</v>
      </c>
      <c r="H255" s="282">
        <v>12</v>
      </c>
      <c r="I255" s="283"/>
      <c r="J255" s="284">
        <f>ROUND(I255*H255,2)</f>
        <v>0</v>
      </c>
      <c r="K255" s="280" t="s">
        <v>1</v>
      </c>
      <c r="L255" s="285"/>
      <c r="M255" s="286" t="s">
        <v>1</v>
      </c>
      <c r="N255" s="287" t="s">
        <v>43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227</v>
      </c>
      <c r="AT255" s="238" t="s">
        <v>247</v>
      </c>
      <c r="AU255" s="238" t="s">
        <v>88</v>
      </c>
      <c r="AY255" s="18" t="s">
        <v>176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86</v>
      </c>
      <c r="BK255" s="239">
        <f>ROUND(I255*H255,2)</f>
        <v>0</v>
      </c>
      <c r="BL255" s="18" t="s">
        <v>183</v>
      </c>
      <c r="BM255" s="238" t="s">
        <v>2170</v>
      </c>
    </row>
    <row r="256" spans="1:47" s="2" customFormat="1" ht="12">
      <c r="A256" s="39"/>
      <c r="B256" s="40"/>
      <c r="C256" s="41"/>
      <c r="D256" s="240" t="s">
        <v>185</v>
      </c>
      <c r="E256" s="41"/>
      <c r="F256" s="241" t="s">
        <v>2169</v>
      </c>
      <c r="G256" s="41"/>
      <c r="H256" s="41"/>
      <c r="I256" s="242"/>
      <c r="J256" s="41"/>
      <c r="K256" s="41"/>
      <c r="L256" s="45"/>
      <c r="M256" s="243"/>
      <c r="N256" s="244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185</v>
      </c>
      <c r="AU256" s="18" t="s">
        <v>88</v>
      </c>
    </row>
    <row r="257" spans="1:65" s="2" customFormat="1" ht="16.5" customHeight="1">
      <c r="A257" s="39"/>
      <c r="B257" s="40"/>
      <c r="C257" s="278" t="s">
        <v>581</v>
      </c>
      <c r="D257" s="278" t="s">
        <v>247</v>
      </c>
      <c r="E257" s="279" t="s">
        <v>2171</v>
      </c>
      <c r="F257" s="280" t="s">
        <v>2172</v>
      </c>
      <c r="G257" s="281" t="s">
        <v>1785</v>
      </c>
      <c r="H257" s="282">
        <v>9</v>
      </c>
      <c r="I257" s="283"/>
      <c r="J257" s="284">
        <f>ROUND(I257*H257,2)</f>
        <v>0</v>
      </c>
      <c r="K257" s="280" t="s">
        <v>1</v>
      </c>
      <c r="L257" s="285"/>
      <c r="M257" s="286" t="s">
        <v>1</v>
      </c>
      <c r="N257" s="287" t="s">
        <v>43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227</v>
      </c>
      <c r="AT257" s="238" t="s">
        <v>247</v>
      </c>
      <c r="AU257" s="238" t="s">
        <v>88</v>
      </c>
      <c r="AY257" s="18" t="s">
        <v>176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86</v>
      </c>
      <c r="BK257" s="239">
        <f>ROUND(I257*H257,2)</f>
        <v>0</v>
      </c>
      <c r="BL257" s="18" t="s">
        <v>183</v>
      </c>
      <c r="BM257" s="238" t="s">
        <v>2173</v>
      </c>
    </row>
    <row r="258" spans="1:47" s="2" customFormat="1" ht="12">
      <c r="A258" s="39"/>
      <c r="B258" s="40"/>
      <c r="C258" s="41"/>
      <c r="D258" s="240" t="s">
        <v>185</v>
      </c>
      <c r="E258" s="41"/>
      <c r="F258" s="241" t="s">
        <v>2172</v>
      </c>
      <c r="G258" s="41"/>
      <c r="H258" s="41"/>
      <c r="I258" s="242"/>
      <c r="J258" s="41"/>
      <c r="K258" s="41"/>
      <c r="L258" s="45"/>
      <c r="M258" s="243"/>
      <c r="N258" s="244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185</v>
      </c>
      <c r="AU258" s="18" t="s">
        <v>88</v>
      </c>
    </row>
    <row r="259" spans="1:65" s="2" customFormat="1" ht="16.5" customHeight="1">
      <c r="A259" s="39"/>
      <c r="B259" s="40"/>
      <c r="C259" s="278" t="s">
        <v>586</v>
      </c>
      <c r="D259" s="278" t="s">
        <v>247</v>
      </c>
      <c r="E259" s="279" t="s">
        <v>2174</v>
      </c>
      <c r="F259" s="280" t="s">
        <v>2175</v>
      </c>
      <c r="G259" s="281" t="s">
        <v>1785</v>
      </c>
      <c r="H259" s="282">
        <v>3</v>
      </c>
      <c r="I259" s="283"/>
      <c r="J259" s="284">
        <f>ROUND(I259*H259,2)</f>
        <v>0</v>
      </c>
      <c r="K259" s="280" t="s">
        <v>1</v>
      </c>
      <c r="L259" s="285"/>
      <c r="M259" s="286" t="s">
        <v>1</v>
      </c>
      <c r="N259" s="287" t="s">
        <v>43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227</v>
      </c>
      <c r="AT259" s="238" t="s">
        <v>247</v>
      </c>
      <c r="AU259" s="238" t="s">
        <v>88</v>
      </c>
      <c r="AY259" s="18" t="s">
        <v>176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86</v>
      </c>
      <c r="BK259" s="239">
        <f>ROUND(I259*H259,2)</f>
        <v>0</v>
      </c>
      <c r="BL259" s="18" t="s">
        <v>183</v>
      </c>
      <c r="BM259" s="238" t="s">
        <v>2176</v>
      </c>
    </row>
    <row r="260" spans="1:47" s="2" customFormat="1" ht="12">
      <c r="A260" s="39"/>
      <c r="B260" s="40"/>
      <c r="C260" s="41"/>
      <c r="D260" s="240" t="s">
        <v>185</v>
      </c>
      <c r="E260" s="41"/>
      <c r="F260" s="241" t="s">
        <v>2175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185</v>
      </c>
      <c r="AU260" s="18" t="s">
        <v>88</v>
      </c>
    </row>
    <row r="261" spans="1:65" s="2" customFormat="1" ht="16.5" customHeight="1">
      <c r="A261" s="39"/>
      <c r="B261" s="40"/>
      <c r="C261" s="278" t="s">
        <v>591</v>
      </c>
      <c r="D261" s="278" t="s">
        <v>247</v>
      </c>
      <c r="E261" s="279" t="s">
        <v>2177</v>
      </c>
      <c r="F261" s="280" t="s">
        <v>2178</v>
      </c>
      <c r="G261" s="281" t="s">
        <v>1785</v>
      </c>
      <c r="H261" s="282">
        <v>50</v>
      </c>
      <c r="I261" s="283"/>
      <c r="J261" s="284">
        <f>ROUND(I261*H261,2)</f>
        <v>0</v>
      </c>
      <c r="K261" s="280" t="s">
        <v>1</v>
      </c>
      <c r="L261" s="285"/>
      <c r="M261" s="286" t="s">
        <v>1</v>
      </c>
      <c r="N261" s="287" t="s">
        <v>43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227</v>
      </c>
      <c r="AT261" s="238" t="s">
        <v>247</v>
      </c>
      <c r="AU261" s="238" t="s">
        <v>88</v>
      </c>
      <c r="AY261" s="18" t="s">
        <v>176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86</v>
      </c>
      <c r="BK261" s="239">
        <f>ROUND(I261*H261,2)</f>
        <v>0</v>
      </c>
      <c r="BL261" s="18" t="s">
        <v>183</v>
      </c>
      <c r="BM261" s="238" t="s">
        <v>2179</v>
      </c>
    </row>
    <row r="262" spans="1:47" s="2" customFormat="1" ht="12">
      <c r="A262" s="39"/>
      <c r="B262" s="40"/>
      <c r="C262" s="41"/>
      <c r="D262" s="240" t="s">
        <v>185</v>
      </c>
      <c r="E262" s="41"/>
      <c r="F262" s="241" t="s">
        <v>2178</v>
      </c>
      <c r="G262" s="41"/>
      <c r="H262" s="41"/>
      <c r="I262" s="242"/>
      <c r="J262" s="41"/>
      <c r="K262" s="41"/>
      <c r="L262" s="45"/>
      <c r="M262" s="243"/>
      <c r="N262" s="244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185</v>
      </c>
      <c r="AU262" s="18" t="s">
        <v>88</v>
      </c>
    </row>
    <row r="263" spans="1:65" s="2" customFormat="1" ht="16.5" customHeight="1">
      <c r="A263" s="39"/>
      <c r="B263" s="40"/>
      <c r="C263" s="278" t="s">
        <v>596</v>
      </c>
      <c r="D263" s="278" t="s">
        <v>247</v>
      </c>
      <c r="E263" s="279" t="s">
        <v>2180</v>
      </c>
      <c r="F263" s="280" t="s">
        <v>2181</v>
      </c>
      <c r="G263" s="281" t="s">
        <v>1785</v>
      </c>
      <c r="H263" s="282">
        <v>22</v>
      </c>
      <c r="I263" s="283"/>
      <c r="J263" s="284">
        <f>ROUND(I263*H263,2)</f>
        <v>0</v>
      </c>
      <c r="K263" s="280" t="s">
        <v>1</v>
      </c>
      <c r="L263" s="285"/>
      <c r="M263" s="286" t="s">
        <v>1</v>
      </c>
      <c r="N263" s="287" t="s">
        <v>43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227</v>
      </c>
      <c r="AT263" s="238" t="s">
        <v>247</v>
      </c>
      <c r="AU263" s="238" t="s">
        <v>88</v>
      </c>
      <c r="AY263" s="18" t="s">
        <v>176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86</v>
      </c>
      <c r="BK263" s="239">
        <f>ROUND(I263*H263,2)</f>
        <v>0</v>
      </c>
      <c r="BL263" s="18" t="s">
        <v>183</v>
      </c>
      <c r="BM263" s="238" t="s">
        <v>2182</v>
      </c>
    </row>
    <row r="264" spans="1:47" s="2" customFormat="1" ht="12">
      <c r="A264" s="39"/>
      <c r="B264" s="40"/>
      <c r="C264" s="41"/>
      <c r="D264" s="240" t="s">
        <v>185</v>
      </c>
      <c r="E264" s="41"/>
      <c r="F264" s="241" t="s">
        <v>2181</v>
      </c>
      <c r="G264" s="41"/>
      <c r="H264" s="41"/>
      <c r="I264" s="242"/>
      <c r="J264" s="41"/>
      <c r="K264" s="41"/>
      <c r="L264" s="45"/>
      <c r="M264" s="243"/>
      <c r="N264" s="244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185</v>
      </c>
      <c r="AU264" s="18" t="s">
        <v>88</v>
      </c>
    </row>
    <row r="265" spans="1:65" s="2" customFormat="1" ht="16.5" customHeight="1">
      <c r="A265" s="39"/>
      <c r="B265" s="40"/>
      <c r="C265" s="278" t="s">
        <v>603</v>
      </c>
      <c r="D265" s="278" t="s">
        <v>247</v>
      </c>
      <c r="E265" s="279" t="s">
        <v>2183</v>
      </c>
      <c r="F265" s="280" t="s">
        <v>2184</v>
      </c>
      <c r="G265" s="281" t="s">
        <v>1785</v>
      </c>
      <c r="H265" s="282">
        <v>1</v>
      </c>
      <c r="I265" s="283"/>
      <c r="J265" s="284">
        <f>ROUND(I265*H265,2)</f>
        <v>0</v>
      </c>
      <c r="K265" s="280" t="s">
        <v>1</v>
      </c>
      <c r="L265" s="285"/>
      <c r="M265" s="286" t="s">
        <v>1</v>
      </c>
      <c r="N265" s="287" t="s">
        <v>43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227</v>
      </c>
      <c r="AT265" s="238" t="s">
        <v>247</v>
      </c>
      <c r="AU265" s="238" t="s">
        <v>88</v>
      </c>
      <c r="AY265" s="18" t="s">
        <v>176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86</v>
      </c>
      <c r="BK265" s="239">
        <f>ROUND(I265*H265,2)</f>
        <v>0</v>
      </c>
      <c r="BL265" s="18" t="s">
        <v>183</v>
      </c>
      <c r="BM265" s="238" t="s">
        <v>2185</v>
      </c>
    </row>
    <row r="266" spans="1:47" s="2" customFormat="1" ht="12">
      <c r="A266" s="39"/>
      <c r="B266" s="40"/>
      <c r="C266" s="41"/>
      <c r="D266" s="240" t="s">
        <v>185</v>
      </c>
      <c r="E266" s="41"/>
      <c r="F266" s="241" t="s">
        <v>2184</v>
      </c>
      <c r="G266" s="41"/>
      <c r="H266" s="41"/>
      <c r="I266" s="242"/>
      <c r="J266" s="41"/>
      <c r="K266" s="41"/>
      <c r="L266" s="45"/>
      <c r="M266" s="243"/>
      <c r="N266" s="244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185</v>
      </c>
      <c r="AU266" s="18" t="s">
        <v>88</v>
      </c>
    </row>
    <row r="267" spans="1:65" s="2" customFormat="1" ht="16.5" customHeight="1">
      <c r="A267" s="39"/>
      <c r="B267" s="40"/>
      <c r="C267" s="278" t="s">
        <v>608</v>
      </c>
      <c r="D267" s="278" t="s">
        <v>247</v>
      </c>
      <c r="E267" s="279" t="s">
        <v>2186</v>
      </c>
      <c r="F267" s="280" t="s">
        <v>2187</v>
      </c>
      <c r="G267" s="281" t="s">
        <v>1785</v>
      </c>
      <c r="H267" s="282">
        <v>31</v>
      </c>
      <c r="I267" s="283"/>
      <c r="J267" s="284">
        <f>ROUND(I267*H267,2)</f>
        <v>0</v>
      </c>
      <c r="K267" s="280" t="s">
        <v>1</v>
      </c>
      <c r="L267" s="285"/>
      <c r="M267" s="286" t="s">
        <v>1</v>
      </c>
      <c r="N267" s="287" t="s">
        <v>43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227</v>
      </c>
      <c r="AT267" s="238" t="s">
        <v>247</v>
      </c>
      <c r="AU267" s="238" t="s">
        <v>88</v>
      </c>
      <c r="AY267" s="18" t="s">
        <v>176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86</v>
      </c>
      <c r="BK267" s="239">
        <f>ROUND(I267*H267,2)</f>
        <v>0</v>
      </c>
      <c r="BL267" s="18" t="s">
        <v>183</v>
      </c>
      <c r="BM267" s="238" t="s">
        <v>2188</v>
      </c>
    </row>
    <row r="268" spans="1:47" s="2" customFormat="1" ht="12">
      <c r="A268" s="39"/>
      <c r="B268" s="40"/>
      <c r="C268" s="41"/>
      <c r="D268" s="240" t="s">
        <v>185</v>
      </c>
      <c r="E268" s="41"/>
      <c r="F268" s="241" t="s">
        <v>2187</v>
      </c>
      <c r="G268" s="41"/>
      <c r="H268" s="41"/>
      <c r="I268" s="242"/>
      <c r="J268" s="41"/>
      <c r="K268" s="41"/>
      <c r="L268" s="45"/>
      <c r="M268" s="243"/>
      <c r="N268" s="244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185</v>
      </c>
      <c r="AU268" s="18" t="s">
        <v>88</v>
      </c>
    </row>
    <row r="269" spans="1:65" s="2" customFormat="1" ht="16.5" customHeight="1">
      <c r="A269" s="39"/>
      <c r="B269" s="40"/>
      <c r="C269" s="278" t="s">
        <v>612</v>
      </c>
      <c r="D269" s="278" t="s">
        <v>247</v>
      </c>
      <c r="E269" s="279" t="s">
        <v>2189</v>
      </c>
      <c r="F269" s="280" t="s">
        <v>2190</v>
      </c>
      <c r="G269" s="281" t="s">
        <v>1785</v>
      </c>
      <c r="H269" s="282">
        <v>31</v>
      </c>
      <c r="I269" s="283"/>
      <c r="J269" s="284">
        <f>ROUND(I269*H269,2)</f>
        <v>0</v>
      </c>
      <c r="K269" s="280" t="s">
        <v>1</v>
      </c>
      <c r="L269" s="285"/>
      <c r="M269" s="286" t="s">
        <v>1</v>
      </c>
      <c r="N269" s="287" t="s">
        <v>43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227</v>
      </c>
      <c r="AT269" s="238" t="s">
        <v>247</v>
      </c>
      <c r="AU269" s="238" t="s">
        <v>88</v>
      </c>
      <c r="AY269" s="18" t="s">
        <v>176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86</v>
      </c>
      <c r="BK269" s="239">
        <f>ROUND(I269*H269,2)</f>
        <v>0</v>
      </c>
      <c r="BL269" s="18" t="s">
        <v>183</v>
      </c>
      <c r="BM269" s="238" t="s">
        <v>2191</v>
      </c>
    </row>
    <row r="270" spans="1:47" s="2" customFormat="1" ht="12">
      <c r="A270" s="39"/>
      <c r="B270" s="40"/>
      <c r="C270" s="41"/>
      <c r="D270" s="240" t="s">
        <v>185</v>
      </c>
      <c r="E270" s="41"/>
      <c r="F270" s="241" t="s">
        <v>2190</v>
      </c>
      <c r="G270" s="41"/>
      <c r="H270" s="41"/>
      <c r="I270" s="242"/>
      <c r="J270" s="41"/>
      <c r="K270" s="41"/>
      <c r="L270" s="45"/>
      <c r="M270" s="243"/>
      <c r="N270" s="244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185</v>
      </c>
      <c r="AU270" s="18" t="s">
        <v>88</v>
      </c>
    </row>
    <row r="271" spans="1:65" s="2" customFormat="1" ht="16.5" customHeight="1">
      <c r="A271" s="39"/>
      <c r="B271" s="40"/>
      <c r="C271" s="278" t="s">
        <v>616</v>
      </c>
      <c r="D271" s="278" t="s">
        <v>247</v>
      </c>
      <c r="E271" s="279" t="s">
        <v>2192</v>
      </c>
      <c r="F271" s="280" t="s">
        <v>2193</v>
      </c>
      <c r="G271" s="281" t="s">
        <v>1785</v>
      </c>
      <c r="H271" s="282">
        <v>31</v>
      </c>
      <c r="I271" s="283"/>
      <c r="J271" s="284">
        <f>ROUND(I271*H271,2)</f>
        <v>0</v>
      </c>
      <c r="K271" s="280" t="s">
        <v>1</v>
      </c>
      <c r="L271" s="285"/>
      <c r="M271" s="286" t="s">
        <v>1</v>
      </c>
      <c r="N271" s="287" t="s">
        <v>43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227</v>
      </c>
      <c r="AT271" s="238" t="s">
        <v>247</v>
      </c>
      <c r="AU271" s="238" t="s">
        <v>88</v>
      </c>
      <c r="AY271" s="18" t="s">
        <v>176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86</v>
      </c>
      <c r="BK271" s="239">
        <f>ROUND(I271*H271,2)</f>
        <v>0</v>
      </c>
      <c r="BL271" s="18" t="s">
        <v>183</v>
      </c>
      <c r="BM271" s="238" t="s">
        <v>2194</v>
      </c>
    </row>
    <row r="272" spans="1:47" s="2" customFormat="1" ht="12">
      <c r="A272" s="39"/>
      <c r="B272" s="40"/>
      <c r="C272" s="41"/>
      <c r="D272" s="240" t="s">
        <v>185</v>
      </c>
      <c r="E272" s="41"/>
      <c r="F272" s="241" t="s">
        <v>2193</v>
      </c>
      <c r="G272" s="41"/>
      <c r="H272" s="41"/>
      <c r="I272" s="242"/>
      <c r="J272" s="41"/>
      <c r="K272" s="41"/>
      <c r="L272" s="45"/>
      <c r="M272" s="243"/>
      <c r="N272" s="244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185</v>
      </c>
      <c r="AU272" s="18" t="s">
        <v>88</v>
      </c>
    </row>
    <row r="273" spans="1:65" s="2" customFormat="1" ht="16.5" customHeight="1">
      <c r="A273" s="39"/>
      <c r="B273" s="40"/>
      <c r="C273" s="278" t="s">
        <v>620</v>
      </c>
      <c r="D273" s="278" t="s">
        <v>247</v>
      </c>
      <c r="E273" s="279" t="s">
        <v>2195</v>
      </c>
      <c r="F273" s="280" t="s">
        <v>2196</v>
      </c>
      <c r="G273" s="281" t="s">
        <v>1785</v>
      </c>
      <c r="H273" s="282">
        <v>31</v>
      </c>
      <c r="I273" s="283"/>
      <c r="J273" s="284">
        <f>ROUND(I273*H273,2)</f>
        <v>0</v>
      </c>
      <c r="K273" s="280" t="s">
        <v>1</v>
      </c>
      <c r="L273" s="285"/>
      <c r="M273" s="286" t="s">
        <v>1</v>
      </c>
      <c r="N273" s="287" t="s">
        <v>43</v>
      </c>
      <c r="O273" s="92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227</v>
      </c>
      <c r="AT273" s="238" t="s">
        <v>247</v>
      </c>
      <c r="AU273" s="238" t="s">
        <v>88</v>
      </c>
      <c r="AY273" s="18" t="s">
        <v>176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86</v>
      </c>
      <c r="BK273" s="239">
        <f>ROUND(I273*H273,2)</f>
        <v>0</v>
      </c>
      <c r="BL273" s="18" t="s">
        <v>183</v>
      </c>
      <c r="BM273" s="238" t="s">
        <v>2197</v>
      </c>
    </row>
    <row r="274" spans="1:47" s="2" customFormat="1" ht="12">
      <c r="A274" s="39"/>
      <c r="B274" s="40"/>
      <c r="C274" s="41"/>
      <c r="D274" s="240" t="s">
        <v>185</v>
      </c>
      <c r="E274" s="41"/>
      <c r="F274" s="241" t="s">
        <v>2196</v>
      </c>
      <c r="G274" s="41"/>
      <c r="H274" s="41"/>
      <c r="I274" s="242"/>
      <c r="J274" s="41"/>
      <c r="K274" s="41"/>
      <c r="L274" s="45"/>
      <c r="M274" s="243"/>
      <c r="N274" s="244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185</v>
      </c>
      <c r="AU274" s="18" t="s">
        <v>88</v>
      </c>
    </row>
    <row r="275" spans="1:65" s="2" customFormat="1" ht="16.5" customHeight="1">
      <c r="A275" s="39"/>
      <c r="B275" s="40"/>
      <c r="C275" s="278" t="s">
        <v>626</v>
      </c>
      <c r="D275" s="278" t="s">
        <v>247</v>
      </c>
      <c r="E275" s="279" t="s">
        <v>2198</v>
      </c>
      <c r="F275" s="280" t="s">
        <v>2199</v>
      </c>
      <c r="G275" s="281" t="s">
        <v>1785</v>
      </c>
      <c r="H275" s="282">
        <v>38</v>
      </c>
      <c r="I275" s="283"/>
      <c r="J275" s="284">
        <f>ROUND(I275*H275,2)</f>
        <v>0</v>
      </c>
      <c r="K275" s="280" t="s">
        <v>1</v>
      </c>
      <c r="L275" s="285"/>
      <c r="M275" s="286" t="s">
        <v>1</v>
      </c>
      <c r="N275" s="287" t="s">
        <v>43</v>
      </c>
      <c r="O275" s="92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227</v>
      </c>
      <c r="AT275" s="238" t="s">
        <v>247</v>
      </c>
      <c r="AU275" s="238" t="s">
        <v>88</v>
      </c>
      <c r="AY275" s="18" t="s">
        <v>176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86</v>
      </c>
      <c r="BK275" s="239">
        <f>ROUND(I275*H275,2)</f>
        <v>0</v>
      </c>
      <c r="BL275" s="18" t="s">
        <v>183</v>
      </c>
      <c r="BM275" s="238" t="s">
        <v>2200</v>
      </c>
    </row>
    <row r="276" spans="1:47" s="2" customFormat="1" ht="12">
      <c r="A276" s="39"/>
      <c r="B276" s="40"/>
      <c r="C276" s="41"/>
      <c r="D276" s="240" t="s">
        <v>185</v>
      </c>
      <c r="E276" s="41"/>
      <c r="F276" s="241" t="s">
        <v>2199</v>
      </c>
      <c r="G276" s="41"/>
      <c r="H276" s="41"/>
      <c r="I276" s="242"/>
      <c r="J276" s="41"/>
      <c r="K276" s="41"/>
      <c r="L276" s="45"/>
      <c r="M276" s="243"/>
      <c r="N276" s="244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185</v>
      </c>
      <c r="AU276" s="18" t="s">
        <v>88</v>
      </c>
    </row>
    <row r="277" spans="1:65" s="2" customFormat="1" ht="16.5" customHeight="1">
      <c r="A277" s="39"/>
      <c r="B277" s="40"/>
      <c r="C277" s="278" t="s">
        <v>632</v>
      </c>
      <c r="D277" s="278" t="s">
        <v>247</v>
      </c>
      <c r="E277" s="279" t="s">
        <v>2201</v>
      </c>
      <c r="F277" s="280" t="s">
        <v>2202</v>
      </c>
      <c r="G277" s="281" t="s">
        <v>1785</v>
      </c>
      <c r="H277" s="282">
        <v>50</v>
      </c>
      <c r="I277" s="283"/>
      <c r="J277" s="284">
        <f>ROUND(I277*H277,2)</f>
        <v>0</v>
      </c>
      <c r="K277" s="280" t="s">
        <v>1</v>
      </c>
      <c r="L277" s="285"/>
      <c r="M277" s="286" t="s">
        <v>1</v>
      </c>
      <c r="N277" s="287" t="s">
        <v>43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227</v>
      </c>
      <c r="AT277" s="238" t="s">
        <v>247</v>
      </c>
      <c r="AU277" s="238" t="s">
        <v>88</v>
      </c>
      <c r="AY277" s="18" t="s">
        <v>176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86</v>
      </c>
      <c r="BK277" s="239">
        <f>ROUND(I277*H277,2)</f>
        <v>0</v>
      </c>
      <c r="BL277" s="18" t="s">
        <v>183</v>
      </c>
      <c r="BM277" s="238" t="s">
        <v>2203</v>
      </c>
    </row>
    <row r="278" spans="1:47" s="2" customFormat="1" ht="12">
      <c r="A278" s="39"/>
      <c r="B278" s="40"/>
      <c r="C278" s="41"/>
      <c r="D278" s="240" t="s">
        <v>185</v>
      </c>
      <c r="E278" s="41"/>
      <c r="F278" s="241" t="s">
        <v>2202</v>
      </c>
      <c r="G278" s="41"/>
      <c r="H278" s="41"/>
      <c r="I278" s="242"/>
      <c r="J278" s="41"/>
      <c r="K278" s="41"/>
      <c r="L278" s="45"/>
      <c r="M278" s="243"/>
      <c r="N278" s="244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185</v>
      </c>
      <c r="AU278" s="18" t="s">
        <v>88</v>
      </c>
    </row>
    <row r="279" spans="1:65" s="2" customFormat="1" ht="16.5" customHeight="1">
      <c r="A279" s="39"/>
      <c r="B279" s="40"/>
      <c r="C279" s="278" t="s">
        <v>638</v>
      </c>
      <c r="D279" s="278" t="s">
        <v>247</v>
      </c>
      <c r="E279" s="279" t="s">
        <v>2204</v>
      </c>
      <c r="F279" s="280" t="s">
        <v>2205</v>
      </c>
      <c r="G279" s="281" t="s">
        <v>1785</v>
      </c>
      <c r="H279" s="282">
        <v>50</v>
      </c>
      <c r="I279" s="283"/>
      <c r="J279" s="284">
        <f>ROUND(I279*H279,2)</f>
        <v>0</v>
      </c>
      <c r="K279" s="280" t="s">
        <v>1</v>
      </c>
      <c r="L279" s="285"/>
      <c r="M279" s="286" t="s">
        <v>1</v>
      </c>
      <c r="N279" s="287" t="s">
        <v>43</v>
      </c>
      <c r="O279" s="92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8" t="s">
        <v>227</v>
      </c>
      <c r="AT279" s="238" t="s">
        <v>247</v>
      </c>
      <c r="AU279" s="238" t="s">
        <v>88</v>
      </c>
      <c r="AY279" s="18" t="s">
        <v>176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8" t="s">
        <v>86</v>
      </c>
      <c r="BK279" s="239">
        <f>ROUND(I279*H279,2)</f>
        <v>0</v>
      </c>
      <c r="BL279" s="18" t="s">
        <v>183</v>
      </c>
      <c r="BM279" s="238" t="s">
        <v>2206</v>
      </c>
    </row>
    <row r="280" spans="1:47" s="2" customFormat="1" ht="12">
      <c r="A280" s="39"/>
      <c r="B280" s="40"/>
      <c r="C280" s="41"/>
      <c r="D280" s="240" t="s">
        <v>185</v>
      </c>
      <c r="E280" s="41"/>
      <c r="F280" s="241" t="s">
        <v>2205</v>
      </c>
      <c r="G280" s="41"/>
      <c r="H280" s="41"/>
      <c r="I280" s="242"/>
      <c r="J280" s="41"/>
      <c r="K280" s="41"/>
      <c r="L280" s="45"/>
      <c r="M280" s="243"/>
      <c r="N280" s="244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185</v>
      </c>
      <c r="AU280" s="18" t="s">
        <v>88</v>
      </c>
    </row>
    <row r="281" spans="1:65" s="2" customFormat="1" ht="16.5" customHeight="1">
      <c r="A281" s="39"/>
      <c r="B281" s="40"/>
      <c r="C281" s="278" t="s">
        <v>643</v>
      </c>
      <c r="D281" s="278" t="s">
        <v>247</v>
      </c>
      <c r="E281" s="279" t="s">
        <v>2207</v>
      </c>
      <c r="F281" s="280" t="s">
        <v>2208</v>
      </c>
      <c r="G281" s="281" t="s">
        <v>1785</v>
      </c>
      <c r="H281" s="282">
        <v>50</v>
      </c>
      <c r="I281" s="283"/>
      <c r="J281" s="284">
        <f>ROUND(I281*H281,2)</f>
        <v>0</v>
      </c>
      <c r="K281" s="280" t="s">
        <v>1</v>
      </c>
      <c r="L281" s="285"/>
      <c r="M281" s="286" t="s">
        <v>1</v>
      </c>
      <c r="N281" s="287" t="s">
        <v>43</v>
      </c>
      <c r="O281" s="92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8" t="s">
        <v>227</v>
      </c>
      <c r="AT281" s="238" t="s">
        <v>247</v>
      </c>
      <c r="AU281" s="238" t="s">
        <v>88</v>
      </c>
      <c r="AY281" s="18" t="s">
        <v>176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8" t="s">
        <v>86</v>
      </c>
      <c r="BK281" s="239">
        <f>ROUND(I281*H281,2)</f>
        <v>0</v>
      </c>
      <c r="BL281" s="18" t="s">
        <v>183</v>
      </c>
      <c r="BM281" s="238" t="s">
        <v>2209</v>
      </c>
    </row>
    <row r="282" spans="1:47" s="2" customFormat="1" ht="12">
      <c r="A282" s="39"/>
      <c r="B282" s="40"/>
      <c r="C282" s="41"/>
      <c r="D282" s="240" t="s">
        <v>185</v>
      </c>
      <c r="E282" s="41"/>
      <c r="F282" s="241" t="s">
        <v>2208</v>
      </c>
      <c r="G282" s="41"/>
      <c r="H282" s="41"/>
      <c r="I282" s="242"/>
      <c r="J282" s="41"/>
      <c r="K282" s="41"/>
      <c r="L282" s="45"/>
      <c r="M282" s="243"/>
      <c r="N282" s="244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185</v>
      </c>
      <c r="AU282" s="18" t="s">
        <v>88</v>
      </c>
    </row>
    <row r="283" spans="1:65" s="2" customFormat="1" ht="16.5" customHeight="1">
      <c r="A283" s="39"/>
      <c r="B283" s="40"/>
      <c r="C283" s="278" t="s">
        <v>651</v>
      </c>
      <c r="D283" s="278" t="s">
        <v>247</v>
      </c>
      <c r="E283" s="279" t="s">
        <v>2210</v>
      </c>
      <c r="F283" s="280" t="s">
        <v>2211</v>
      </c>
      <c r="G283" s="281" t="s">
        <v>1785</v>
      </c>
      <c r="H283" s="282">
        <v>55</v>
      </c>
      <c r="I283" s="283"/>
      <c r="J283" s="284">
        <f>ROUND(I283*H283,2)</f>
        <v>0</v>
      </c>
      <c r="K283" s="280" t="s">
        <v>1</v>
      </c>
      <c r="L283" s="285"/>
      <c r="M283" s="286" t="s">
        <v>1</v>
      </c>
      <c r="N283" s="287" t="s">
        <v>43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227</v>
      </c>
      <c r="AT283" s="238" t="s">
        <v>247</v>
      </c>
      <c r="AU283" s="238" t="s">
        <v>88</v>
      </c>
      <c r="AY283" s="18" t="s">
        <v>176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86</v>
      </c>
      <c r="BK283" s="239">
        <f>ROUND(I283*H283,2)</f>
        <v>0</v>
      </c>
      <c r="BL283" s="18" t="s">
        <v>183</v>
      </c>
      <c r="BM283" s="238" t="s">
        <v>2212</v>
      </c>
    </row>
    <row r="284" spans="1:47" s="2" customFormat="1" ht="12">
      <c r="A284" s="39"/>
      <c r="B284" s="40"/>
      <c r="C284" s="41"/>
      <c r="D284" s="240" t="s">
        <v>185</v>
      </c>
      <c r="E284" s="41"/>
      <c r="F284" s="241" t="s">
        <v>2211</v>
      </c>
      <c r="G284" s="41"/>
      <c r="H284" s="41"/>
      <c r="I284" s="242"/>
      <c r="J284" s="41"/>
      <c r="K284" s="41"/>
      <c r="L284" s="45"/>
      <c r="M284" s="243"/>
      <c r="N284" s="244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185</v>
      </c>
      <c r="AU284" s="18" t="s">
        <v>88</v>
      </c>
    </row>
    <row r="285" spans="1:65" s="2" customFormat="1" ht="16.5" customHeight="1">
      <c r="A285" s="39"/>
      <c r="B285" s="40"/>
      <c r="C285" s="278" t="s">
        <v>656</v>
      </c>
      <c r="D285" s="278" t="s">
        <v>247</v>
      </c>
      <c r="E285" s="279" t="s">
        <v>2213</v>
      </c>
      <c r="F285" s="280" t="s">
        <v>2214</v>
      </c>
      <c r="G285" s="281" t="s">
        <v>1785</v>
      </c>
      <c r="H285" s="282">
        <v>50</v>
      </c>
      <c r="I285" s="283"/>
      <c r="J285" s="284">
        <f>ROUND(I285*H285,2)</f>
        <v>0</v>
      </c>
      <c r="K285" s="280" t="s">
        <v>1</v>
      </c>
      <c r="L285" s="285"/>
      <c r="M285" s="286" t="s">
        <v>1</v>
      </c>
      <c r="N285" s="287" t="s">
        <v>43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227</v>
      </c>
      <c r="AT285" s="238" t="s">
        <v>247</v>
      </c>
      <c r="AU285" s="238" t="s">
        <v>88</v>
      </c>
      <c r="AY285" s="18" t="s">
        <v>176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86</v>
      </c>
      <c r="BK285" s="239">
        <f>ROUND(I285*H285,2)</f>
        <v>0</v>
      </c>
      <c r="BL285" s="18" t="s">
        <v>183</v>
      </c>
      <c r="BM285" s="238" t="s">
        <v>2215</v>
      </c>
    </row>
    <row r="286" spans="1:47" s="2" customFormat="1" ht="12">
      <c r="A286" s="39"/>
      <c r="B286" s="40"/>
      <c r="C286" s="41"/>
      <c r="D286" s="240" t="s">
        <v>185</v>
      </c>
      <c r="E286" s="41"/>
      <c r="F286" s="241" t="s">
        <v>2214</v>
      </c>
      <c r="G286" s="41"/>
      <c r="H286" s="41"/>
      <c r="I286" s="242"/>
      <c r="J286" s="41"/>
      <c r="K286" s="41"/>
      <c r="L286" s="45"/>
      <c r="M286" s="243"/>
      <c r="N286" s="244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185</v>
      </c>
      <c r="AU286" s="18" t="s">
        <v>88</v>
      </c>
    </row>
    <row r="287" spans="1:65" s="2" customFormat="1" ht="16.5" customHeight="1">
      <c r="A287" s="39"/>
      <c r="B287" s="40"/>
      <c r="C287" s="278" t="s">
        <v>661</v>
      </c>
      <c r="D287" s="278" t="s">
        <v>247</v>
      </c>
      <c r="E287" s="279" t="s">
        <v>2216</v>
      </c>
      <c r="F287" s="280" t="s">
        <v>2217</v>
      </c>
      <c r="G287" s="281" t="s">
        <v>1785</v>
      </c>
      <c r="H287" s="282">
        <v>33</v>
      </c>
      <c r="I287" s="283"/>
      <c r="J287" s="284">
        <f>ROUND(I287*H287,2)</f>
        <v>0</v>
      </c>
      <c r="K287" s="280" t="s">
        <v>1</v>
      </c>
      <c r="L287" s="285"/>
      <c r="M287" s="286" t="s">
        <v>1</v>
      </c>
      <c r="N287" s="287" t="s">
        <v>43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227</v>
      </c>
      <c r="AT287" s="238" t="s">
        <v>247</v>
      </c>
      <c r="AU287" s="238" t="s">
        <v>88</v>
      </c>
      <c r="AY287" s="18" t="s">
        <v>176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86</v>
      </c>
      <c r="BK287" s="239">
        <f>ROUND(I287*H287,2)</f>
        <v>0</v>
      </c>
      <c r="BL287" s="18" t="s">
        <v>183</v>
      </c>
      <c r="BM287" s="238" t="s">
        <v>2218</v>
      </c>
    </row>
    <row r="288" spans="1:47" s="2" customFormat="1" ht="12">
      <c r="A288" s="39"/>
      <c r="B288" s="40"/>
      <c r="C288" s="41"/>
      <c r="D288" s="240" t="s">
        <v>185</v>
      </c>
      <c r="E288" s="41"/>
      <c r="F288" s="241" t="s">
        <v>2217</v>
      </c>
      <c r="G288" s="41"/>
      <c r="H288" s="41"/>
      <c r="I288" s="242"/>
      <c r="J288" s="41"/>
      <c r="K288" s="41"/>
      <c r="L288" s="45"/>
      <c r="M288" s="243"/>
      <c r="N288" s="244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185</v>
      </c>
      <c r="AU288" s="18" t="s">
        <v>88</v>
      </c>
    </row>
    <row r="289" spans="1:65" s="2" customFormat="1" ht="16.5" customHeight="1">
      <c r="A289" s="39"/>
      <c r="B289" s="40"/>
      <c r="C289" s="278" t="s">
        <v>666</v>
      </c>
      <c r="D289" s="278" t="s">
        <v>247</v>
      </c>
      <c r="E289" s="279" t="s">
        <v>2219</v>
      </c>
      <c r="F289" s="280" t="s">
        <v>2220</v>
      </c>
      <c r="G289" s="281" t="s">
        <v>1785</v>
      </c>
      <c r="H289" s="282">
        <v>30</v>
      </c>
      <c r="I289" s="283"/>
      <c r="J289" s="284">
        <f>ROUND(I289*H289,2)</f>
        <v>0</v>
      </c>
      <c r="K289" s="280" t="s">
        <v>1</v>
      </c>
      <c r="L289" s="285"/>
      <c r="M289" s="286" t="s">
        <v>1</v>
      </c>
      <c r="N289" s="287" t="s">
        <v>43</v>
      </c>
      <c r="O289" s="92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8" t="s">
        <v>227</v>
      </c>
      <c r="AT289" s="238" t="s">
        <v>247</v>
      </c>
      <c r="AU289" s="238" t="s">
        <v>88</v>
      </c>
      <c r="AY289" s="18" t="s">
        <v>176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8" t="s">
        <v>86</v>
      </c>
      <c r="BK289" s="239">
        <f>ROUND(I289*H289,2)</f>
        <v>0</v>
      </c>
      <c r="BL289" s="18" t="s">
        <v>183</v>
      </c>
      <c r="BM289" s="238" t="s">
        <v>2221</v>
      </c>
    </row>
    <row r="290" spans="1:47" s="2" customFormat="1" ht="12">
      <c r="A290" s="39"/>
      <c r="B290" s="40"/>
      <c r="C290" s="41"/>
      <c r="D290" s="240" t="s">
        <v>185</v>
      </c>
      <c r="E290" s="41"/>
      <c r="F290" s="241" t="s">
        <v>2220</v>
      </c>
      <c r="G290" s="41"/>
      <c r="H290" s="41"/>
      <c r="I290" s="242"/>
      <c r="J290" s="41"/>
      <c r="K290" s="41"/>
      <c r="L290" s="45"/>
      <c r="M290" s="243"/>
      <c r="N290" s="244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185</v>
      </c>
      <c r="AU290" s="18" t="s">
        <v>88</v>
      </c>
    </row>
    <row r="291" spans="1:65" s="2" customFormat="1" ht="16.5" customHeight="1">
      <c r="A291" s="39"/>
      <c r="B291" s="40"/>
      <c r="C291" s="278" t="s">
        <v>672</v>
      </c>
      <c r="D291" s="278" t="s">
        <v>247</v>
      </c>
      <c r="E291" s="279" t="s">
        <v>2222</v>
      </c>
      <c r="F291" s="280" t="s">
        <v>2223</v>
      </c>
      <c r="G291" s="281" t="s">
        <v>1785</v>
      </c>
      <c r="H291" s="282">
        <v>31</v>
      </c>
      <c r="I291" s="283"/>
      <c r="J291" s="284">
        <f>ROUND(I291*H291,2)</f>
        <v>0</v>
      </c>
      <c r="K291" s="280" t="s">
        <v>1</v>
      </c>
      <c r="L291" s="285"/>
      <c r="M291" s="286" t="s">
        <v>1</v>
      </c>
      <c r="N291" s="287" t="s">
        <v>43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227</v>
      </c>
      <c r="AT291" s="238" t="s">
        <v>247</v>
      </c>
      <c r="AU291" s="238" t="s">
        <v>88</v>
      </c>
      <c r="AY291" s="18" t="s">
        <v>176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86</v>
      </c>
      <c r="BK291" s="239">
        <f>ROUND(I291*H291,2)</f>
        <v>0</v>
      </c>
      <c r="BL291" s="18" t="s">
        <v>183</v>
      </c>
      <c r="BM291" s="238" t="s">
        <v>2224</v>
      </c>
    </row>
    <row r="292" spans="1:47" s="2" customFormat="1" ht="12">
      <c r="A292" s="39"/>
      <c r="B292" s="40"/>
      <c r="C292" s="41"/>
      <c r="D292" s="240" t="s">
        <v>185</v>
      </c>
      <c r="E292" s="41"/>
      <c r="F292" s="241" t="s">
        <v>2223</v>
      </c>
      <c r="G292" s="41"/>
      <c r="H292" s="41"/>
      <c r="I292" s="242"/>
      <c r="J292" s="41"/>
      <c r="K292" s="41"/>
      <c r="L292" s="45"/>
      <c r="M292" s="243"/>
      <c r="N292" s="244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185</v>
      </c>
      <c r="AU292" s="18" t="s">
        <v>88</v>
      </c>
    </row>
    <row r="293" spans="1:65" s="2" customFormat="1" ht="16.5" customHeight="1">
      <c r="A293" s="39"/>
      <c r="B293" s="40"/>
      <c r="C293" s="278" t="s">
        <v>677</v>
      </c>
      <c r="D293" s="278" t="s">
        <v>247</v>
      </c>
      <c r="E293" s="279" t="s">
        <v>2225</v>
      </c>
      <c r="F293" s="280" t="s">
        <v>2226</v>
      </c>
      <c r="G293" s="281" t="s">
        <v>1785</v>
      </c>
      <c r="H293" s="282">
        <v>39</v>
      </c>
      <c r="I293" s="283"/>
      <c r="J293" s="284">
        <f>ROUND(I293*H293,2)</f>
        <v>0</v>
      </c>
      <c r="K293" s="280" t="s">
        <v>1</v>
      </c>
      <c r="L293" s="285"/>
      <c r="M293" s="286" t="s">
        <v>1</v>
      </c>
      <c r="N293" s="287" t="s">
        <v>43</v>
      </c>
      <c r="O293" s="92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8" t="s">
        <v>227</v>
      </c>
      <c r="AT293" s="238" t="s">
        <v>247</v>
      </c>
      <c r="AU293" s="238" t="s">
        <v>88</v>
      </c>
      <c r="AY293" s="18" t="s">
        <v>176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8" t="s">
        <v>86</v>
      </c>
      <c r="BK293" s="239">
        <f>ROUND(I293*H293,2)</f>
        <v>0</v>
      </c>
      <c r="BL293" s="18" t="s">
        <v>183</v>
      </c>
      <c r="BM293" s="238" t="s">
        <v>2227</v>
      </c>
    </row>
    <row r="294" spans="1:47" s="2" customFormat="1" ht="12">
      <c r="A294" s="39"/>
      <c r="B294" s="40"/>
      <c r="C294" s="41"/>
      <c r="D294" s="240" t="s">
        <v>185</v>
      </c>
      <c r="E294" s="41"/>
      <c r="F294" s="241" t="s">
        <v>2226</v>
      </c>
      <c r="G294" s="41"/>
      <c r="H294" s="41"/>
      <c r="I294" s="242"/>
      <c r="J294" s="41"/>
      <c r="K294" s="41"/>
      <c r="L294" s="45"/>
      <c r="M294" s="243"/>
      <c r="N294" s="244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185</v>
      </c>
      <c r="AU294" s="18" t="s">
        <v>88</v>
      </c>
    </row>
    <row r="295" spans="1:65" s="2" customFormat="1" ht="16.5" customHeight="1">
      <c r="A295" s="39"/>
      <c r="B295" s="40"/>
      <c r="C295" s="278" t="s">
        <v>683</v>
      </c>
      <c r="D295" s="278" t="s">
        <v>247</v>
      </c>
      <c r="E295" s="279" t="s">
        <v>2228</v>
      </c>
      <c r="F295" s="280" t="s">
        <v>2229</v>
      </c>
      <c r="G295" s="281" t="s">
        <v>1785</v>
      </c>
      <c r="H295" s="282">
        <v>50</v>
      </c>
      <c r="I295" s="283"/>
      <c r="J295" s="284">
        <f>ROUND(I295*H295,2)</f>
        <v>0</v>
      </c>
      <c r="K295" s="280" t="s">
        <v>1</v>
      </c>
      <c r="L295" s="285"/>
      <c r="M295" s="286" t="s">
        <v>1</v>
      </c>
      <c r="N295" s="287" t="s">
        <v>43</v>
      </c>
      <c r="O295" s="92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227</v>
      </c>
      <c r="AT295" s="238" t="s">
        <v>247</v>
      </c>
      <c r="AU295" s="238" t="s">
        <v>88</v>
      </c>
      <c r="AY295" s="18" t="s">
        <v>176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86</v>
      </c>
      <c r="BK295" s="239">
        <f>ROUND(I295*H295,2)</f>
        <v>0</v>
      </c>
      <c r="BL295" s="18" t="s">
        <v>183</v>
      </c>
      <c r="BM295" s="238" t="s">
        <v>2230</v>
      </c>
    </row>
    <row r="296" spans="1:47" s="2" customFormat="1" ht="12">
      <c r="A296" s="39"/>
      <c r="B296" s="40"/>
      <c r="C296" s="41"/>
      <c r="D296" s="240" t="s">
        <v>185</v>
      </c>
      <c r="E296" s="41"/>
      <c r="F296" s="241" t="s">
        <v>2229</v>
      </c>
      <c r="G296" s="41"/>
      <c r="H296" s="41"/>
      <c r="I296" s="242"/>
      <c r="J296" s="41"/>
      <c r="K296" s="41"/>
      <c r="L296" s="45"/>
      <c r="M296" s="243"/>
      <c r="N296" s="244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185</v>
      </c>
      <c r="AU296" s="18" t="s">
        <v>88</v>
      </c>
    </row>
    <row r="297" spans="1:65" s="2" customFormat="1" ht="16.5" customHeight="1">
      <c r="A297" s="39"/>
      <c r="B297" s="40"/>
      <c r="C297" s="278" t="s">
        <v>689</v>
      </c>
      <c r="D297" s="278" t="s">
        <v>247</v>
      </c>
      <c r="E297" s="279" t="s">
        <v>2231</v>
      </c>
      <c r="F297" s="280" t="s">
        <v>2232</v>
      </c>
      <c r="G297" s="281" t="s">
        <v>1785</v>
      </c>
      <c r="H297" s="282">
        <v>50</v>
      </c>
      <c r="I297" s="283"/>
      <c r="J297" s="284">
        <f>ROUND(I297*H297,2)</f>
        <v>0</v>
      </c>
      <c r="K297" s="280" t="s">
        <v>1</v>
      </c>
      <c r="L297" s="285"/>
      <c r="M297" s="286" t="s">
        <v>1</v>
      </c>
      <c r="N297" s="287" t="s">
        <v>43</v>
      </c>
      <c r="O297" s="92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8" t="s">
        <v>227</v>
      </c>
      <c r="AT297" s="238" t="s">
        <v>247</v>
      </c>
      <c r="AU297" s="238" t="s">
        <v>88</v>
      </c>
      <c r="AY297" s="18" t="s">
        <v>176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8" t="s">
        <v>86</v>
      </c>
      <c r="BK297" s="239">
        <f>ROUND(I297*H297,2)</f>
        <v>0</v>
      </c>
      <c r="BL297" s="18" t="s">
        <v>183</v>
      </c>
      <c r="BM297" s="238" t="s">
        <v>2233</v>
      </c>
    </row>
    <row r="298" spans="1:47" s="2" customFormat="1" ht="12">
      <c r="A298" s="39"/>
      <c r="B298" s="40"/>
      <c r="C298" s="41"/>
      <c r="D298" s="240" t="s">
        <v>185</v>
      </c>
      <c r="E298" s="41"/>
      <c r="F298" s="241" t="s">
        <v>2232</v>
      </c>
      <c r="G298" s="41"/>
      <c r="H298" s="41"/>
      <c r="I298" s="242"/>
      <c r="J298" s="41"/>
      <c r="K298" s="41"/>
      <c r="L298" s="45"/>
      <c r="M298" s="243"/>
      <c r="N298" s="244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185</v>
      </c>
      <c r="AU298" s="18" t="s">
        <v>88</v>
      </c>
    </row>
    <row r="299" spans="1:65" s="2" customFormat="1" ht="16.5" customHeight="1">
      <c r="A299" s="39"/>
      <c r="B299" s="40"/>
      <c r="C299" s="278" t="s">
        <v>695</v>
      </c>
      <c r="D299" s="278" t="s">
        <v>247</v>
      </c>
      <c r="E299" s="279" t="s">
        <v>2234</v>
      </c>
      <c r="F299" s="280" t="s">
        <v>2235</v>
      </c>
      <c r="G299" s="281" t="s">
        <v>1785</v>
      </c>
      <c r="H299" s="282">
        <v>50</v>
      </c>
      <c r="I299" s="283"/>
      <c r="J299" s="284">
        <f>ROUND(I299*H299,2)</f>
        <v>0</v>
      </c>
      <c r="K299" s="280" t="s">
        <v>1</v>
      </c>
      <c r="L299" s="285"/>
      <c r="M299" s="286" t="s">
        <v>1</v>
      </c>
      <c r="N299" s="287" t="s">
        <v>43</v>
      </c>
      <c r="O299" s="92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8" t="s">
        <v>227</v>
      </c>
      <c r="AT299" s="238" t="s">
        <v>247</v>
      </c>
      <c r="AU299" s="238" t="s">
        <v>88</v>
      </c>
      <c r="AY299" s="18" t="s">
        <v>176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8" t="s">
        <v>86</v>
      </c>
      <c r="BK299" s="239">
        <f>ROUND(I299*H299,2)</f>
        <v>0</v>
      </c>
      <c r="BL299" s="18" t="s">
        <v>183</v>
      </c>
      <c r="BM299" s="238" t="s">
        <v>2236</v>
      </c>
    </row>
    <row r="300" spans="1:47" s="2" customFormat="1" ht="12">
      <c r="A300" s="39"/>
      <c r="B300" s="40"/>
      <c r="C300" s="41"/>
      <c r="D300" s="240" t="s">
        <v>185</v>
      </c>
      <c r="E300" s="41"/>
      <c r="F300" s="241" t="s">
        <v>2235</v>
      </c>
      <c r="G300" s="41"/>
      <c r="H300" s="41"/>
      <c r="I300" s="242"/>
      <c r="J300" s="41"/>
      <c r="K300" s="41"/>
      <c r="L300" s="45"/>
      <c r="M300" s="243"/>
      <c r="N300" s="244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185</v>
      </c>
      <c r="AU300" s="18" t="s">
        <v>88</v>
      </c>
    </row>
    <row r="301" spans="1:65" s="2" customFormat="1" ht="16.5" customHeight="1">
      <c r="A301" s="39"/>
      <c r="B301" s="40"/>
      <c r="C301" s="278" t="s">
        <v>703</v>
      </c>
      <c r="D301" s="278" t="s">
        <v>247</v>
      </c>
      <c r="E301" s="279" t="s">
        <v>2237</v>
      </c>
      <c r="F301" s="280" t="s">
        <v>2238</v>
      </c>
      <c r="G301" s="281" t="s">
        <v>1785</v>
      </c>
      <c r="H301" s="282">
        <v>34</v>
      </c>
      <c r="I301" s="283"/>
      <c r="J301" s="284">
        <f>ROUND(I301*H301,2)</f>
        <v>0</v>
      </c>
      <c r="K301" s="280" t="s">
        <v>1</v>
      </c>
      <c r="L301" s="285"/>
      <c r="M301" s="286" t="s">
        <v>1</v>
      </c>
      <c r="N301" s="287" t="s">
        <v>43</v>
      </c>
      <c r="O301" s="92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227</v>
      </c>
      <c r="AT301" s="238" t="s">
        <v>247</v>
      </c>
      <c r="AU301" s="238" t="s">
        <v>88</v>
      </c>
      <c r="AY301" s="18" t="s">
        <v>176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86</v>
      </c>
      <c r="BK301" s="239">
        <f>ROUND(I301*H301,2)</f>
        <v>0</v>
      </c>
      <c r="BL301" s="18" t="s">
        <v>183</v>
      </c>
      <c r="BM301" s="238" t="s">
        <v>2239</v>
      </c>
    </row>
    <row r="302" spans="1:47" s="2" customFormat="1" ht="12">
      <c r="A302" s="39"/>
      <c r="B302" s="40"/>
      <c r="C302" s="41"/>
      <c r="D302" s="240" t="s">
        <v>185</v>
      </c>
      <c r="E302" s="41"/>
      <c r="F302" s="241" t="s">
        <v>2238</v>
      </c>
      <c r="G302" s="41"/>
      <c r="H302" s="41"/>
      <c r="I302" s="242"/>
      <c r="J302" s="41"/>
      <c r="K302" s="41"/>
      <c r="L302" s="45"/>
      <c r="M302" s="243"/>
      <c r="N302" s="244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185</v>
      </c>
      <c r="AU302" s="18" t="s">
        <v>88</v>
      </c>
    </row>
    <row r="303" spans="1:65" s="2" customFormat="1" ht="16.5" customHeight="1">
      <c r="A303" s="39"/>
      <c r="B303" s="40"/>
      <c r="C303" s="278" t="s">
        <v>708</v>
      </c>
      <c r="D303" s="278" t="s">
        <v>247</v>
      </c>
      <c r="E303" s="279" t="s">
        <v>2240</v>
      </c>
      <c r="F303" s="280" t="s">
        <v>2241</v>
      </c>
      <c r="G303" s="281" t="s">
        <v>1785</v>
      </c>
      <c r="H303" s="282">
        <v>50</v>
      </c>
      <c r="I303" s="283"/>
      <c r="J303" s="284">
        <f>ROUND(I303*H303,2)</f>
        <v>0</v>
      </c>
      <c r="K303" s="280" t="s">
        <v>1</v>
      </c>
      <c r="L303" s="285"/>
      <c r="M303" s="286" t="s">
        <v>1</v>
      </c>
      <c r="N303" s="287" t="s">
        <v>43</v>
      </c>
      <c r="O303" s="92"/>
      <c r="P303" s="236">
        <f>O303*H303</f>
        <v>0</v>
      </c>
      <c r="Q303" s="236">
        <v>0</v>
      </c>
      <c r="R303" s="236">
        <f>Q303*H303</f>
        <v>0</v>
      </c>
      <c r="S303" s="236">
        <v>0</v>
      </c>
      <c r="T303" s="23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8" t="s">
        <v>227</v>
      </c>
      <c r="AT303" s="238" t="s">
        <v>247</v>
      </c>
      <c r="AU303" s="238" t="s">
        <v>88</v>
      </c>
      <c r="AY303" s="18" t="s">
        <v>176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8" t="s">
        <v>86</v>
      </c>
      <c r="BK303" s="239">
        <f>ROUND(I303*H303,2)</f>
        <v>0</v>
      </c>
      <c r="BL303" s="18" t="s">
        <v>183</v>
      </c>
      <c r="BM303" s="238" t="s">
        <v>2242</v>
      </c>
    </row>
    <row r="304" spans="1:47" s="2" customFormat="1" ht="12">
      <c r="A304" s="39"/>
      <c r="B304" s="40"/>
      <c r="C304" s="41"/>
      <c r="D304" s="240" t="s">
        <v>185</v>
      </c>
      <c r="E304" s="41"/>
      <c r="F304" s="241" t="s">
        <v>2241</v>
      </c>
      <c r="G304" s="41"/>
      <c r="H304" s="41"/>
      <c r="I304" s="242"/>
      <c r="J304" s="41"/>
      <c r="K304" s="41"/>
      <c r="L304" s="45"/>
      <c r="M304" s="243"/>
      <c r="N304" s="244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185</v>
      </c>
      <c r="AU304" s="18" t="s">
        <v>88</v>
      </c>
    </row>
    <row r="305" spans="1:65" s="2" customFormat="1" ht="16.5" customHeight="1">
      <c r="A305" s="39"/>
      <c r="B305" s="40"/>
      <c r="C305" s="278" t="s">
        <v>713</v>
      </c>
      <c r="D305" s="278" t="s">
        <v>247</v>
      </c>
      <c r="E305" s="279" t="s">
        <v>2243</v>
      </c>
      <c r="F305" s="280" t="s">
        <v>2244</v>
      </c>
      <c r="G305" s="281" t="s">
        <v>1785</v>
      </c>
      <c r="H305" s="282">
        <v>54</v>
      </c>
      <c r="I305" s="283"/>
      <c r="J305" s="284">
        <f>ROUND(I305*H305,2)</f>
        <v>0</v>
      </c>
      <c r="K305" s="280" t="s">
        <v>1</v>
      </c>
      <c r="L305" s="285"/>
      <c r="M305" s="286" t="s">
        <v>1</v>
      </c>
      <c r="N305" s="287" t="s">
        <v>43</v>
      </c>
      <c r="O305" s="92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227</v>
      </c>
      <c r="AT305" s="238" t="s">
        <v>247</v>
      </c>
      <c r="AU305" s="238" t="s">
        <v>88</v>
      </c>
      <c r="AY305" s="18" t="s">
        <v>176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86</v>
      </c>
      <c r="BK305" s="239">
        <f>ROUND(I305*H305,2)</f>
        <v>0</v>
      </c>
      <c r="BL305" s="18" t="s">
        <v>183</v>
      </c>
      <c r="BM305" s="238" t="s">
        <v>2245</v>
      </c>
    </row>
    <row r="306" spans="1:47" s="2" customFormat="1" ht="12">
      <c r="A306" s="39"/>
      <c r="B306" s="40"/>
      <c r="C306" s="41"/>
      <c r="D306" s="240" t="s">
        <v>185</v>
      </c>
      <c r="E306" s="41"/>
      <c r="F306" s="241" t="s">
        <v>2244</v>
      </c>
      <c r="G306" s="41"/>
      <c r="H306" s="41"/>
      <c r="I306" s="242"/>
      <c r="J306" s="41"/>
      <c r="K306" s="41"/>
      <c r="L306" s="45"/>
      <c r="M306" s="243"/>
      <c r="N306" s="24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185</v>
      </c>
      <c r="AU306" s="18" t="s">
        <v>88</v>
      </c>
    </row>
    <row r="307" spans="1:65" s="2" customFormat="1" ht="16.5" customHeight="1">
      <c r="A307" s="39"/>
      <c r="B307" s="40"/>
      <c r="C307" s="278" t="s">
        <v>718</v>
      </c>
      <c r="D307" s="278" t="s">
        <v>247</v>
      </c>
      <c r="E307" s="279" t="s">
        <v>2246</v>
      </c>
      <c r="F307" s="280" t="s">
        <v>2247</v>
      </c>
      <c r="G307" s="281" t="s">
        <v>1785</v>
      </c>
      <c r="H307" s="282">
        <v>48</v>
      </c>
      <c r="I307" s="283"/>
      <c r="J307" s="284">
        <f>ROUND(I307*H307,2)</f>
        <v>0</v>
      </c>
      <c r="K307" s="280" t="s">
        <v>1</v>
      </c>
      <c r="L307" s="285"/>
      <c r="M307" s="286" t="s">
        <v>1</v>
      </c>
      <c r="N307" s="287" t="s">
        <v>43</v>
      </c>
      <c r="O307" s="92"/>
      <c r="P307" s="236">
        <f>O307*H307</f>
        <v>0</v>
      </c>
      <c r="Q307" s="236">
        <v>0</v>
      </c>
      <c r="R307" s="236">
        <f>Q307*H307</f>
        <v>0</v>
      </c>
      <c r="S307" s="236">
        <v>0</v>
      </c>
      <c r="T307" s="23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227</v>
      </c>
      <c r="AT307" s="238" t="s">
        <v>247</v>
      </c>
      <c r="AU307" s="238" t="s">
        <v>88</v>
      </c>
      <c r="AY307" s="18" t="s">
        <v>176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86</v>
      </c>
      <c r="BK307" s="239">
        <f>ROUND(I307*H307,2)</f>
        <v>0</v>
      </c>
      <c r="BL307" s="18" t="s">
        <v>183</v>
      </c>
      <c r="BM307" s="238" t="s">
        <v>2248</v>
      </c>
    </row>
    <row r="308" spans="1:47" s="2" customFormat="1" ht="12">
      <c r="A308" s="39"/>
      <c r="B308" s="40"/>
      <c r="C308" s="41"/>
      <c r="D308" s="240" t="s">
        <v>185</v>
      </c>
      <c r="E308" s="41"/>
      <c r="F308" s="241" t="s">
        <v>2247</v>
      </c>
      <c r="G308" s="41"/>
      <c r="H308" s="41"/>
      <c r="I308" s="242"/>
      <c r="J308" s="41"/>
      <c r="K308" s="41"/>
      <c r="L308" s="45"/>
      <c r="M308" s="243"/>
      <c r="N308" s="244"/>
      <c r="O308" s="92"/>
      <c r="P308" s="92"/>
      <c r="Q308" s="92"/>
      <c r="R308" s="92"/>
      <c r="S308" s="92"/>
      <c r="T308" s="93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185</v>
      </c>
      <c r="AU308" s="18" t="s">
        <v>88</v>
      </c>
    </row>
    <row r="309" spans="1:65" s="2" customFormat="1" ht="16.5" customHeight="1">
      <c r="A309" s="39"/>
      <c r="B309" s="40"/>
      <c r="C309" s="278" t="s">
        <v>724</v>
      </c>
      <c r="D309" s="278" t="s">
        <v>247</v>
      </c>
      <c r="E309" s="279" t="s">
        <v>2249</v>
      </c>
      <c r="F309" s="280" t="s">
        <v>2250</v>
      </c>
      <c r="G309" s="281" t="s">
        <v>1785</v>
      </c>
      <c r="H309" s="282">
        <v>83</v>
      </c>
      <c r="I309" s="283"/>
      <c r="J309" s="284">
        <f>ROUND(I309*H309,2)</f>
        <v>0</v>
      </c>
      <c r="K309" s="280" t="s">
        <v>1</v>
      </c>
      <c r="L309" s="285"/>
      <c r="M309" s="286" t="s">
        <v>1</v>
      </c>
      <c r="N309" s="287" t="s">
        <v>43</v>
      </c>
      <c r="O309" s="92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227</v>
      </c>
      <c r="AT309" s="238" t="s">
        <v>247</v>
      </c>
      <c r="AU309" s="238" t="s">
        <v>88</v>
      </c>
      <c r="AY309" s="18" t="s">
        <v>176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86</v>
      </c>
      <c r="BK309" s="239">
        <f>ROUND(I309*H309,2)</f>
        <v>0</v>
      </c>
      <c r="BL309" s="18" t="s">
        <v>183</v>
      </c>
      <c r="BM309" s="238" t="s">
        <v>2251</v>
      </c>
    </row>
    <row r="310" spans="1:47" s="2" customFormat="1" ht="12">
      <c r="A310" s="39"/>
      <c r="B310" s="40"/>
      <c r="C310" s="41"/>
      <c r="D310" s="240" t="s">
        <v>185</v>
      </c>
      <c r="E310" s="41"/>
      <c r="F310" s="241" t="s">
        <v>2250</v>
      </c>
      <c r="G310" s="41"/>
      <c r="H310" s="41"/>
      <c r="I310" s="242"/>
      <c r="J310" s="41"/>
      <c r="K310" s="41"/>
      <c r="L310" s="45"/>
      <c r="M310" s="243"/>
      <c r="N310" s="244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185</v>
      </c>
      <c r="AU310" s="18" t="s">
        <v>88</v>
      </c>
    </row>
    <row r="311" spans="1:65" s="2" customFormat="1" ht="16.5" customHeight="1">
      <c r="A311" s="39"/>
      <c r="B311" s="40"/>
      <c r="C311" s="278" t="s">
        <v>729</v>
      </c>
      <c r="D311" s="278" t="s">
        <v>247</v>
      </c>
      <c r="E311" s="279" t="s">
        <v>2252</v>
      </c>
      <c r="F311" s="280" t="s">
        <v>2253</v>
      </c>
      <c r="G311" s="281" t="s">
        <v>1785</v>
      </c>
      <c r="H311" s="282">
        <v>83</v>
      </c>
      <c r="I311" s="283"/>
      <c r="J311" s="284">
        <f>ROUND(I311*H311,2)</f>
        <v>0</v>
      </c>
      <c r="K311" s="280" t="s">
        <v>1</v>
      </c>
      <c r="L311" s="285"/>
      <c r="M311" s="286" t="s">
        <v>1</v>
      </c>
      <c r="N311" s="287" t="s">
        <v>43</v>
      </c>
      <c r="O311" s="92"/>
      <c r="P311" s="236">
        <f>O311*H311</f>
        <v>0</v>
      </c>
      <c r="Q311" s="236">
        <v>0</v>
      </c>
      <c r="R311" s="236">
        <f>Q311*H311</f>
        <v>0</v>
      </c>
      <c r="S311" s="236">
        <v>0</v>
      </c>
      <c r="T311" s="237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8" t="s">
        <v>227</v>
      </c>
      <c r="AT311" s="238" t="s">
        <v>247</v>
      </c>
      <c r="AU311" s="238" t="s">
        <v>88</v>
      </c>
      <c r="AY311" s="18" t="s">
        <v>176</v>
      </c>
      <c r="BE311" s="239">
        <f>IF(N311="základní",J311,0)</f>
        <v>0</v>
      </c>
      <c r="BF311" s="239">
        <f>IF(N311="snížená",J311,0)</f>
        <v>0</v>
      </c>
      <c r="BG311" s="239">
        <f>IF(N311="zákl. přenesená",J311,0)</f>
        <v>0</v>
      </c>
      <c r="BH311" s="239">
        <f>IF(N311="sníž. přenesená",J311,0)</f>
        <v>0</v>
      </c>
      <c r="BI311" s="239">
        <f>IF(N311="nulová",J311,0)</f>
        <v>0</v>
      </c>
      <c r="BJ311" s="18" t="s">
        <v>86</v>
      </c>
      <c r="BK311" s="239">
        <f>ROUND(I311*H311,2)</f>
        <v>0</v>
      </c>
      <c r="BL311" s="18" t="s">
        <v>183</v>
      </c>
      <c r="BM311" s="238" t="s">
        <v>2254</v>
      </c>
    </row>
    <row r="312" spans="1:47" s="2" customFormat="1" ht="12">
      <c r="A312" s="39"/>
      <c r="B312" s="40"/>
      <c r="C312" s="41"/>
      <c r="D312" s="240" t="s">
        <v>185</v>
      </c>
      <c r="E312" s="41"/>
      <c r="F312" s="241" t="s">
        <v>2253</v>
      </c>
      <c r="G312" s="41"/>
      <c r="H312" s="41"/>
      <c r="I312" s="242"/>
      <c r="J312" s="41"/>
      <c r="K312" s="41"/>
      <c r="L312" s="45"/>
      <c r="M312" s="243"/>
      <c r="N312" s="244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185</v>
      </c>
      <c r="AU312" s="18" t="s">
        <v>88</v>
      </c>
    </row>
    <row r="313" spans="1:65" s="2" customFormat="1" ht="16.5" customHeight="1">
      <c r="A313" s="39"/>
      <c r="B313" s="40"/>
      <c r="C313" s="278" t="s">
        <v>734</v>
      </c>
      <c r="D313" s="278" t="s">
        <v>247</v>
      </c>
      <c r="E313" s="279" t="s">
        <v>2255</v>
      </c>
      <c r="F313" s="280" t="s">
        <v>2256</v>
      </c>
      <c r="G313" s="281" t="s">
        <v>1785</v>
      </c>
      <c r="H313" s="282">
        <v>70</v>
      </c>
      <c r="I313" s="283"/>
      <c r="J313" s="284">
        <f>ROUND(I313*H313,2)</f>
        <v>0</v>
      </c>
      <c r="K313" s="280" t="s">
        <v>1</v>
      </c>
      <c r="L313" s="285"/>
      <c r="M313" s="286" t="s">
        <v>1</v>
      </c>
      <c r="N313" s="287" t="s">
        <v>43</v>
      </c>
      <c r="O313" s="92"/>
      <c r="P313" s="236">
        <f>O313*H313</f>
        <v>0</v>
      </c>
      <c r="Q313" s="236">
        <v>0</v>
      </c>
      <c r="R313" s="236">
        <f>Q313*H313</f>
        <v>0</v>
      </c>
      <c r="S313" s="236">
        <v>0</v>
      </c>
      <c r="T313" s="23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8" t="s">
        <v>227</v>
      </c>
      <c r="AT313" s="238" t="s">
        <v>247</v>
      </c>
      <c r="AU313" s="238" t="s">
        <v>88</v>
      </c>
      <c r="AY313" s="18" t="s">
        <v>176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8" t="s">
        <v>86</v>
      </c>
      <c r="BK313" s="239">
        <f>ROUND(I313*H313,2)</f>
        <v>0</v>
      </c>
      <c r="BL313" s="18" t="s">
        <v>183</v>
      </c>
      <c r="BM313" s="238" t="s">
        <v>2257</v>
      </c>
    </row>
    <row r="314" spans="1:47" s="2" customFormat="1" ht="12">
      <c r="A314" s="39"/>
      <c r="B314" s="40"/>
      <c r="C314" s="41"/>
      <c r="D314" s="240" t="s">
        <v>185</v>
      </c>
      <c r="E314" s="41"/>
      <c r="F314" s="241" t="s">
        <v>2256</v>
      </c>
      <c r="G314" s="41"/>
      <c r="H314" s="41"/>
      <c r="I314" s="242"/>
      <c r="J314" s="41"/>
      <c r="K314" s="41"/>
      <c r="L314" s="45"/>
      <c r="M314" s="243"/>
      <c r="N314" s="244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185</v>
      </c>
      <c r="AU314" s="18" t="s">
        <v>88</v>
      </c>
    </row>
    <row r="315" spans="1:65" s="2" customFormat="1" ht="16.5" customHeight="1">
      <c r="A315" s="39"/>
      <c r="B315" s="40"/>
      <c r="C315" s="278" t="s">
        <v>739</v>
      </c>
      <c r="D315" s="278" t="s">
        <v>247</v>
      </c>
      <c r="E315" s="279" t="s">
        <v>2258</v>
      </c>
      <c r="F315" s="280" t="s">
        <v>2259</v>
      </c>
      <c r="G315" s="281" t="s">
        <v>1785</v>
      </c>
      <c r="H315" s="282">
        <v>70</v>
      </c>
      <c r="I315" s="283"/>
      <c r="J315" s="284">
        <f>ROUND(I315*H315,2)</f>
        <v>0</v>
      </c>
      <c r="K315" s="280" t="s">
        <v>1</v>
      </c>
      <c r="L315" s="285"/>
      <c r="M315" s="286" t="s">
        <v>1</v>
      </c>
      <c r="N315" s="287" t="s">
        <v>43</v>
      </c>
      <c r="O315" s="92"/>
      <c r="P315" s="236">
        <f>O315*H315</f>
        <v>0</v>
      </c>
      <c r="Q315" s="236">
        <v>0</v>
      </c>
      <c r="R315" s="236">
        <f>Q315*H315</f>
        <v>0</v>
      </c>
      <c r="S315" s="236">
        <v>0</v>
      </c>
      <c r="T315" s="237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8" t="s">
        <v>227</v>
      </c>
      <c r="AT315" s="238" t="s">
        <v>247</v>
      </c>
      <c r="AU315" s="238" t="s">
        <v>88</v>
      </c>
      <c r="AY315" s="18" t="s">
        <v>176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8" t="s">
        <v>86</v>
      </c>
      <c r="BK315" s="239">
        <f>ROUND(I315*H315,2)</f>
        <v>0</v>
      </c>
      <c r="BL315" s="18" t="s">
        <v>183</v>
      </c>
      <c r="BM315" s="238" t="s">
        <v>2260</v>
      </c>
    </row>
    <row r="316" spans="1:47" s="2" customFormat="1" ht="12">
      <c r="A316" s="39"/>
      <c r="B316" s="40"/>
      <c r="C316" s="41"/>
      <c r="D316" s="240" t="s">
        <v>185</v>
      </c>
      <c r="E316" s="41"/>
      <c r="F316" s="241" t="s">
        <v>2259</v>
      </c>
      <c r="G316" s="41"/>
      <c r="H316" s="41"/>
      <c r="I316" s="242"/>
      <c r="J316" s="41"/>
      <c r="K316" s="41"/>
      <c r="L316" s="45"/>
      <c r="M316" s="243"/>
      <c r="N316" s="244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185</v>
      </c>
      <c r="AU316" s="18" t="s">
        <v>88</v>
      </c>
    </row>
    <row r="317" spans="1:65" s="2" customFormat="1" ht="16.5" customHeight="1">
      <c r="A317" s="39"/>
      <c r="B317" s="40"/>
      <c r="C317" s="278" t="s">
        <v>746</v>
      </c>
      <c r="D317" s="278" t="s">
        <v>247</v>
      </c>
      <c r="E317" s="279" t="s">
        <v>2261</v>
      </c>
      <c r="F317" s="280" t="s">
        <v>2262</v>
      </c>
      <c r="G317" s="281" t="s">
        <v>1785</v>
      </c>
      <c r="H317" s="282">
        <v>85</v>
      </c>
      <c r="I317" s="283"/>
      <c r="J317" s="284">
        <f>ROUND(I317*H317,2)</f>
        <v>0</v>
      </c>
      <c r="K317" s="280" t="s">
        <v>1</v>
      </c>
      <c r="L317" s="285"/>
      <c r="M317" s="286" t="s">
        <v>1</v>
      </c>
      <c r="N317" s="287" t="s">
        <v>43</v>
      </c>
      <c r="O317" s="92"/>
      <c r="P317" s="236">
        <f>O317*H317</f>
        <v>0</v>
      </c>
      <c r="Q317" s="236">
        <v>0</v>
      </c>
      <c r="R317" s="236">
        <f>Q317*H317</f>
        <v>0</v>
      </c>
      <c r="S317" s="236">
        <v>0</v>
      </c>
      <c r="T317" s="23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227</v>
      </c>
      <c r="AT317" s="238" t="s">
        <v>247</v>
      </c>
      <c r="AU317" s="238" t="s">
        <v>88</v>
      </c>
      <c r="AY317" s="18" t="s">
        <v>176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86</v>
      </c>
      <c r="BK317" s="239">
        <f>ROUND(I317*H317,2)</f>
        <v>0</v>
      </c>
      <c r="BL317" s="18" t="s">
        <v>183</v>
      </c>
      <c r="BM317" s="238" t="s">
        <v>2263</v>
      </c>
    </row>
    <row r="318" spans="1:47" s="2" customFormat="1" ht="12">
      <c r="A318" s="39"/>
      <c r="B318" s="40"/>
      <c r="C318" s="41"/>
      <c r="D318" s="240" t="s">
        <v>185</v>
      </c>
      <c r="E318" s="41"/>
      <c r="F318" s="241" t="s">
        <v>2262</v>
      </c>
      <c r="G318" s="41"/>
      <c r="H318" s="41"/>
      <c r="I318" s="242"/>
      <c r="J318" s="41"/>
      <c r="K318" s="41"/>
      <c r="L318" s="45"/>
      <c r="M318" s="243"/>
      <c r="N318" s="244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185</v>
      </c>
      <c r="AU318" s="18" t="s">
        <v>88</v>
      </c>
    </row>
    <row r="319" spans="1:65" s="2" customFormat="1" ht="16.5" customHeight="1">
      <c r="A319" s="39"/>
      <c r="B319" s="40"/>
      <c r="C319" s="278" t="s">
        <v>750</v>
      </c>
      <c r="D319" s="278" t="s">
        <v>247</v>
      </c>
      <c r="E319" s="279" t="s">
        <v>2264</v>
      </c>
      <c r="F319" s="280" t="s">
        <v>2265</v>
      </c>
      <c r="G319" s="281" t="s">
        <v>1785</v>
      </c>
      <c r="H319" s="282">
        <v>72</v>
      </c>
      <c r="I319" s="283"/>
      <c r="J319" s="284">
        <f>ROUND(I319*H319,2)</f>
        <v>0</v>
      </c>
      <c r="K319" s="280" t="s">
        <v>1</v>
      </c>
      <c r="L319" s="285"/>
      <c r="M319" s="286" t="s">
        <v>1</v>
      </c>
      <c r="N319" s="287" t="s">
        <v>43</v>
      </c>
      <c r="O319" s="92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8" t="s">
        <v>227</v>
      </c>
      <c r="AT319" s="238" t="s">
        <v>247</v>
      </c>
      <c r="AU319" s="238" t="s">
        <v>88</v>
      </c>
      <c r="AY319" s="18" t="s">
        <v>176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8" t="s">
        <v>86</v>
      </c>
      <c r="BK319" s="239">
        <f>ROUND(I319*H319,2)</f>
        <v>0</v>
      </c>
      <c r="BL319" s="18" t="s">
        <v>183</v>
      </c>
      <c r="BM319" s="238" t="s">
        <v>2266</v>
      </c>
    </row>
    <row r="320" spans="1:47" s="2" customFormat="1" ht="12">
      <c r="A320" s="39"/>
      <c r="B320" s="40"/>
      <c r="C320" s="41"/>
      <c r="D320" s="240" t="s">
        <v>185</v>
      </c>
      <c r="E320" s="41"/>
      <c r="F320" s="241" t="s">
        <v>2265</v>
      </c>
      <c r="G320" s="41"/>
      <c r="H320" s="41"/>
      <c r="I320" s="242"/>
      <c r="J320" s="41"/>
      <c r="K320" s="41"/>
      <c r="L320" s="45"/>
      <c r="M320" s="243"/>
      <c r="N320" s="244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185</v>
      </c>
      <c r="AU320" s="18" t="s">
        <v>88</v>
      </c>
    </row>
    <row r="321" spans="1:65" s="2" customFormat="1" ht="16.5" customHeight="1">
      <c r="A321" s="39"/>
      <c r="B321" s="40"/>
      <c r="C321" s="278" t="s">
        <v>758</v>
      </c>
      <c r="D321" s="278" t="s">
        <v>247</v>
      </c>
      <c r="E321" s="279" t="s">
        <v>2267</v>
      </c>
      <c r="F321" s="280" t="s">
        <v>2268</v>
      </c>
      <c r="G321" s="281" t="s">
        <v>1785</v>
      </c>
      <c r="H321" s="282">
        <v>103</v>
      </c>
      <c r="I321" s="283"/>
      <c r="J321" s="284">
        <f>ROUND(I321*H321,2)</f>
        <v>0</v>
      </c>
      <c r="K321" s="280" t="s">
        <v>1</v>
      </c>
      <c r="L321" s="285"/>
      <c r="M321" s="286" t="s">
        <v>1</v>
      </c>
      <c r="N321" s="287" t="s">
        <v>43</v>
      </c>
      <c r="O321" s="92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227</v>
      </c>
      <c r="AT321" s="238" t="s">
        <v>247</v>
      </c>
      <c r="AU321" s="238" t="s">
        <v>88</v>
      </c>
      <c r="AY321" s="18" t="s">
        <v>176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86</v>
      </c>
      <c r="BK321" s="239">
        <f>ROUND(I321*H321,2)</f>
        <v>0</v>
      </c>
      <c r="BL321" s="18" t="s">
        <v>183</v>
      </c>
      <c r="BM321" s="238" t="s">
        <v>2269</v>
      </c>
    </row>
    <row r="322" spans="1:47" s="2" customFormat="1" ht="12">
      <c r="A322" s="39"/>
      <c r="B322" s="40"/>
      <c r="C322" s="41"/>
      <c r="D322" s="240" t="s">
        <v>185</v>
      </c>
      <c r="E322" s="41"/>
      <c r="F322" s="241" t="s">
        <v>2268</v>
      </c>
      <c r="G322" s="41"/>
      <c r="H322" s="41"/>
      <c r="I322" s="242"/>
      <c r="J322" s="41"/>
      <c r="K322" s="41"/>
      <c r="L322" s="45"/>
      <c r="M322" s="243"/>
      <c r="N322" s="244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185</v>
      </c>
      <c r="AU322" s="18" t="s">
        <v>88</v>
      </c>
    </row>
    <row r="323" spans="1:65" s="2" customFormat="1" ht="16.5" customHeight="1">
      <c r="A323" s="39"/>
      <c r="B323" s="40"/>
      <c r="C323" s="278" t="s">
        <v>763</v>
      </c>
      <c r="D323" s="278" t="s">
        <v>247</v>
      </c>
      <c r="E323" s="279" t="s">
        <v>2270</v>
      </c>
      <c r="F323" s="280" t="s">
        <v>2271</v>
      </c>
      <c r="G323" s="281" t="s">
        <v>1785</v>
      </c>
      <c r="H323" s="282">
        <v>85</v>
      </c>
      <c r="I323" s="283"/>
      <c r="J323" s="284">
        <f>ROUND(I323*H323,2)</f>
        <v>0</v>
      </c>
      <c r="K323" s="280" t="s">
        <v>1</v>
      </c>
      <c r="L323" s="285"/>
      <c r="M323" s="286" t="s">
        <v>1</v>
      </c>
      <c r="N323" s="287" t="s">
        <v>43</v>
      </c>
      <c r="O323" s="92"/>
      <c r="P323" s="236">
        <f>O323*H323</f>
        <v>0</v>
      </c>
      <c r="Q323" s="236">
        <v>0</v>
      </c>
      <c r="R323" s="236">
        <f>Q323*H323</f>
        <v>0</v>
      </c>
      <c r="S323" s="236">
        <v>0</v>
      </c>
      <c r="T323" s="23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8" t="s">
        <v>227</v>
      </c>
      <c r="AT323" s="238" t="s">
        <v>247</v>
      </c>
      <c r="AU323" s="238" t="s">
        <v>88</v>
      </c>
      <c r="AY323" s="18" t="s">
        <v>176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8" t="s">
        <v>86</v>
      </c>
      <c r="BK323" s="239">
        <f>ROUND(I323*H323,2)</f>
        <v>0</v>
      </c>
      <c r="BL323" s="18" t="s">
        <v>183</v>
      </c>
      <c r="BM323" s="238" t="s">
        <v>2272</v>
      </c>
    </row>
    <row r="324" spans="1:47" s="2" customFormat="1" ht="12">
      <c r="A324" s="39"/>
      <c r="B324" s="40"/>
      <c r="C324" s="41"/>
      <c r="D324" s="240" t="s">
        <v>185</v>
      </c>
      <c r="E324" s="41"/>
      <c r="F324" s="241" t="s">
        <v>2271</v>
      </c>
      <c r="G324" s="41"/>
      <c r="H324" s="41"/>
      <c r="I324" s="242"/>
      <c r="J324" s="41"/>
      <c r="K324" s="41"/>
      <c r="L324" s="45"/>
      <c r="M324" s="243"/>
      <c r="N324" s="244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185</v>
      </c>
      <c r="AU324" s="18" t="s">
        <v>88</v>
      </c>
    </row>
    <row r="325" spans="1:65" s="2" customFormat="1" ht="16.5" customHeight="1">
      <c r="A325" s="39"/>
      <c r="B325" s="40"/>
      <c r="C325" s="278" t="s">
        <v>769</v>
      </c>
      <c r="D325" s="278" t="s">
        <v>247</v>
      </c>
      <c r="E325" s="279" t="s">
        <v>2273</v>
      </c>
      <c r="F325" s="280" t="s">
        <v>2274</v>
      </c>
      <c r="G325" s="281" t="s">
        <v>1785</v>
      </c>
      <c r="H325" s="282">
        <v>86</v>
      </c>
      <c r="I325" s="283"/>
      <c r="J325" s="284">
        <f>ROUND(I325*H325,2)</f>
        <v>0</v>
      </c>
      <c r="K325" s="280" t="s">
        <v>1</v>
      </c>
      <c r="L325" s="285"/>
      <c r="M325" s="286" t="s">
        <v>1</v>
      </c>
      <c r="N325" s="287" t="s">
        <v>43</v>
      </c>
      <c r="O325" s="92"/>
      <c r="P325" s="236">
        <f>O325*H325</f>
        <v>0</v>
      </c>
      <c r="Q325" s="236">
        <v>0</v>
      </c>
      <c r="R325" s="236">
        <f>Q325*H325</f>
        <v>0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227</v>
      </c>
      <c r="AT325" s="238" t="s">
        <v>247</v>
      </c>
      <c r="AU325" s="238" t="s">
        <v>88</v>
      </c>
      <c r="AY325" s="18" t="s">
        <v>176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86</v>
      </c>
      <c r="BK325" s="239">
        <f>ROUND(I325*H325,2)</f>
        <v>0</v>
      </c>
      <c r="BL325" s="18" t="s">
        <v>183</v>
      </c>
      <c r="BM325" s="238" t="s">
        <v>2275</v>
      </c>
    </row>
    <row r="326" spans="1:47" s="2" customFormat="1" ht="12">
      <c r="A326" s="39"/>
      <c r="B326" s="40"/>
      <c r="C326" s="41"/>
      <c r="D326" s="240" t="s">
        <v>185</v>
      </c>
      <c r="E326" s="41"/>
      <c r="F326" s="241" t="s">
        <v>2274</v>
      </c>
      <c r="G326" s="41"/>
      <c r="H326" s="41"/>
      <c r="I326" s="242"/>
      <c r="J326" s="41"/>
      <c r="K326" s="41"/>
      <c r="L326" s="45"/>
      <c r="M326" s="243"/>
      <c r="N326" s="244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185</v>
      </c>
      <c r="AU326" s="18" t="s">
        <v>88</v>
      </c>
    </row>
    <row r="327" spans="1:65" s="2" customFormat="1" ht="16.5" customHeight="1">
      <c r="A327" s="39"/>
      <c r="B327" s="40"/>
      <c r="C327" s="278" t="s">
        <v>776</v>
      </c>
      <c r="D327" s="278" t="s">
        <v>247</v>
      </c>
      <c r="E327" s="279" t="s">
        <v>2276</v>
      </c>
      <c r="F327" s="280" t="s">
        <v>2277</v>
      </c>
      <c r="G327" s="281" t="s">
        <v>1785</v>
      </c>
      <c r="H327" s="282">
        <v>72</v>
      </c>
      <c r="I327" s="283"/>
      <c r="J327" s="284">
        <f>ROUND(I327*H327,2)</f>
        <v>0</v>
      </c>
      <c r="K327" s="280" t="s">
        <v>1</v>
      </c>
      <c r="L327" s="285"/>
      <c r="M327" s="286" t="s">
        <v>1</v>
      </c>
      <c r="N327" s="287" t="s">
        <v>43</v>
      </c>
      <c r="O327" s="92"/>
      <c r="P327" s="236">
        <f>O327*H327</f>
        <v>0</v>
      </c>
      <c r="Q327" s="236">
        <v>0</v>
      </c>
      <c r="R327" s="236">
        <f>Q327*H327</f>
        <v>0</v>
      </c>
      <c r="S327" s="236">
        <v>0</v>
      </c>
      <c r="T327" s="23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8" t="s">
        <v>227</v>
      </c>
      <c r="AT327" s="238" t="s">
        <v>247</v>
      </c>
      <c r="AU327" s="238" t="s">
        <v>88</v>
      </c>
      <c r="AY327" s="18" t="s">
        <v>176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8" t="s">
        <v>86</v>
      </c>
      <c r="BK327" s="239">
        <f>ROUND(I327*H327,2)</f>
        <v>0</v>
      </c>
      <c r="BL327" s="18" t="s">
        <v>183</v>
      </c>
      <c r="BM327" s="238" t="s">
        <v>2278</v>
      </c>
    </row>
    <row r="328" spans="1:47" s="2" customFormat="1" ht="12">
      <c r="A328" s="39"/>
      <c r="B328" s="40"/>
      <c r="C328" s="41"/>
      <c r="D328" s="240" t="s">
        <v>185</v>
      </c>
      <c r="E328" s="41"/>
      <c r="F328" s="241" t="s">
        <v>2277</v>
      </c>
      <c r="G328" s="41"/>
      <c r="H328" s="41"/>
      <c r="I328" s="242"/>
      <c r="J328" s="41"/>
      <c r="K328" s="41"/>
      <c r="L328" s="45"/>
      <c r="M328" s="243"/>
      <c r="N328" s="244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185</v>
      </c>
      <c r="AU328" s="18" t="s">
        <v>88</v>
      </c>
    </row>
    <row r="329" spans="1:65" s="2" customFormat="1" ht="16.5" customHeight="1">
      <c r="A329" s="39"/>
      <c r="B329" s="40"/>
      <c r="C329" s="278" t="s">
        <v>784</v>
      </c>
      <c r="D329" s="278" t="s">
        <v>247</v>
      </c>
      <c r="E329" s="279" t="s">
        <v>2279</v>
      </c>
      <c r="F329" s="280" t="s">
        <v>2280</v>
      </c>
      <c r="G329" s="281" t="s">
        <v>1785</v>
      </c>
      <c r="H329" s="282">
        <v>590</v>
      </c>
      <c r="I329" s="283"/>
      <c r="J329" s="284">
        <f>ROUND(I329*H329,2)</f>
        <v>0</v>
      </c>
      <c r="K329" s="280" t="s">
        <v>1</v>
      </c>
      <c r="L329" s="285"/>
      <c r="M329" s="286" t="s">
        <v>1</v>
      </c>
      <c r="N329" s="287" t="s">
        <v>43</v>
      </c>
      <c r="O329" s="92"/>
      <c r="P329" s="236">
        <f>O329*H329</f>
        <v>0</v>
      </c>
      <c r="Q329" s="236">
        <v>0</v>
      </c>
      <c r="R329" s="236">
        <f>Q329*H329</f>
        <v>0</v>
      </c>
      <c r="S329" s="236">
        <v>0</v>
      </c>
      <c r="T329" s="237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8" t="s">
        <v>227</v>
      </c>
      <c r="AT329" s="238" t="s">
        <v>247</v>
      </c>
      <c r="AU329" s="238" t="s">
        <v>88</v>
      </c>
      <c r="AY329" s="18" t="s">
        <v>176</v>
      </c>
      <c r="BE329" s="239">
        <f>IF(N329="základní",J329,0)</f>
        <v>0</v>
      </c>
      <c r="BF329" s="239">
        <f>IF(N329="snížená",J329,0)</f>
        <v>0</v>
      </c>
      <c r="BG329" s="239">
        <f>IF(N329="zákl. přenesená",J329,0)</f>
        <v>0</v>
      </c>
      <c r="BH329" s="239">
        <f>IF(N329="sníž. přenesená",J329,0)</f>
        <v>0</v>
      </c>
      <c r="BI329" s="239">
        <f>IF(N329="nulová",J329,0)</f>
        <v>0</v>
      </c>
      <c r="BJ329" s="18" t="s">
        <v>86</v>
      </c>
      <c r="BK329" s="239">
        <f>ROUND(I329*H329,2)</f>
        <v>0</v>
      </c>
      <c r="BL329" s="18" t="s">
        <v>183</v>
      </c>
      <c r="BM329" s="238" t="s">
        <v>2281</v>
      </c>
    </row>
    <row r="330" spans="1:47" s="2" customFormat="1" ht="12">
      <c r="A330" s="39"/>
      <c r="B330" s="40"/>
      <c r="C330" s="41"/>
      <c r="D330" s="240" t="s">
        <v>185</v>
      </c>
      <c r="E330" s="41"/>
      <c r="F330" s="241" t="s">
        <v>2280</v>
      </c>
      <c r="G330" s="41"/>
      <c r="H330" s="41"/>
      <c r="I330" s="242"/>
      <c r="J330" s="41"/>
      <c r="K330" s="41"/>
      <c r="L330" s="45"/>
      <c r="M330" s="243"/>
      <c r="N330" s="244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185</v>
      </c>
      <c r="AU330" s="18" t="s">
        <v>88</v>
      </c>
    </row>
    <row r="331" spans="1:65" s="2" customFormat="1" ht="16.5" customHeight="1">
      <c r="A331" s="39"/>
      <c r="B331" s="40"/>
      <c r="C331" s="278" t="s">
        <v>791</v>
      </c>
      <c r="D331" s="278" t="s">
        <v>247</v>
      </c>
      <c r="E331" s="279" t="s">
        <v>2282</v>
      </c>
      <c r="F331" s="280" t="s">
        <v>2283</v>
      </c>
      <c r="G331" s="281" t="s">
        <v>1785</v>
      </c>
      <c r="H331" s="282">
        <v>590</v>
      </c>
      <c r="I331" s="283"/>
      <c r="J331" s="284">
        <f>ROUND(I331*H331,2)</f>
        <v>0</v>
      </c>
      <c r="K331" s="280" t="s">
        <v>1</v>
      </c>
      <c r="L331" s="285"/>
      <c r="M331" s="286" t="s">
        <v>1</v>
      </c>
      <c r="N331" s="287" t="s">
        <v>43</v>
      </c>
      <c r="O331" s="92"/>
      <c r="P331" s="236">
        <f>O331*H331</f>
        <v>0</v>
      </c>
      <c r="Q331" s="236">
        <v>0</v>
      </c>
      <c r="R331" s="236">
        <f>Q331*H331</f>
        <v>0</v>
      </c>
      <c r="S331" s="236">
        <v>0</v>
      </c>
      <c r="T331" s="237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8" t="s">
        <v>227</v>
      </c>
      <c r="AT331" s="238" t="s">
        <v>247</v>
      </c>
      <c r="AU331" s="238" t="s">
        <v>88</v>
      </c>
      <c r="AY331" s="18" t="s">
        <v>176</v>
      </c>
      <c r="BE331" s="239">
        <f>IF(N331="základní",J331,0)</f>
        <v>0</v>
      </c>
      <c r="BF331" s="239">
        <f>IF(N331="snížená",J331,0)</f>
        <v>0</v>
      </c>
      <c r="BG331" s="239">
        <f>IF(N331="zákl. přenesená",J331,0)</f>
        <v>0</v>
      </c>
      <c r="BH331" s="239">
        <f>IF(N331="sníž. přenesená",J331,0)</f>
        <v>0</v>
      </c>
      <c r="BI331" s="239">
        <f>IF(N331="nulová",J331,0)</f>
        <v>0</v>
      </c>
      <c r="BJ331" s="18" t="s">
        <v>86</v>
      </c>
      <c r="BK331" s="239">
        <f>ROUND(I331*H331,2)</f>
        <v>0</v>
      </c>
      <c r="BL331" s="18" t="s">
        <v>183</v>
      </c>
      <c r="BM331" s="238" t="s">
        <v>2284</v>
      </c>
    </row>
    <row r="332" spans="1:47" s="2" customFormat="1" ht="12">
      <c r="A332" s="39"/>
      <c r="B332" s="40"/>
      <c r="C332" s="41"/>
      <c r="D332" s="240" t="s">
        <v>185</v>
      </c>
      <c r="E332" s="41"/>
      <c r="F332" s="241" t="s">
        <v>2283</v>
      </c>
      <c r="G332" s="41"/>
      <c r="H332" s="41"/>
      <c r="I332" s="242"/>
      <c r="J332" s="41"/>
      <c r="K332" s="41"/>
      <c r="L332" s="45"/>
      <c r="M332" s="243"/>
      <c r="N332" s="244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185</v>
      </c>
      <c r="AU332" s="18" t="s">
        <v>88</v>
      </c>
    </row>
    <row r="333" spans="1:65" s="2" customFormat="1" ht="16.5" customHeight="1">
      <c r="A333" s="39"/>
      <c r="B333" s="40"/>
      <c r="C333" s="278" t="s">
        <v>796</v>
      </c>
      <c r="D333" s="278" t="s">
        <v>247</v>
      </c>
      <c r="E333" s="279" t="s">
        <v>2285</v>
      </c>
      <c r="F333" s="280" t="s">
        <v>2286</v>
      </c>
      <c r="G333" s="281" t="s">
        <v>1785</v>
      </c>
      <c r="H333" s="282">
        <v>320</v>
      </c>
      <c r="I333" s="283"/>
      <c r="J333" s="284">
        <f>ROUND(I333*H333,2)</f>
        <v>0</v>
      </c>
      <c r="K333" s="280" t="s">
        <v>1</v>
      </c>
      <c r="L333" s="285"/>
      <c r="M333" s="286" t="s">
        <v>1</v>
      </c>
      <c r="N333" s="287" t="s">
        <v>43</v>
      </c>
      <c r="O333" s="92"/>
      <c r="P333" s="236">
        <f>O333*H333</f>
        <v>0</v>
      </c>
      <c r="Q333" s="236">
        <v>0</v>
      </c>
      <c r="R333" s="236">
        <f>Q333*H333</f>
        <v>0</v>
      </c>
      <c r="S333" s="236">
        <v>0</v>
      </c>
      <c r="T333" s="237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8" t="s">
        <v>227</v>
      </c>
      <c r="AT333" s="238" t="s">
        <v>247</v>
      </c>
      <c r="AU333" s="238" t="s">
        <v>88</v>
      </c>
      <c r="AY333" s="18" t="s">
        <v>176</v>
      </c>
      <c r="BE333" s="239">
        <f>IF(N333="základní",J333,0)</f>
        <v>0</v>
      </c>
      <c r="BF333" s="239">
        <f>IF(N333="snížená",J333,0)</f>
        <v>0</v>
      </c>
      <c r="BG333" s="239">
        <f>IF(N333="zákl. přenesená",J333,0)</f>
        <v>0</v>
      </c>
      <c r="BH333" s="239">
        <f>IF(N333="sníž. přenesená",J333,0)</f>
        <v>0</v>
      </c>
      <c r="BI333" s="239">
        <f>IF(N333="nulová",J333,0)</f>
        <v>0</v>
      </c>
      <c r="BJ333" s="18" t="s">
        <v>86</v>
      </c>
      <c r="BK333" s="239">
        <f>ROUND(I333*H333,2)</f>
        <v>0</v>
      </c>
      <c r="BL333" s="18" t="s">
        <v>183</v>
      </c>
      <c r="BM333" s="238" t="s">
        <v>2287</v>
      </c>
    </row>
    <row r="334" spans="1:47" s="2" customFormat="1" ht="12">
      <c r="A334" s="39"/>
      <c r="B334" s="40"/>
      <c r="C334" s="41"/>
      <c r="D334" s="240" t="s">
        <v>185</v>
      </c>
      <c r="E334" s="41"/>
      <c r="F334" s="241" t="s">
        <v>2286</v>
      </c>
      <c r="G334" s="41"/>
      <c r="H334" s="41"/>
      <c r="I334" s="242"/>
      <c r="J334" s="41"/>
      <c r="K334" s="41"/>
      <c r="L334" s="45"/>
      <c r="M334" s="243"/>
      <c r="N334" s="244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185</v>
      </c>
      <c r="AU334" s="18" t="s">
        <v>88</v>
      </c>
    </row>
    <row r="335" spans="1:65" s="2" customFormat="1" ht="16.5" customHeight="1">
      <c r="A335" s="39"/>
      <c r="B335" s="40"/>
      <c r="C335" s="278" t="s">
        <v>805</v>
      </c>
      <c r="D335" s="278" t="s">
        <v>247</v>
      </c>
      <c r="E335" s="279" t="s">
        <v>2288</v>
      </c>
      <c r="F335" s="280" t="s">
        <v>2289</v>
      </c>
      <c r="G335" s="281" t="s">
        <v>1785</v>
      </c>
      <c r="H335" s="282">
        <v>320</v>
      </c>
      <c r="I335" s="283"/>
      <c r="J335" s="284">
        <f>ROUND(I335*H335,2)</f>
        <v>0</v>
      </c>
      <c r="K335" s="280" t="s">
        <v>1</v>
      </c>
      <c r="L335" s="285"/>
      <c r="M335" s="286" t="s">
        <v>1</v>
      </c>
      <c r="N335" s="287" t="s">
        <v>43</v>
      </c>
      <c r="O335" s="92"/>
      <c r="P335" s="236">
        <f>O335*H335</f>
        <v>0</v>
      </c>
      <c r="Q335" s="236">
        <v>0</v>
      </c>
      <c r="R335" s="236">
        <f>Q335*H335</f>
        <v>0</v>
      </c>
      <c r="S335" s="236">
        <v>0</v>
      </c>
      <c r="T335" s="23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8" t="s">
        <v>227</v>
      </c>
      <c r="AT335" s="238" t="s">
        <v>247</v>
      </c>
      <c r="AU335" s="238" t="s">
        <v>88</v>
      </c>
      <c r="AY335" s="18" t="s">
        <v>176</v>
      </c>
      <c r="BE335" s="239">
        <f>IF(N335="základní",J335,0)</f>
        <v>0</v>
      </c>
      <c r="BF335" s="239">
        <f>IF(N335="snížená",J335,0)</f>
        <v>0</v>
      </c>
      <c r="BG335" s="239">
        <f>IF(N335="zákl. přenesená",J335,0)</f>
        <v>0</v>
      </c>
      <c r="BH335" s="239">
        <f>IF(N335="sníž. přenesená",J335,0)</f>
        <v>0</v>
      </c>
      <c r="BI335" s="239">
        <f>IF(N335="nulová",J335,0)</f>
        <v>0</v>
      </c>
      <c r="BJ335" s="18" t="s">
        <v>86</v>
      </c>
      <c r="BK335" s="239">
        <f>ROUND(I335*H335,2)</f>
        <v>0</v>
      </c>
      <c r="BL335" s="18" t="s">
        <v>183</v>
      </c>
      <c r="BM335" s="238" t="s">
        <v>2290</v>
      </c>
    </row>
    <row r="336" spans="1:47" s="2" customFormat="1" ht="12">
      <c r="A336" s="39"/>
      <c r="B336" s="40"/>
      <c r="C336" s="41"/>
      <c r="D336" s="240" t="s">
        <v>185</v>
      </c>
      <c r="E336" s="41"/>
      <c r="F336" s="241" t="s">
        <v>2289</v>
      </c>
      <c r="G336" s="41"/>
      <c r="H336" s="41"/>
      <c r="I336" s="242"/>
      <c r="J336" s="41"/>
      <c r="K336" s="41"/>
      <c r="L336" s="45"/>
      <c r="M336" s="243"/>
      <c r="N336" s="244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185</v>
      </c>
      <c r="AU336" s="18" t="s">
        <v>88</v>
      </c>
    </row>
    <row r="337" spans="1:65" s="2" customFormat="1" ht="16.5" customHeight="1">
      <c r="A337" s="39"/>
      <c r="B337" s="40"/>
      <c r="C337" s="278" t="s">
        <v>811</v>
      </c>
      <c r="D337" s="278" t="s">
        <v>247</v>
      </c>
      <c r="E337" s="279" t="s">
        <v>2291</v>
      </c>
      <c r="F337" s="280" t="s">
        <v>2292</v>
      </c>
      <c r="G337" s="281" t="s">
        <v>1785</v>
      </c>
      <c r="H337" s="282">
        <v>640</v>
      </c>
      <c r="I337" s="283"/>
      <c r="J337" s="284">
        <f>ROUND(I337*H337,2)</f>
        <v>0</v>
      </c>
      <c r="K337" s="280" t="s">
        <v>1</v>
      </c>
      <c r="L337" s="285"/>
      <c r="M337" s="286" t="s">
        <v>1</v>
      </c>
      <c r="N337" s="287" t="s">
        <v>43</v>
      </c>
      <c r="O337" s="92"/>
      <c r="P337" s="236">
        <f>O337*H337</f>
        <v>0</v>
      </c>
      <c r="Q337" s="236">
        <v>0</v>
      </c>
      <c r="R337" s="236">
        <f>Q337*H337</f>
        <v>0</v>
      </c>
      <c r="S337" s="236">
        <v>0</v>
      </c>
      <c r="T337" s="23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8" t="s">
        <v>227</v>
      </c>
      <c r="AT337" s="238" t="s">
        <v>247</v>
      </c>
      <c r="AU337" s="238" t="s">
        <v>88</v>
      </c>
      <c r="AY337" s="18" t="s">
        <v>176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8" t="s">
        <v>86</v>
      </c>
      <c r="BK337" s="239">
        <f>ROUND(I337*H337,2)</f>
        <v>0</v>
      </c>
      <c r="BL337" s="18" t="s">
        <v>183</v>
      </c>
      <c r="BM337" s="238" t="s">
        <v>2293</v>
      </c>
    </row>
    <row r="338" spans="1:47" s="2" customFormat="1" ht="12">
      <c r="A338" s="39"/>
      <c r="B338" s="40"/>
      <c r="C338" s="41"/>
      <c r="D338" s="240" t="s">
        <v>185</v>
      </c>
      <c r="E338" s="41"/>
      <c r="F338" s="241" t="s">
        <v>2292</v>
      </c>
      <c r="G338" s="41"/>
      <c r="H338" s="41"/>
      <c r="I338" s="242"/>
      <c r="J338" s="41"/>
      <c r="K338" s="41"/>
      <c r="L338" s="45"/>
      <c r="M338" s="243"/>
      <c r="N338" s="244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185</v>
      </c>
      <c r="AU338" s="18" t="s">
        <v>88</v>
      </c>
    </row>
    <row r="339" spans="1:65" s="2" customFormat="1" ht="16.5" customHeight="1">
      <c r="A339" s="39"/>
      <c r="B339" s="40"/>
      <c r="C339" s="278" t="s">
        <v>818</v>
      </c>
      <c r="D339" s="278" t="s">
        <v>247</v>
      </c>
      <c r="E339" s="279" t="s">
        <v>2294</v>
      </c>
      <c r="F339" s="280" t="s">
        <v>2295</v>
      </c>
      <c r="G339" s="281" t="s">
        <v>1785</v>
      </c>
      <c r="H339" s="282">
        <v>640</v>
      </c>
      <c r="I339" s="283"/>
      <c r="J339" s="284">
        <f>ROUND(I339*H339,2)</f>
        <v>0</v>
      </c>
      <c r="K339" s="280" t="s">
        <v>1</v>
      </c>
      <c r="L339" s="285"/>
      <c r="M339" s="286" t="s">
        <v>1</v>
      </c>
      <c r="N339" s="287" t="s">
        <v>43</v>
      </c>
      <c r="O339" s="92"/>
      <c r="P339" s="236">
        <f>O339*H339</f>
        <v>0</v>
      </c>
      <c r="Q339" s="236">
        <v>0</v>
      </c>
      <c r="R339" s="236">
        <f>Q339*H339</f>
        <v>0</v>
      </c>
      <c r="S339" s="236">
        <v>0</v>
      </c>
      <c r="T339" s="237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8" t="s">
        <v>227</v>
      </c>
      <c r="AT339" s="238" t="s">
        <v>247</v>
      </c>
      <c r="AU339" s="238" t="s">
        <v>88</v>
      </c>
      <c r="AY339" s="18" t="s">
        <v>176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8" t="s">
        <v>86</v>
      </c>
      <c r="BK339" s="239">
        <f>ROUND(I339*H339,2)</f>
        <v>0</v>
      </c>
      <c r="BL339" s="18" t="s">
        <v>183</v>
      </c>
      <c r="BM339" s="238" t="s">
        <v>2296</v>
      </c>
    </row>
    <row r="340" spans="1:47" s="2" customFormat="1" ht="12">
      <c r="A340" s="39"/>
      <c r="B340" s="40"/>
      <c r="C340" s="41"/>
      <c r="D340" s="240" t="s">
        <v>185</v>
      </c>
      <c r="E340" s="41"/>
      <c r="F340" s="241" t="s">
        <v>2295</v>
      </c>
      <c r="G340" s="41"/>
      <c r="H340" s="41"/>
      <c r="I340" s="242"/>
      <c r="J340" s="41"/>
      <c r="K340" s="41"/>
      <c r="L340" s="45"/>
      <c r="M340" s="243"/>
      <c r="N340" s="244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185</v>
      </c>
      <c r="AU340" s="18" t="s">
        <v>88</v>
      </c>
    </row>
    <row r="341" spans="1:65" s="2" customFormat="1" ht="16.5" customHeight="1">
      <c r="A341" s="39"/>
      <c r="B341" s="40"/>
      <c r="C341" s="278" t="s">
        <v>824</v>
      </c>
      <c r="D341" s="278" t="s">
        <v>247</v>
      </c>
      <c r="E341" s="279" t="s">
        <v>2297</v>
      </c>
      <c r="F341" s="280" t="s">
        <v>2298</v>
      </c>
      <c r="G341" s="281" t="s">
        <v>1785</v>
      </c>
      <c r="H341" s="282">
        <v>640</v>
      </c>
      <c r="I341" s="283"/>
      <c r="J341" s="284">
        <f>ROUND(I341*H341,2)</f>
        <v>0</v>
      </c>
      <c r="K341" s="280" t="s">
        <v>1</v>
      </c>
      <c r="L341" s="285"/>
      <c r="M341" s="286" t="s">
        <v>1</v>
      </c>
      <c r="N341" s="287" t="s">
        <v>43</v>
      </c>
      <c r="O341" s="92"/>
      <c r="P341" s="236">
        <f>O341*H341</f>
        <v>0</v>
      </c>
      <c r="Q341" s="236">
        <v>0</v>
      </c>
      <c r="R341" s="236">
        <f>Q341*H341</f>
        <v>0</v>
      </c>
      <c r="S341" s="236">
        <v>0</v>
      </c>
      <c r="T341" s="237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8" t="s">
        <v>227</v>
      </c>
      <c r="AT341" s="238" t="s">
        <v>247</v>
      </c>
      <c r="AU341" s="238" t="s">
        <v>88</v>
      </c>
      <c r="AY341" s="18" t="s">
        <v>176</v>
      </c>
      <c r="BE341" s="239">
        <f>IF(N341="základní",J341,0)</f>
        <v>0</v>
      </c>
      <c r="BF341" s="239">
        <f>IF(N341="snížená",J341,0)</f>
        <v>0</v>
      </c>
      <c r="BG341" s="239">
        <f>IF(N341="zákl. přenesená",J341,0)</f>
        <v>0</v>
      </c>
      <c r="BH341" s="239">
        <f>IF(N341="sníž. přenesená",J341,0)</f>
        <v>0</v>
      </c>
      <c r="BI341" s="239">
        <f>IF(N341="nulová",J341,0)</f>
        <v>0</v>
      </c>
      <c r="BJ341" s="18" t="s">
        <v>86</v>
      </c>
      <c r="BK341" s="239">
        <f>ROUND(I341*H341,2)</f>
        <v>0</v>
      </c>
      <c r="BL341" s="18" t="s">
        <v>183</v>
      </c>
      <c r="BM341" s="238" t="s">
        <v>2299</v>
      </c>
    </row>
    <row r="342" spans="1:47" s="2" customFormat="1" ht="12">
      <c r="A342" s="39"/>
      <c r="B342" s="40"/>
      <c r="C342" s="41"/>
      <c r="D342" s="240" t="s">
        <v>185</v>
      </c>
      <c r="E342" s="41"/>
      <c r="F342" s="241" t="s">
        <v>2298</v>
      </c>
      <c r="G342" s="41"/>
      <c r="H342" s="41"/>
      <c r="I342" s="242"/>
      <c r="J342" s="41"/>
      <c r="K342" s="41"/>
      <c r="L342" s="45"/>
      <c r="M342" s="243"/>
      <c r="N342" s="244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185</v>
      </c>
      <c r="AU342" s="18" t="s">
        <v>88</v>
      </c>
    </row>
    <row r="343" spans="1:65" s="2" customFormat="1" ht="16.5" customHeight="1">
      <c r="A343" s="39"/>
      <c r="B343" s="40"/>
      <c r="C343" s="278" t="s">
        <v>829</v>
      </c>
      <c r="D343" s="278" t="s">
        <v>247</v>
      </c>
      <c r="E343" s="279" t="s">
        <v>2300</v>
      </c>
      <c r="F343" s="280" t="s">
        <v>2301</v>
      </c>
      <c r="G343" s="281" t="s">
        <v>1785</v>
      </c>
      <c r="H343" s="282">
        <v>640</v>
      </c>
      <c r="I343" s="283"/>
      <c r="J343" s="284">
        <f>ROUND(I343*H343,2)</f>
        <v>0</v>
      </c>
      <c r="K343" s="280" t="s">
        <v>1</v>
      </c>
      <c r="L343" s="285"/>
      <c r="M343" s="286" t="s">
        <v>1</v>
      </c>
      <c r="N343" s="287" t="s">
        <v>43</v>
      </c>
      <c r="O343" s="92"/>
      <c r="P343" s="236">
        <f>O343*H343</f>
        <v>0</v>
      </c>
      <c r="Q343" s="236">
        <v>0</v>
      </c>
      <c r="R343" s="236">
        <f>Q343*H343</f>
        <v>0</v>
      </c>
      <c r="S343" s="236">
        <v>0</v>
      </c>
      <c r="T343" s="23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8" t="s">
        <v>227</v>
      </c>
      <c r="AT343" s="238" t="s">
        <v>247</v>
      </c>
      <c r="AU343" s="238" t="s">
        <v>88</v>
      </c>
      <c r="AY343" s="18" t="s">
        <v>176</v>
      </c>
      <c r="BE343" s="239">
        <f>IF(N343="základní",J343,0)</f>
        <v>0</v>
      </c>
      <c r="BF343" s="239">
        <f>IF(N343="snížená",J343,0)</f>
        <v>0</v>
      </c>
      <c r="BG343" s="239">
        <f>IF(N343="zákl. přenesená",J343,0)</f>
        <v>0</v>
      </c>
      <c r="BH343" s="239">
        <f>IF(N343="sníž. přenesená",J343,0)</f>
        <v>0</v>
      </c>
      <c r="BI343" s="239">
        <f>IF(N343="nulová",J343,0)</f>
        <v>0</v>
      </c>
      <c r="BJ343" s="18" t="s">
        <v>86</v>
      </c>
      <c r="BK343" s="239">
        <f>ROUND(I343*H343,2)</f>
        <v>0</v>
      </c>
      <c r="BL343" s="18" t="s">
        <v>183</v>
      </c>
      <c r="BM343" s="238" t="s">
        <v>2302</v>
      </c>
    </row>
    <row r="344" spans="1:47" s="2" customFormat="1" ht="12">
      <c r="A344" s="39"/>
      <c r="B344" s="40"/>
      <c r="C344" s="41"/>
      <c r="D344" s="240" t="s">
        <v>185</v>
      </c>
      <c r="E344" s="41"/>
      <c r="F344" s="241" t="s">
        <v>2301</v>
      </c>
      <c r="G344" s="41"/>
      <c r="H344" s="41"/>
      <c r="I344" s="242"/>
      <c r="J344" s="41"/>
      <c r="K344" s="41"/>
      <c r="L344" s="45"/>
      <c r="M344" s="243"/>
      <c r="N344" s="244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185</v>
      </c>
      <c r="AU344" s="18" t="s">
        <v>88</v>
      </c>
    </row>
    <row r="345" spans="1:65" s="2" customFormat="1" ht="16.5" customHeight="1">
      <c r="A345" s="39"/>
      <c r="B345" s="40"/>
      <c r="C345" s="278" t="s">
        <v>835</v>
      </c>
      <c r="D345" s="278" t="s">
        <v>247</v>
      </c>
      <c r="E345" s="279" t="s">
        <v>2303</v>
      </c>
      <c r="F345" s="280" t="s">
        <v>2304</v>
      </c>
      <c r="G345" s="281" t="s">
        <v>1785</v>
      </c>
      <c r="H345" s="282">
        <v>420</v>
      </c>
      <c r="I345" s="283"/>
      <c r="J345" s="284">
        <f>ROUND(I345*H345,2)</f>
        <v>0</v>
      </c>
      <c r="K345" s="280" t="s">
        <v>1</v>
      </c>
      <c r="L345" s="285"/>
      <c r="M345" s="286" t="s">
        <v>1</v>
      </c>
      <c r="N345" s="287" t="s">
        <v>43</v>
      </c>
      <c r="O345" s="92"/>
      <c r="P345" s="236">
        <f>O345*H345</f>
        <v>0</v>
      </c>
      <c r="Q345" s="236">
        <v>0</v>
      </c>
      <c r="R345" s="236">
        <f>Q345*H345</f>
        <v>0</v>
      </c>
      <c r="S345" s="236">
        <v>0</v>
      </c>
      <c r="T345" s="23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8" t="s">
        <v>227</v>
      </c>
      <c r="AT345" s="238" t="s">
        <v>247</v>
      </c>
      <c r="AU345" s="238" t="s">
        <v>88</v>
      </c>
      <c r="AY345" s="18" t="s">
        <v>176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8" t="s">
        <v>86</v>
      </c>
      <c r="BK345" s="239">
        <f>ROUND(I345*H345,2)</f>
        <v>0</v>
      </c>
      <c r="BL345" s="18" t="s">
        <v>183</v>
      </c>
      <c r="BM345" s="238" t="s">
        <v>2305</v>
      </c>
    </row>
    <row r="346" spans="1:47" s="2" customFormat="1" ht="12">
      <c r="A346" s="39"/>
      <c r="B346" s="40"/>
      <c r="C346" s="41"/>
      <c r="D346" s="240" t="s">
        <v>185</v>
      </c>
      <c r="E346" s="41"/>
      <c r="F346" s="241" t="s">
        <v>2304</v>
      </c>
      <c r="G346" s="41"/>
      <c r="H346" s="41"/>
      <c r="I346" s="242"/>
      <c r="J346" s="41"/>
      <c r="K346" s="41"/>
      <c r="L346" s="45"/>
      <c r="M346" s="243"/>
      <c r="N346" s="244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185</v>
      </c>
      <c r="AU346" s="18" t="s">
        <v>88</v>
      </c>
    </row>
    <row r="347" spans="1:65" s="2" customFormat="1" ht="16.5" customHeight="1">
      <c r="A347" s="39"/>
      <c r="B347" s="40"/>
      <c r="C347" s="278" t="s">
        <v>841</v>
      </c>
      <c r="D347" s="278" t="s">
        <v>247</v>
      </c>
      <c r="E347" s="279" t="s">
        <v>2306</v>
      </c>
      <c r="F347" s="280" t="s">
        <v>2307</v>
      </c>
      <c r="G347" s="281" t="s">
        <v>1785</v>
      </c>
      <c r="H347" s="282">
        <v>640</v>
      </c>
      <c r="I347" s="283"/>
      <c r="J347" s="284">
        <f>ROUND(I347*H347,2)</f>
        <v>0</v>
      </c>
      <c r="K347" s="280" t="s">
        <v>1</v>
      </c>
      <c r="L347" s="285"/>
      <c r="M347" s="286" t="s">
        <v>1</v>
      </c>
      <c r="N347" s="287" t="s">
        <v>43</v>
      </c>
      <c r="O347" s="92"/>
      <c r="P347" s="236">
        <f>O347*H347</f>
        <v>0</v>
      </c>
      <c r="Q347" s="236">
        <v>0</v>
      </c>
      <c r="R347" s="236">
        <f>Q347*H347</f>
        <v>0</v>
      </c>
      <c r="S347" s="236">
        <v>0</v>
      </c>
      <c r="T347" s="23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8" t="s">
        <v>227</v>
      </c>
      <c r="AT347" s="238" t="s">
        <v>247</v>
      </c>
      <c r="AU347" s="238" t="s">
        <v>88</v>
      </c>
      <c r="AY347" s="18" t="s">
        <v>176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8" t="s">
        <v>86</v>
      </c>
      <c r="BK347" s="239">
        <f>ROUND(I347*H347,2)</f>
        <v>0</v>
      </c>
      <c r="BL347" s="18" t="s">
        <v>183</v>
      </c>
      <c r="BM347" s="238" t="s">
        <v>2308</v>
      </c>
    </row>
    <row r="348" spans="1:47" s="2" customFormat="1" ht="12">
      <c r="A348" s="39"/>
      <c r="B348" s="40"/>
      <c r="C348" s="41"/>
      <c r="D348" s="240" t="s">
        <v>185</v>
      </c>
      <c r="E348" s="41"/>
      <c r="F348" s="241" t="s">
        <v>2307</v>
      </c>
      <c r="G348" s="41"/>
      <c r="H348" s="41"/>
      <c r="I348" s="242"/>
      <c r="J348" s="41"/>
      <c r="K348" s="41"/>
      <c r="L348" s="45"/>
      <c r="M348" s="243"/>
      <c r="N348" s="244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185</v>
      </c>
      <c r="AU348" s="18" t="s">
        <v>88</v>
      </c>
    </row>
    <row r="349" spans="1:65" s="2" customFormat="1" ht="16.5" customHeight="1">
      <c r="A349" s="39"/>
      <c r="B349" s="40"/>
      <c r="C349" s="278" t="s">
        <v>847</v>
      </c>
      <c r="D349" s="278" t="s">
        <v>247</v>
      </c>
      <c r="E349" s="279" t="s">
        <v>2309</v>
      </c>
      <c r="F349" s="280" t="s">
        <v>2310</v>
      </c>
      <c r="G349" s="281" t="s">
        <v>1785</v>
      </c>
      <c r="H349" s="282">
        <v>420</v>
      </c>
      <c r="I349" s="283"/>
      <c r="J349" s="284">
        <f>ROUND(I349*H349,2)</f>
        <v>0</v>
      </c>
      <c r="K349" s="280" t="s">
        <v>1</v>
      </c>
      <c r="L349" s="285"/>
      <c r="M349" s="286" t="s">
        <v>1</v>
      </c>
      <c r="N349" s="287" t="s">
        <v>43</v>
      </c>
      <c r="O349" s="92"/>
      <c r="P349" s="236">
        <f>O349*H349</f>
        <v>0</v>
      </c>
      <c r="Q349" s="236">
        <v>0</v>
      </c>
      <c r="R349" s="236">
        <f>Q349*H349</f>
        <v>0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227</v>
      </c>
      <c r="AT349" s="238" t="s">
        <v>247</v>
      </c>
      <c r="AU349" s="238" t="s">
        <v>88</v>
      </c>
      <c r="AY349" s="18" t="s">
        <v>176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86</v>
      </c>
      <c r="BK349" s="239">
        <f>ROUND(I349*H349,2)</f>
        <v>0</v>
      </c>
      <c r="BL349" s="18" t="s">
        <v>183</v>
      </c>
      <c r="BM349" s="238" t="s">
        <v>2311</v>
      </c>
    </row>
    <row r="350" spans="1:47" s="2" customFormat="1" ht="12">
      <c r="A350" s="39"/>
      <c r="B350" s="40"/>
      <c r="C350" s="41"/>
      <c r="D350" s="240" t="s">
        <v>185</v>
      </c>
      <c r="E350" s="41"/>
      <c r="F350" s="241" t="s">
        <v>2310</v>
      </c>
      <c r="G350" s="41"/>
      <c r="H350" s="41"/>
      <c r="I350" s="242"/>
      <c r="J350" s="41"/>
      <c r="K350" s="41"/>
      <c r="L350" s="45"/>
      <c r="M350" s="243"/>
      <c r="N350" s="244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185</v>
      </c>
      <c r="AU350" s="18" t="s">
        <v>88</v>
      </c>
    </row>
    <row r="351" spans="1:65" s="2" customFormat="1" ht="16.5" customHeight="1">
      <c r="A351" s="39"/>
      <c r="B351" s="40"/>
      <c r="C351" s="227" t="s">
        <v>852</v>
      </c>
      <c r="D351" s="227" t="s">
        <v>178</v>
      </c>
      <c r="E351" s="228" t="s">
        <v>2312</v>
      </c>
      <c r="F351" s="229" t="s">
        <v>2019</v>
      </c>
      <c r="G351" s="230" t="s">
        <v>2020</v>
      </c>
      <c r="H351" s="231">
        <v>1</v>
      </c>
      <c r="I351" s="232"/>
      <c r="J351" s="233">
        <f>ROUND(I351*H351,2)</f>
        <v>0</v>
      </c>
      <c r="K351" s="229" t="s">
        <v>1</v>
      </c>
      <c r="L351" s="45"/>
      <c r="M351" s="234" t="s">
        <v>1</v>
      </c>
      <c r="N351" s="235" t="s">
        <v>43</v>
      </c>
      <c r="O351" s="92"/>
      <c r="P351" s="236">
        <f>O351*H351</f>
        <v>0</v>
      </c>
      <c r="Q351" s="236">
        <v>0</v>
      </c>
      <c r="R351" s="236">
        <f>Q351*H351</f>
        <v>0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183</v>
      </c>
      <c r="AT351" s="238" t="s">
        <v>178</v>
      </c>
      <c r="AU351" s="238" t="s">
        <v>88</v>
      </c>
      <c r="AY351" s="18" t="s">
        <v>176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86</v>
      </c>
      <c r="BK351" s="239">
        <f>ROUND(I351*H351,2)</f>
        <v>0</v>
      </c>
      <c r="BL351" s="18" t="s">
        <v>183</v>
      </c>
      <c r="BM351" s="238" t="s">
        <v>2313</v>
      </c>
    </row>
    <row r="352" spans="1:47" s="2" customFormat="1" ht="12">
      <c r="A352" s="39"/>
      <c r="B352" s="40"/>
      <c r="C352" s="41"/>
      <c r="D352" s="240" t="s">
        <v>185</v>
      </c>
      <c r="E352" s="41"/>
      <c r="F352" s="241" t="s">
        <v>2019</v>
      </c>
      <c r="G352" s="41"/>
      <c r="H352" s="41"/>
      <c r="I352" s="242"/>
      <c r="J352" s="41"/>
      <c r="K352" s="41"/>
      <c r="L352" s="45"/>
      <c r="M352" s="243"/>
      <c r="N352" s="244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185</v>
      </c>
      <c r="AU352" s="18" t="s">
        <v>88</v>
      </c>
    </row>
    <row r="353" spans="1:65" s="2" customFormat="1" ht="16.5" customHeight="1">
      <c r="A353" s="39"/>
      <c r="B353" s="40"/>
      <c r="C353" s="227" t="s">
        <v>856</v>
      </c>
      <c r="D353" s="227" t="s">
        <v>178</v>
      </c>
      <c r="E353" s="228" t="s">
        <v>2314</v>
      </c>
      <c r="F353" s="229" t="s">
        <v>2315</v>
      </c>
      <c r="G353" s="230" t="s">
        <v>2020</v>
      </c>
      <c r="H353" s="231">
        <v>1</v>
      </c>
      <c r="I353" s="232"/>
      <c r="J353" s="233">
        <f>ROUND(I353*H353,2)</f>
        <v>0</v>
      </c>
      <c r="K353" s="229" t="s">
        <v>1</v>
      </c>
      <c r="L353" s="45"/>
      <c r="M353" s="234" t="s">
        <v>1</v>
      </c>
      <c r="N353" s="235" t="s">
        <v>43</v>
      </c>
      <c r="O353" s="92"/>
      <c r="P353" s="236">
        <f>O353*H353</f>
        <v>0</v>
      </c>
      <c r="Q353" s="236">
        <v>0</v>
      </c>
      <c r="R353" s="236">
        <f>Q353*H353</f>
        <v>0</v>
      </c>
      <c r="S353" s="236">
        <v>0</v>
      </c>
      <c r="T353" s="23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8" t="s">
        <v>183</v>
      </c>
      <c r="AT353" s="238" t="s">
        <v>178</v>
      </c>
      <c r="AU353" s="238" t="s">
        <v>88</v>
      </c>
      <c r="AY353" s="18" t="s">
        <v>176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8" t="s">
        <v>86</v>
      </c>
      <c r="BK353" s="239">
        <f>ROUND(I353*H353,2)</f>
        <v>0</v>
      </c>
      <c r="BL353" s="18" t="s">
        <v>183</v>
      </c>
      <c r="BM353" s="238" t="s">
        <v>2316</v>
      </c>
    </row>
    <row r="354" spans="1:47" s="2" customFormat="1" ht="12">
      <c r="A354" s="39"/>
      <c r="B354" s="40"/>
      <c r="C354" s="41"/>
      <c r="D354" s="240" t="s">
        <v>185</v>
      </c>
      <c r="E354" s="41"/>
      <c r="F354" s="241" t="s">
        <v>2315</v>
      </c>
      <c r="G354" s="41"/>
      <c r="H354" s="41"/>
      <c r="I354" s="242"/>
      <c r="J354" s="41"/>
      <c r="K354" s="41"/>
      <c r="L354" s="45"/>
      <c r="M354" s="243"/>
      <c r="N354" s="244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185</v>
      </c>
      <c r="AU354" s="18" t="s">
        <v>88</v>
      </c>
    </row>
    <row r="355" spans="1:65" s="2" customFormat="1" ht="16.5" customHeight="1">
      <c r="A355" s="39"/>
      <c r="B355" s="40"/>
      <c r="C355" s="227" t="s">
        <v>860</v>
      </c>
      <c r="D355" s="227" t="s">
        <v>178</v>
      </c>
      <c r="E355" s="228" t="s">
        <v>2317</v>
      </c>
      <c r="F355" s="229" t="s">
        <v>2318</v>
      </c>
      <c r="G355" s="230" t="s">
        <v>2039</v>
      </c>
      <c r="H355" s="231">
        <v>180</v>
      </c>
      <c r="I355" s="232"/>
      <c r="J355" s="233">
        <f>ROUND(I355*H355,2)</f>
        <v>0</v>
      </c>
      <c r="K355" s="229" t="s">
        <v>1</v>
      </c>
      <c r="L355" s="45"/>
      <c r="M355" s="234" t="s">
        <v>1</v>
      </c>
      <c r="N355" s="235" t="s">
        <v>43</v>
      </c>
      <c r="O355" s="92"/>
      <c r="P355" s="236">
        <f>O355*H355</f>
        <v>0</v>
      </c>
      <c r="Q355" s="236">
        <v>0</v>
      </c>
      <c r="R355" s="236">
        <f>Q355*H355</f>
        <v>0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183</v>
      </c>
      <c r="AT355" s="238" t="s">
        <v>178</v>
      </c>
      <c r="AU355" s="238" t="s">
        <v>88</v>
      </c>
      <c r="AY355" s="18" t="s">
        <v>176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86</v>
      </c>
      <c r="BK355" s="239">
        <f>ROUND(I355*H355,2)</f>
        <v>0</v>
      </c>
      <c r="BL355" s="18" t="s">
        <v>183</v>
      </c>
      <c r="BM355" s="238" t="s">
        <v>2319</v>
      </c>
    </row>
    <row r="356" spans="1:47" s="2" customFormat="1" ht="12">
      <c r="A356" s="39"/>
      <c r="B356" s="40"/>
      <c r="C356" s="41"/>
      <c r="D356" s="240" t="s">
        <v>185</v>
      </c>
      <c r="E356" s="41"/>
      <c r="F356" s="241" t="s">
        <v>2318</v>
      </c>
      <c r="G356" s="41"/>
      <c r="H356" s="41"/>
      <c r="I356" s="242"/>
      <c r="J356" s="41"/>
      <c r="K356" s="41"/>
      <c r="L356" s="45"/>
      <c r="M356" s="243"/>
      <c r="N356" s="244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185</v>
      </c>
      <c r="AU356" s="18" t="s">
        <v>88</v>
      </c>
    </row>
    <row r="357" spans="1:65" s="2" customFormat="1" ht="16.5" customHeight="1">
      <c r="A357" s="39"/>
      <c r="B357" s="40"/>
      <c r="C357" s="278" t="s">
        <v>871</v>
      </c>
      <c r="D357" s="278" t="s">
        <v>247</v>
      </c>
      <c r="E357" s="279" t="s">
        <v>2320</v>
      </c>
      <c r="F357" s="280" t="s">
        <v>2321</v>
      </c>
      <c r="G357" s="281" t="s">
        <v>2039</v>
      </c>
      <c r="H357" s="282">
        <v>180</v>
      </c>
      <c r="I357" s="283"/>
      <c r="J357" s="284">
        <f>ROUND(I357*H357,2)</f>
        <v>0</v>
      </c>
      <c r="K357" s="280" t="s">
        <v>1</v>
      </c>
      <c r="L357" s="285"/>
      <c r="M357" s="286" t="s">
        <v>1</v>
      </c>
      <c r="N357" s="287" t="s">
        <v>43</v>
      </c>
      <c r="O357" s="92"/>
      <c r="P357" s="236">
        <f>O357*H357</f>
        <v>0</v>
      </c>
      <c r="Q357" s="236">
        <v>0</v>
      </c>
      <c r="R357" s="236">
        <f>Q357*H357</f>
        <v>0</v>
      </c>
      <c r="S357" s="236">
        <v>0</v>
      </c>
      <c r="T357" s="237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8" t="s">
        <v>227</v>
      </c>
      <c r="AT357" s="238" t="s">
        <v>247</v>
      </c>
      <c r="AU357" s="238" t="s">
        <v>88</v>
      </c>
      <c r="AY357" s="18" t="s">
        <v>176</v>
      </c>
      <c r="BE357" s="239">
        <f>IF(N357="základní",J357,0)</f>
        <v>0</v>
      </c>
      <c r="BF357" s="239">
        <f>IF(N357="snížená",J357,0)</f>
        <v>0</v>
      </c>
      <c r="BG357" s="239">
        <f>IF(N357="zákl. přenesená",J357,0)</f>
        <v>0</v>
      </c>
      <c r="BH357" s="239">
        <f>IF(N357="sníž. přenesená",J357,0)</f>
        <v>0</v>
      </c>
      <c r="BI357" s="239">
        <f>IF(N357="nulová",J357,0)</f>
        <v>0</v>
      </c>
      <c r="BJ357" s="18" t="s">
        <v>86</v>
      </c>
      <c r="BK357" s="239">
        <f>ROUND(I357*H357,2)</f>
        <v>0</v>
      </c>
      <c r="BL357" s="18" t="s">
        <v>183</v>
      </c>
      <c r="BM357" s="238" t="s">
        <v>2322</v>
      </c>
    </row>
    <row r="358" spans="1:47" s="2" customFormat="1" ht="12">
      <c r="A358" s="39"/>
      <c r="B358" s="40"/>
      <c r="C358" s="41"/>
      <c r="D358" s="240" t="s">
        <v>185</v>
      </c>
      <c r="E358" s="41"/>
      <c r="F358" s="241" t="s">
        <v>2321</v>
      </c>
      <c r="G358" s="41"/>
      <c r="H358" s="41"/>
      <c r="I358" s="242"/>
      <c r="J358" s="41"/>
      <c r="K358" s="41"/>
      <c r="L358" s="45"/>
      <c r="M358" s="243"/>
      <c r="N358" s="244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185</v>
      </c>
      <c r="AU358" s="18" t="s">
        <v>88</v>
      </c>
    </row>
    <row r="359" spans="1:65" s="2" customFormat="1" ht="16.5" customHeight="1">
      <c r="A359" s="39"/>
      <c r="B359" s="40"/>
      <c r="C359" s="227" t="s">
        <v>877</v>
      </c>
      <c r="D359" s="227" t="s">
        <v>178</v>
      </c>
      <c r="E359" s="228" t="s">
        <v>2323</v>
      </c>
      <c r="F359" s="229" t="s">
        <v>2324</v>
      </c>
      <c r="G359" s="230" t="s">
        <v>181</v>
      </c>
      <c r="H359" s="231">
        <v>27.3</v>
      </c>
      <c r="I359" s="232"/>
      <c r="J359" s="233">
        <f>ROUND(I359*H359,2)</f>
        <v>0</v>
      </c>
      <c r="K359" s="229" t="s">
        <v>1</v>
      </c>
      <c r="L359" s="45"/>
      <c r="M359" s="234" t="s">
        <v>1</v>
      </c>
      <c r="N359" s="235" t="s">
        <v>43</v>
      </c>
      <c r="O359" s="92"/>
      <c r="P359" s="236">
        <f>O359*H359</f>
        <v>0</v>
      </c>
      <c r="Q359" s="236">
        <v>0</v>
      </c>
      <c r="R359" s="236">
        <f>Q359*H359</f>
        <v>0</v>
      </c>
      <c r="S359" s="236">
        <v>0</v>
      </c>
      <c r="T359" s="23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183</v>
      </c>
      <c r="AT359" s="238" t="s">
        <v>178</v>
      </c>
      <c r="AU359" s="238" t="s">
        <v>88</v>
      </c>
      <c r="AY359" s="18" t="s">
        <v>176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86</v>
      </c>
      <c r="BK359" s="239">
        <f>ROUND(I359*H359,2)</f>
        <v>0</v>
      </c>
      <c r="BL359" s="18" t="s">
        <v>183</v>
      </c>
      <c r="BM359" s="238" t="s">
        <v>2325</v>
      </c>
    </row>
    <row r="360" spans="1:47" s="2" customFormat="1" ht="12">
      <c r="A360" s="39"/>
      <c r="B360" s="40"/>
      <c r="C360" s="41"/>
      <c r="D360" s="240" t="s">
        <v>185</v>
      </c>
      <c r="E360" s="41"/>
      <c r="F360" s="241" t="s">
        <v>2324</v>
      </c>
      <c r="G360" s="41"/>
      <c r="H360" s="41"/>
      <c r="I360" s="242"/>
      <c r="J360" s="41"/>
      <c r="K360" s="41"/>
      <c r="L360" s="45"/>
      <c r="M360" s="243"/>
      <c r="N360" s="244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185</v>
      </c>
      <c r="AU360" s="18" t="s">
        <v>88</v>
      </c>
    </row>
    <row r="361" spans="1:65" s="2" customFormat="1" ht="16.5" customHeight="1">
      <c r="A361" s="39"/>
      <c r="B361" s="40"/>
      <c r="C361" s="227" t="s">
        <v>884</v>
      </c>
      <c r="D361" s="227" t="s">
        <v>178</v>
      </c>
      <c r="E361" s="228" t="s">
        <v>2326</v>
      </c>
      <c r="F361" s="229" t="s">
        <v>2327</v>
      </c>
      <c r="G361" s="230" t="s">
        <v>181</v>
      </c>
      <c r="H361" s="231">
        <v>27.3</v>
      </c>
      <c r="I361" s="232"/>
      <c r="J361" s="233">
        <f>ROUND(I361*H361,2)</f>
        <v>0</v>
      </c>
      <c r="K361" s="229" t="s">
        <v>1</v>
      </c>
      <c r="L361" s="45"/>
      <c r="M361" s="234" t="s">
        <v>1</v>
      </c>
      <c r="N361" s="235" t="s">
        <v>43</v>
      </c>
      <c r="O361" s="92"/>
      <c r="P361" s="236">
        <f>O361*H361</f>
        <v>0</v>
      </c>
      <c r="Q361" s="236">
        <v>0</v>
      </c>
      <c r="R361" s="236">
        <f>Q361*H361</f>
        <v>0</v>
      </c>
      <c r="S361" s="236">
        <v>0</v>
      </c>
      <c r="T361" s="23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183</v>
      </c>
      <c r="AT361" s="238" t="s">
        <v>178</v>
      </c>
      <c r="AU361" s="238" t="s">
        <v>88</v>
      </c>
      <c r="AY361" s="18" t="s">
        <v>176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86</v>
      </c>
      <c r="BK361" s="239">
        <f>ROUND(I361*H361,2)</f>
        <v>0</v>
      </c>
      <c r="BL361" s="18" t="s">
        <v>183</v>
      </c>
      <c r="BM361" s="238" t="s">
        <v>2328</v>
      </c>
    </row>
    <row r="362" spans="1:47" s="2" customFormat="1" ht="12">
      <c r="A362" s="39"/>
      <c r="B362" s="40"/>
      <c r="C362" s="41"/>
      <c r="D362" s="240" t="s">
        <v>185</v>
      </c>
      <c r="E362" s="41"/>
      <c r="F362" s="241" t="s">
        <v>2327</v>
      </c>
      <c r="G362" s="41"/>
      <c r="H362" s="41"/>
      <c r="I362" s="242"/>
      <c r="J362" s="41"/>
      <c r="K362" s="41"/>
      <c r="L362" s="45"/>
      <c r="M362" s="243"/>
      <c r="N362" s="244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185</v>
      </c>
      <c r="AU362" s="18" t="s">
        <v>88</v>
      </c>
    </row>
    <row r="363" spans="1:65" s="2" customFormat="1" ht="16.5" customHeight="1">
      <c r="A363" s="39"/>
      <c r="B363" s="40"/>
      <c r="C363" s="227" t="s">
        <v>890</v>
      </c>
      <c r="D363" s="227" t="s">
        <v>178</v>
      </c>
      <c r="E363" s="228" t="s">
        <v>2329</v>
      </c>
      <c r="F363" s="229" t="s">
        <v>2330</v>
      </c>
      <c r="G363" s="230" t="s">
        <v>250</v>
      </c>
      <c r="H363" s="231">
        <v>17</v>
      </c>
      <c r="I363" s="232"/>
      <c r="J363" s="233">
        <f>ROUND(I363*H363,2)</f>
        <v>0</v>
      </c>
      <c r="K363" s="229" t="s">
        <v>1</v>
      </c>
      <c r="L363" s="45"/>
      <c r="M363" s="234" t="s">
        <v>1</v>
      </c>
      <c r="N363" s="235" t="s">
        <v>43</v>
      </c>
      <c r="O363" s="92"/>
      <c r="P363" s="236">
        <f>O363*H363</f>
        <v>0</v>
      </c>
      <c r="Q363" s="236">
        <v>0</v>
      </c>
      <c r="R363" s="236">
        <f>Q363*H363</f>
        <v>0</v>
      </c>
      <c r="S363" s="236">
        <v>0</v>
      </c>
      <c r="T363" s="23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8" t="s">
        <v>183</v>
      </c>
      <c r="AT363" s="238" t="s">
        <v>178</v>
      </c>
      <c r="AU363" s="238" t="s">
        <v>88</v>
      </c>
      <c r="AY363" s="18" t="s">
        <v>176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8" t="s">
        <v>86</v>
      </c>
      <c r="BK363" s="239">
        <f>ROUND(I363*H363,2)</f>
        <v>0</v>
      </c>
      <c r="BL363" s="18" t="s">
        <v>183</v>
      </c>
      <c r="BM363" s="238" t="s">
        <v>2331</v>
      </c>
    </row>
    <row r="364" spans="1:47" s="2" customFormat="1" ht="12">
      <c r="A364" s="39"/>
      <c r="B364" s="40"/>
      <c r="C364" s="41"/>
      <c r="D364" s="240" t="s">
        <v>185</v>
      </c>
      <c r="E364" s="41"/>
      <c r="F364" s="241" t="s">
        <v>2330</v>
      </c>
      <c r="G364" s="41"/>
      <c r="H364" s="41"/>
      <c r="I364" s="242"/>
      <c r="J364" s="41"/>
      <c r="K364" s="41"/>
      <c r="L364" s="45"/>
      <c r="M364" s="243"/>
      <c r="N364" s="244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185</v>
      </c>
      <c r="AU364" s="18" t="s">
        <v>88</v>
      </c>
    </row>
    <row r="365" spans="1:65" s="2" customFormat="1" ht="21.75" customHeight="1">
      <c r="A365" s="39"/>
      <c r="B365" s="40"/>
      <c r="C365" s="227" t="s">
        <v>896</v>
      </c>
      <c r="D365" s="227" t="s">
        <v>178</v>
      </c>
      <c r="E365" s="228" t="s">
        <v>2009</v>
      </c>
      <c r="F365" s="229" t="s">
        <v>2010</v>
      </c>
      <c r="G365" s="230" t="s">
        <v>250</v>
      </c>
      <c r="H365" s="231">
        <v>63</v>
      </c>
      <c r="I365" s="232"/>
      <c r="J365" s="233">
        <f>ROUND(I365*H365,2)</f>
        <v>0</v>
      </c>
      <c r="K365" s="229" t="s">
        <v>1</v>
      </c>
      <c r="L365" s="45"/>
      <c r="M365" s="234" t="s">
        <v>1</v>
      </c>
      <c r="N365" s="235" t="s">
        <v>43</v>
      </c>
      <c r="O365" s="92"/>
      <c r="P365" s="236">
        <f>O365*H365</f>
        <v>0</v>
      </c>
      <c r="Q365" s="236">
        <v>0</v>
      </c>
      <c r="R365" s="236">
        <f>Q365*H365</f>
        <v>0</v>
      </c>
      <c r="S365" s="236">
        <v>0</v>
      </c>
      <c r="T365" s="237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8" t="s">
        <v>183</v>
      </c>
      <c r="AT365" s="238" t="s">
        <v>178</v>
      </c>
      <c r="AU365" s="238" t="s">
        <v>88</v>
      </c>
      <c r="AY365" s="18" t="s">
        <v>176</v>
      </c>
      <c r="BE365" s="239">
        <f>IF(N365="základní",J365,0)</f>
        <v>0</v>
      </c>
      <c r="BF365" s="239">
        <f>IF(N365="snížená",J365,0)</f>
        <v>0</v>
      </c>
      <c r="BG365" s="239">
        <f>IF(N365="zákl. přenesená",J365,0)</f>
        <v>0</v>
      </c>
      <c r="BH365" s="239">
        <f>IF(N365="sníž. přenesená",J365,0)</f>
        <v>0</v>
      </c>
      <c r="BI365" s="239">
        <f>IF(N365="nulová",J365,0)</f>
        <v>0</v>
      </c>
      <c r="BJ365" s="18" t="s">
        <v>86</v>
      </c>
      <c r="BK365" s="239">
        <f>ROUND(I365*H365,2)</f>
        <v>0</v>
      </c>
      <c r="BL365" s="18" t="s">
        <v>183</v>
      </c>
      <c r="BM365" s="238" t="s">
        <v>2332</v>
      </c>
    </row>
    <row r="366" spans="1:47" s="2" customFormat="1" ht="12">
      <c r="A366" s="39"/>
      <c r="B366" s="40"/>
      <c r="C366" s="41"/>
      <c r="D366" s="240" t="s">
        <v>185</v>
      </c>
      <c r="E366" s="41"/>
      <c r="F366" s="241" t="s">
        <v>2010</v>
      </c>
      <c r="G366" s="41"/>
      <c r="H366" s="41"/>
      <c r="I366" s="242"/>
      <c r="J366" s="41"/>
      <c r="K366" s="41"/>
      <c r="L366" s="45"/>
      <c r="M366" s="299"/>
      <c r="N366" s="300"/>
      <c r="O366" s="301"/>
      <c r="P366" s="301"/>
      <c r="Q366" s="301"/>
      <c r="R366" s="301"/>
      <c r="S366" s="301"/>
      <c r="T366" s="302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185</v>
      </c>
      <c r="AU366" s="18" t="s">
        <v>88</v>
      </c>
    </row>
    <row r="367" spans="1:31" s="2" customFormat="1" ht="6.95" customHeight="1">
      <c r="A367" s="39"/>
      <c r="B367" s="67"/>
      <c r="C367" s="68"/>
      <c r="D367" s="68"/>
      <c r="E367" s="68"/>
      <c r="F367" s="68"/>
      <c r="G367" s="68"/>
      <c r="H367" s="68"/>
      <c r="I367" s="68"/>
      <c r="J367" s="68"/>
      <c r="K367" s="68"/>
      <c r="L367" s="45"/>
      <c r="M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</sheetData>
  <sheetProtection password="CC35" sheet="1" objects="1" scenarios="1" formatColumns="0" formatRows="0" autoFilter="0"/>
  <autoFilter ref="C123:K3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NOOTEBOOK\HONZAS</dc:creator>
  <cp:keywords/>
  <dc:description/>
  <cp:lastModifiedBy>NOOTEBOOK\HONZAS</cp:lastModifiedBy>
  <dcterms:created xsi:type="dcterms:W3CDTF">2023-12-21T10:37:40Z</dcterms:created>
  <dcterms:modified xsi:type="dcterms:W3CDTF">2023-12-21T10:38:23Z</dcterms:modified>
  <cp:category/>
  <cp:version/>
  <cp:contentType/>
  <cp:contentStatus/>
</cp:coreProperties>
</file>