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SOKP (převzato z 2023)/III0128 Sibřina - Křenice - II101 (km 0,280 - 2,508)/"/>
    </mc:Choice>
  </mc:AlternateContent>
  <xr:revisionPtr revIDLastSave="9" documentId="8_{0ABED6BE-E120-40B5-B1BA-ADB952513054}" xr6:coauthVersionLast="47" xr6:coauthVersionMax="47" xr10:uidLastSave="{A551ACFF-EE2F-476E-87D7-FEBC6A5B488B}"/>
  <bookViews>
    <workbookView xWindow="-120" yWindow="-120" windowWidth="29040" windowHeight="17520" activeTab="1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#N/A</definedName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6" i="4"/>
  <c r="F7" i="4"/>
  <c r="F25" i="3"/>
  <c r="I22" i="3"/>
  <c r="F22" i="3"/>
  <c r="F12" i="4"/>
  <c r="F11" i="4"/>
  <c r="F10" i="4"/>
  <c r="F9" i="4"/>
  <c r="F8" i="4"/>
  <c r="H26" i="1"/>
  <c r="H24" i="1"/>
  <c r="F28" i="1"/>
  <c r="F30" i="1"/>
  <c r="F29" i="1"/>
  <c r="F27" i="1"/>
  <c r="F25" i="1"/>
  <c r="F24" i="1"/>
  <c r="F23" i="1"/>
  <c r="F22" i="1"/>
  <c r="F17" i="1"/>
  <c r="F21" i="1"/>
  <c r="F20" i="1"/>
  <c r="F14" i="1"/>
  <c r="F18" i="1"/>
  <c r="F16" i="1"/>
  <c r="F15" i="1"/>
  <c r="F13" i="1"/>
  <c r="F12" i="1"/>
  <c r="F13" i="4"/>
  <c r="E19" i="1" s="1"/>
  <c r="F19" i="1" s="1"/>
  <c r="F31" i="1" l="1"/>
  <c r="C14" i="3" s="1"/>
  <c r="C22" i="3" s="1"/>
  <c r="C26" i="3" s="1"/>
  <c r="F32" i="1"/>
  <c r="F33" i="1" s="1"/>
  <c r="F26" i="3" l="1"/>
  <c r="I25" i="3"/>
  <c r="I26" i="3" l="1"/>
</calcChain>
</file>

<file path=xl/sharedStrings.xml><?xml version="1.0" encoding="utf-8"?>
<sst xmlns="http://schemas.openxmlformats.org/spreadsheetml/2006/main" count="171" uniqueCount="113">
  <si>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</si>
  <si>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</si>
  <si>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</si>
  <si>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</si>
  <si>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</si>
  <si>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</si>
  <si>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</si>
  <si>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</si>
  <si>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</si>
  <si>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</si>
  <si>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</si>
  <si>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</si>
  <si>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</si>
  <si>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</si>
  <si>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</si>
  <si>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</si>
  <si>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</si>
  <si>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</si>
  <si>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</si>
  <si>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</si>
  <si>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</si>
  <si>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</si>
  <si>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</si>
  <si>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</si>
  <si>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</si>
  <si>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</si>
  <si>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</si>
  <si>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</si>
  <si>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</si>
  <si>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</si>
  <si>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</si>
  <si>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</si>
  <si>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</si>
  <si>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</si>
  <si>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</si>
  <si>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</si>
  <si>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</si>
  <si>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</si>
  <si>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</si>
  <si>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</si>
  <si>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</si>
  <si>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</si>
  <si>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</si>
  <si>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</si>
  <si>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</si>
  <si>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</si>
  <si>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</si>
  <si>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</si>
  <si>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</si>
  <si>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</si>
  <si>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</si>
  <si>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</si>
  <si>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</si>
  <si>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</si>
  <si>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</si>
  <si>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</si>
  <si>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</si>
  <si>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</si>
  <si>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</si>
  <si>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</si>
  <si>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</si>
  <si>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</si>
  <si>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</si>
  <si>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</si>
  <si>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</si>
  <si>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</si>
  <si>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</si>
  <si>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</si>
  <si>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</si>
  <si>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</si>
  <si>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</si>
  <si>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výšková úprava  krycích hrnců</t>
  </si>
  <si>
    <t>hmotnost              t</t>
  </si>
  <si>
    <t>hmotnost  celkem</t>
  </si>
  <si>
    <t>574C06</t>
  </si>
  <si>
    <t>015112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</si>
  <si>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</si>
  <si>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</si>
  <si>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</si>
  <si>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</si>
  <si>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</si>
  <si>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</si>
  <si>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</si>
  <si>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</si>
  <si>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</si>
  <si>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</si>
  <si>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</si>
  <si>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</si>
  <si>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</si>
  <si>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</si>
  <si>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</si>
  <si>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</si>
  <si>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SPOJOVACÍ POSTŘIK Z EMULZE DO 1,0KG/M2</t>
  </si>
  <si>
    <t>vyrovnávka asfalt. bet. ACL 16+ , 16S</t>
  </si>
  <si>
    <t xml:space="preserve">asfalt. beton ACO 11+, 11S  50/70 tl. 50 mm,  </t>
  </si>
  <si>
    <t>VDZ - předem připravené symboly</t>
  </si>
  <si>
    <t>výšková úprava poklopů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</si>
  <si>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</si>
  <si>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</si>
  <si>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</si>
  <si>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</si>
  <si>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 xml:space="preserve"> poplatky na likvidaci odpadů nekontaminovaných</t>
  </si>
  <si>
    <t>VDZ - barvou hladké - dodávka a pokládka</t>
  </si>
  <si>
    <t>VDZ - plastem hladké - dodávka a pokládka</t>
  </si>
  <si>
    <t>VOZOVKOVÉ VÝZTUŽNÉ VRSTVY ZE SÍTÍ (výztužný geokompozit ze skelných vláken)</t>
  </si>
  <si>
    <t>Stavba:    III/0128 Sibřina - Křenice - II/101 (km 0,280 - 2,508)</t>
  </si>
  <si>
    <r>
      <t xml:space="preserve">Objekt:   </t>
    </r>
    <r>
      <rPr>
        <b/>
        <sz val="9"/>
        <rFont val="Arial CE"/>
        <charset val="238"/>
      </rPr>
      <t xml:space="preserve"> silnice   III/0128</t>
    </r>
    <r>
      <rPr>
        <b/>
        <sz val="9"/>
        <rFont val="Arial CE"/>
        <family val="2"/>
        <charset val="238"/>
      </rPr>
      <t xml:space="preserve">               km  0,280 - 2,508</t>
    </r>
  </si>
  <si>
    <r>
      <t xml:space="preserve">Datum:   </t>
    </r>
    <r>
      <rPr>
        <sz val="9"/>
        <rFont val="Arial CE"/>
        <charset val="238"/>
      </rPr>
      <t>23.8.2023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</si>
  <si>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</si>
  <si>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III/0128 Sibřina - Křenice - II/101 (km 0,280 - 2,508)</t>
  </si>
  <si>
    <t>staničení km  0,280 - 2,508</t>
  </si>
  <si>
    <t>Tomáš Pecka</t>
  </si>
  <si>
    <t>rozpočet:  OTSKP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</si>
</sst>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1" fontId="12" fillId="0" borderId="5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/>
    </xf>
    <xf numFmtId="2" fontId="11" fillId="0" borderId="6" xfId="0" applyNumberFormat="1" applyFont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4" fontId="11" fillId="0" borderId="21" xfId="0" applyNumberFormat="1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2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4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0" fontId="32" fillId="0" borderId="6" xfId="0" applyFont="1" applyBorder="1" applyAlignment="1" applyProtection="1">
      <alignment vertical="top"/>
    </xf>
    <xf numFmtId="2" fontId="11" fillId="5" borderId="6" xfId="0" applyNumberFormat="1" applyFont="1" applyFill="1" applyBorder="1" applyAlignment="1" applyProtection="1">
      <alignment vertical="top"/>
    </xf>
    <xf numFmtId="2" fontId="11" fillId="5" borderId="4" xfId="0" applyNumberFormat="1" applyFont="1" applyFill="1" applyBorder="1" applyAlignment="1" applyProtection="1">
      <alignment vertical="top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33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25" fillId="6" borderId="34" xfId="0" applyNumberFormat="1" applyFont="1" applyFill="1" applyBorder="1" applyAlignment="1" applyProtection="1">
      <alignment horizontal="center" vertical="center"/>
    </xf>
    <xf numFmtId="0" fontId="25" fillId="6" borderId="18" xfId="0" applyFont="1" applyFill="1" applyBorder="1" applyAlignment="1" applyProtection="1">
      <alignment horizontal="center" vertical="center"/>
    </xf>
    <xf numFmtId="0" fontId="25" fillId="6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14" fontId="34" fillId="0" borderId="34" xfId="0" applyNumberFormat="1" applyFont="1" applyBorder="1" applyAlignment="1" applyProtection="1">
      <alignment horizontal="center" vertical="center"/>
    </xf>
    <xf numFmtId="14" fontId="34" fillId="0" borderId="41" xfId="0" applyNumberFormat="1" applyFont="1" applyBorder="1" applyAlignment="1" applyProtection="1">
      <alignment horizontal="center" vertical="center"/>
    </xf>
    <xf numFmtId="14" fontId="34" fillId="0" borderId="42" xfId="0" applyNumberFormat="1" applyFont="1" applyBorder="1" applyAlignment="1" applyProtection="1">
      <alignment horizontal="center" vertical="center"/>
    </xf>
    <xf numFmtId="14" fontId="34" fillId="0" borderId="43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34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5" fillId="0" borderId="7" xfId="0" applyNumberFormat="1" applyFont="1" applyBorder="1" applyAlignment="1" applyProtection="1">
      <alignment horizontal="left" vertical="center"/>
    </xf>
    <xf numFmtId="0" fontId="35" fillId="0" borderId="7" xfId="0" applyFont="1" applyBorder="1" applyAlignment="1" applyProtection="1">
      <alignment horizontal="left" vertical="center"/>
    </xf>
    <xf numFmtId="49" fontId="34" fillId="0" borderId="6" xfId="0" applyNumberFormat="1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25" fillId="6" borderId="18" xfId="0" applyNumberFormat="1" applyFont="1" applyFill="1" applyBorder="1" applyAlignment="1" applyProtection="1">
      <alignment horizontal="center" vertical="center"/>
    </xf>
    <xf numFmtId="49" fontId="25" fillId="6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29" fillId="0" borderId="48" xfId="0" applyNumberFormat="1" applyFont="1" applyBorder="1" applyAlignment="1" applyProtection="1">
      <alignment horizontal="center" vertical="center" wrapText="1"/>
    </xf>
    <xf numFmtId="0" fontId="35" fillId="0" borderId="47" xfId="0" applyFont="1" applyBorder="1" applyAlignment="1" applyProtection="1">
      <alignment horizontal="center" vertical="center" wrapText="1"/>
    </xf>
    <xf numFmtId="0" fontId="35" fillId="0" borderId="42" xfId="0" applyFont="1" applyBorder="1" applyAlignment="1" applyProtection="1">
      <alignment horizontal="center" vertical="center" wrapText="1"/>
    </xf>
    <xf numFmtId="0" fontId="35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8" xfId="0" applyNumberFormat="1" applyFont="1" applyBorder="1" applyAlignment="1" applyProtection="1">
      <alignment horizontal="center" vertical="center" wrapText="1"/>
    </xf>
    <xf numFmtId="0" fontId="16" fillId="0" borderId="47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4" fillId="0" borderId="7" xfId="0" applyNumberFormat="1" applyFont="1" applyBorder="1" applyAlignment="1" applyProtection="1">
      <alignment horizontal="left" vertical="center"/>
    </xf>
    <xf numFmtId="0" fontId="34" fillId="0" borderId="7" xfId="0" applyFont="1" applyBorder="1" applyAlignment="1" applyProtection="1">
      <alignment horizontal="left" vertical="center"/>
    </xf>
    <xf numFmtId="49" fontId="34" fillId="0" borderId="19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4" fillId="0" borderId="41" xfId="0" applyFont="1" applyBorder="1" applyAlignment="1" applyProtection="1">
      <alignment horizontal="center" vertical="center"/>
    </xf>
    <xf numFmtId="0" fontId="34" fillId="0" borderId="42" xfId="0" applyFont="1" applyBorder="1" applyAlignment="1" applyProtection="1">
      <alignment horizontal="center" vertical="center"/>
    </xf>
    <xf numFmtId="0" fontId="34" fillId="0" borderId="43" xfId="0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53" name="obrázek 1" descr="C:\Users\jiri.prochazka\Desktop\logo_ksus.png">
          <a:extLst>
            <a:ext uri="{FF2B5EF4-FFF2-40B4-BE49-F238E27FC236}">
              <a16:creationId xmlns:a16="http://schemas.microsoft.com/office/drawing/2014/main" id="{FF08D94D-C161-DD1F-5D96-1CDA93D5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C14" sqref="C14"/>
    </sheetView>
  </sheetViews>
  <sheetFormatPr defaultColWidth="13.33203125" defaultRowHeight="12.75" x14ac:dyDescent="0.15"/>
  <cols>
    <col min="1" max="1" width="13.33203125" style="40" customWidth="1"/>
    <col min="2" max="2" width="11.83203125" style="40" customWidth="1"/>
    <col min="3" max="3" width="25.33203125" style="40" customWidth="1"/>
    <col min="4" max="4" width="11.83203125" style="40" customWidth="1"/>
    <col min="5" max="5" width="17.5" style="40" customWidth="1"/>
    <col min="6" max="6" width="26.33203125" style="40" customWidth="1"/>
    <col min="7" max="7" width="13.33203125" style="40" customWidth="1"/>
    <col min="8" max="8" width="13.83203125" style="40" customWidth="1"/>
    <col min="9" max="9" width="26.1640625" style="40" customWidth="1"/>
    <col min="10" max="10" width="13.33203125" style="40"/>
    <col min="11" max="11" width="13.6640625" style="40" bestFit="1" customWidth="1"/>
    <col min="12" max="16384" width="13.33203125" style="40"/>
  </cols>
  <sheetData>
    <row r="1" spans="1:11" ht="28.7" customHeight="1" thickBot="1" x14ac:dyDescent="0.2">
      <c r="A1" s="209" t="s">
        <v>18</v>
      </c>
      <c r="B1" s="210"/>
      <c r="C1" s="210"/>
      <c r="D1" s="210"/>
      <c r="E1" s="210"/>
      <c r="F1" s="210"/>
      <c r="G1" s="210"/>
      <c r="H1" s="210"/>
      <c r="I1" s="210"/>
    </row>
    <row r="2" spans="1:11" ht="12.75" customHeight="1" x14ac:dyDescent="0.15">
      <c r="A2" s="211" t="s">
        <v>19</v>
      </c>
      <c r="B2" s="212"/>
      <c r="C2" s="213" t="s">
        <v>109</v>
      </c>
      <c r="D2" s="214"/>
      <c r="E2" s="217" t="s">
        <v>20</v>
      </c>
      <c r="F2" s="218" t="s">
        <v>84</v>
      </c>
      <c r="G2" s="219"/>
      <c r="H2" s="217" t="s">
        <v>21</v>
      </c>
      <c r="I2" s="224"/>
    </row>
    <row r="3" spans="1:11" x14ac:dyDescent="0.15">
      <c r="A3" s="180"/>
      <c r="B3" s="179"/>
      <c r="C3" s="215"/>
      <c r="D3" s="216"/>
      <c r="E3" s="179"/>
      <c r="F3" s="220"/>
      <c r="G3" s="221"/>
      <c r="H3" s="179"/>
      <c r="I3" s="223"/>
    </row>
    <row r="4" spans="1:11" ht="12.75" customHeight="1" x14ac:dyDescent="0.15">
      <c r="A4" s="178" t="s">
        <v>22</v>
      </c>
      <c r="B4" s="179"/>
      <c r="C4" s="225" t="s">
        <v>89</v>
      </c>
      <c r="D4" s="226"/>
      <c r="E4" s="185" t="s">
        <v>23</v>
      </c>
      <c r="F4" s="185"/>
      <c r="G4" s="179"/>
      <c r="H4" s="185" t="s">
        <v>21</v>
      </c>
      <c r="I4" s="229"/>
    </row>
    <row r="5" spans="1:11" ht="12.75" customHeight="1" x14ac:dyDescent="0.15">
      <c r="A5" s="180"/>
      <c r="B5" s="179"/>
      <c r="C5" s="227"/>
      <c r="D5" s="228"/>
      <c r="E5" s="179"/>
      <c r="F5" s="179"/>
      <c r="G5" s="179"/>
      <c r="H5" s="179"/>
      <c r="I5" s="177"/>
    </row>
    <row r="6" spans="1:11" ht="13.15" customHeight="1" x14ac:dyDescent="0.15">
      <c r="A6" s="178" t="s">
        <v>24</v>
      </c>
      <c r="B6" s="179"/>
      <c r="C6" s="194" t="s">
        <v>110</v>
      </c>
      <c r="D6" s="195"/>
      <c r="E6" s="185" t="s">
        <v>25</v>
      </c>
      <c r="F6" s="192"/>
      <c r="G6" s="187"/>
      <c r="H6" s="185" t="s">
        <v>21</v>
      </c>
      <c r="I6" s="222"/>
    </row>
    <row r="7" spans="1:11" x14ac:dyDescent="0.15">
      <c r="A7" s="180"/>
      <c r="B7" s="179"/>
      <c r="C7" s="196"/>
      <c r="D7" s="197"/>
      <c r="E7" s="179"/>
      <c r="F7" s="187"/>
      <c r="G7" s="187"/>
      <c r="H7" s="179"/>
      <c r="I7" s="223"/>
    </row>
    <row r="8" spans="1:11" x14ac:dyDescent="0.15">
      <c r="A8" s="178" t="s">
        <v>85</v>
      </c>
      <c r="B8" s="179"/>
      <c r="C8" s="181"/>
      <c r="D8" s="182"/>
      <c r="E8" s="185" t="s">
        <v>86</v>
      </c>
      <c r="F8" s="186" t="s">
        <v>111</v>
      </c>
      <c r="G8" s="187"/>
      <c r="H8" s="188" t="s">
        <v>87</v>
      </c>
      <c r="I8" s="190"/>
    </row>
    <row r="9" spans="1:11" x14ac:dyDescent="0.15">
      <c r="A9" s="180"/>
      <c r="B9" s="179"/>
      <c r="C9" s="183"/>
      <c r="D9" s="184"/>
      <c r="E9" s="179"/>
      <c r="F9" s="187"/>
      <c r="G9" s="187"/>
      <c r="H9" s="189"/>
      <c r="I9" s="191"/>
    </row>
    <row r="10" spans="1:11" x14ac:dyDescent="0.15">
      <c r="A10" s="178" t="s">
        <v>88</v>
      </c>
      <c r="B10" s="179"/>
      <c r="C10" s="192"/>
      <c r="D10" s="187"/>
      <c r="E10" s="185" t="s">
        <v>26</v>
      </c>
      <c r="F10" s="193" t="s">
        <v>111</v>
      </c>
      <c r="G10" s="187"/>
      <c r="H10" s="185" t="s">
        <v>27</v>
      </c>
      <c r="I10" s="176"/>
    </row>
    <row r="11" spans="1:11" x14ac:dyDescent="0.15">
      <c r="A11" s="180"/>
      <c r="B11" s="179"/>
      <c r="C11" s="187"/>
      <c r="D11" s="187"/>
      <c r="E11" s="179"/>
      <c r="F11" s="187"/>
      <c r="G11" s="187"/>
      <c r="H11" s="179"/>
      <c r="I11" s="177"/>
    </row>
    <row r="12" spans="1:11" ht="23.45" customHeight="1" thickBot="1" x14ac:dyDescent="0.2">
      <c r="A12" s="168" t="s">
        <v>28</v>
      </c>
      <c r="B12" s="169"/>
      <c r="C12" s="169"/>
      <c r="D12" s="169"/>
      <c r="E12" s="169"/>
      <c r="F12" s="169"/>
      <c r="G12" s="169"/>
      <c r="H12" s="169"/>
      <c r="I12" s="170"/>
    </row>
    <row r="13" spans="1:11" ht="26.45" customHeight="1" x14ac:dyDescent="0.15">
      <c r="A13" s="41" t="s">
        <v>29</v>
      </c>
      <c r="B13" s="171" t="s">
        <v>30</v>
      </c>
      <c r="C13" s="172"/>
      <c r="D13" s="42" t="s">
        <v>31</v>
      </c>
      <c r="E13" s="173" t="s">
        <v>32</v>
      </c>
      <c r="F13" s="174"/>
      <c r="G13" s="42" t="s">
        <v>33</v>
      </c>
      <c r="H13" s="173" t="s">
        <v>34</v>
      </c>
      <c r="I13" s="175"/>
    </row>
    <row r="14" spans="1:11" ht="15.2" customHeight="1" x14ac:dyDescent="0.15">
      <c r="A14" s="43" t="s">
        <v>35</v>
      </c>
      <c r="B14" s="44" t="s">
        <v>36</v>
      </c>
      <c r="C14" s="45">
        <f>SUM(rozpočet!F31)</f>
        <v>0</v>
      </c>
      <c r="D14" s="161" t="s">
        <v>37</v>
      </c>
      <c r="E14" s="162"/>
      <c r="F14" s="45">
        <v>0</v>
      </c>
      <c r="G14" s="163" t="s">
        <v>38</v>
      </c>
      <c r="H14" s="164"/>
      <c r="I14" s="46">
        <v>0</v>
      </c>
    </row>
    <row r="15" spans="1:11" ht="15.2" customHeight="1" x14ac:dyDescent="0.15">
      <c r="A15" s="43"/>
      <c r="B15" s="44" t="s">
        <v>39</v>
      </c>
      <c r="C15" s="45">
        <v>0</v>
      </c>
      <c r="D15" s="161" t="s">
        <v>40</v>
      </c>
      <c r="E15" s="162"/>
      <c r="F15" s="45">
        <v>0</v>
      </c>
      <c r="G15" s="163" t="s">
        <v>41</v>
      </c>
      <c r="H15" s="164"/>
      <c r="I15" s="46">
        <v>0</v>
      </c>
      <c r="K15" s="47"/>
    </row>
    <row r="16" spans="1:11" ht="15.2" customHeight="1" x14ac:dyDescent="0.15">
      <c r="A16" s="43" t="s">
        <v>42</v>
      </c>
      <c r="B16" s="44" t="s">
        <v>36</v>
      </c>
      <c r="C16" s="45">
        <v>0</v>
      </c>
      <c r="D16" s="161" t="s">
        <v>43</v>
      </c>
      <c r="E16" s="162"/>
      <c r="F16" s="45">
        <v>0</v>
      </c>
      <c r="G16" s="163" t="s">
        <v>44</v>
      </c>
      <c r="H16" s="164"/>
      <c r="I16" s="46">
        <v>0</v>
      </c>
    </row>
    <row r="17" spans="1:9" ht="15.2" customHeight="1" x14ac:dyDescent="0.15">
      <c r="A17" s="43"/>
      <c r="B17" s="44" t="s">
        <v>39</v>
      </c>
      <c r="C17" s="45">
        <v>0</v>
      </c>
      <c r="D17" s="161"/>
      <c r="E17" s="162"/>
      <c r="F17" s="48"/>
      <c r="G17" s="163" t="s">
        <v>45</v>
      </c>
      <c r="H17" s="164"/>
      <c r="I17" s="46">
        <v>0</v>
      </c>
    </row>
    <row r="18" spans="1:9" ht="15.2" customHeight="1" x14ac:dyDescent="0.15">
      <c r="A18" s="43" t="s">
        <v>46</v>
      </c>
      <c r="B18" s="44" t="s">
        <v>36</v>
      </c>
      <c r="C18" s="45">
        <v>0</v>
      </c>
      <c r="D18" s="161"/>
      <c r="E18" s="162"/>
      <c r="F18" s="48"/>
      <c r="G18" s="163" t="s">
        <v>47</v>
      </c>
      <c r="H18" s="164"/>
      <c r="I18" s="46">
        <v>0</v>
      </c>
    </row>
    <row r="19" spans="1:9" ht="15.2" customHeight="1" x14ac:dyDescent="0.15">
      <c r="A19" s="43"/>
      <c r="B19" s="44" t="s">
        <v>39</v>
      </c>
      <c r="C19" s="45">
        <v>0</v>
      </c>
      <c r="D19" s="161"/>
      <c r="E19" s="162"/>
      <c r="F19" s="48"/>
      <c r="G19" s="163" t="s">
        <v>48</v>
      </c>
      <c r="H19" s="164"/>
      <c r="I19" s="46">
        <v>0</v>
      </c>
    </row>
    <row r="20" spans="1:9" ht="15.2" customHeight="1" x14ac:dyDescent="0.15">
      <c r="A20" s="159" t="s">
        <v>49</v>
      </c>
      <c r="B20" s="160"/>
      <c r="C20" s="45">
        <v>0</v>
      </c>
      <c r="D20" s="161"/>
      <c r="E20" s="162"/>
      <c r="F20" s="48"/>
      <c r="G20" s="163"/>
      <c r="H20" s="164"/>
      <c r="I20" s="49"/>
    </row>
    <row r="21" spans="1:9" ht="15.2" customHeight="1" x14ac:dyDescent="0.15">
      <c r="A21" s="159" t="s">
        <v>50</v>
      </c>
      <c r="B21" s="160"/>
      <c r="C21" s="45">
        <v>0</v>
      </c>
      <c r="D21" s="161"/>
      <c r="E21" s="162"/>
      <c r="F21" s="48"/>
      <c r="G21" s="163"/>
      <c r="H21" s="164"/>
      <c r="I21" s="49"/>
    </row>
    <row r="22" spans="1:9" ht="16.7" customHeight="1" x14ac:dyDescent="0.15">
      <c r="A22" s="159" t="s">
        <v>51</v>
      </c>
      <c r="B22" s="160"/>
      <c r="C22" s="45">
        <f>SUM(C14:C21)</f>
        <v>0</v>
      </c>
      <c r="D22" s="165" t="s">
        <v>52</v>
      </c>
      <c r="E22" s="166"/>
      <c r="F22" s="45">
        <f>SUM(F14:F21)</f>
        <v>0</v>
      </c>
      <c r="G22" s="167" t="s">
        <v>53</v>
      </c>
      <c r="H22" s="160"/>
      <c r="I22" s="46">
        <f>SUM(I14:I21)</f>
        <v>0</v>
      </c>
    </row>
    <row r="23" spans="1:9" x14ac:dyDescent="0.15">
      <c r="A23" s="50"/>
      <c r="B23" s="51"/>
      <c r="C23" s="51"/>
      <c r="D23" s="51"/>
      <c r="E23" s="51"/>
      <c r="F23" s="51"/>
      <c r="G23" s="51"/>
      <c r="H23" s="51"/>
      <c r="I23" s="52"/>
    </row>
    <row r="24" spans="1:9" ht="15.2" customHeight="1" x14ac:dyDescent="0.15">
      <c r="A24" s="149" t="s">
        <v>54</v>
      </c>
      <c r="B24" s="150"/>
      <c r="C24" s="53">
        <v>0</v>
      </c>
      <c r="I24" s="54"/>
    </row>
    <row r="25" spans="1:9" ht="15.2" customHeight="1" x14ac:dyDescent="0.15">
      <c r="A25" s="149" t="s">
        <v>55</v>
      </c>
      <c r="B25" s="150"/>
      <c r="C25" s="53">
        <v>0</v>
      </c>
      <c r="D25" s="151" t="s">
        <v>56</v>
      </c>
      <c r="E25" s="152"/>
      <c r="F25" s="53">
        <f>ROUND(C25*(14/100),2)</f>
        <v>0</v>
      </c>
      <c r="G25" s="153" t="s">
        <v>13</v>
      </c>
      <c r="H25" s="150"/>
      <c r="I25" s="55">
        <f>SUM(C24:C26)</f>
        <v>0</v>
      </c>
    </row>
    <row r="26" spans="1:9" ht="15.2" customHeight="1" x14ac:dyDescent="0.15">
      <c r="A26" s="149" t="s">
        <v>57</v>
      </c>
      <c r="B26" s="150"/>
      <c r="C26" s="53">
        <f>C22+F22*I22</f>
        <v>0</v>
      </c>
      <c r="D26" s="151" t="s">
        <v>6</v>
      </c>
      <c r="E26" s="152"/>
      <c r="F26" s="53">
        <f>ROUND(C26*(21/100),2)</f>
        <v>0</v>
      </c>
      <c r="G26" s="153" t="s">
        <v>58</v>
      </c>
      <c r="H26" s="150"/>
      <c r="I26" s="55">
        <f>SUM(F25:F26)+I25</f>
        <v>0</v>
      </c>
    </row>
    <row r="27" spans="1:9" x14ac:dyDescent="0.15">
      <c r="A27" s="56"/>
      <c r="I27" s="54"/>
    </row>
    <row r="28" spans="1:9" ht="14.45" customHeight="1" x14ac:dyDescent="0.15">
      <c r="A28" s="200"/>
      <c r="B28" s="201"/>
      <c r="C28" s="202"/>
      <c r="D28" s="154"/>
      <c r="E28" s="198"/>
      <c r="F28" s="199"/>
      <c r="G28" s="154" t="s">
        <v>59</v>
      </c>
      <c r="H28" s="155"/>
      <c r="I28" s="156"/>
    </row>
    <row r="29" spans="1:9" ht="14.45" customHeight="1" x14ac:dyDescent="0.15">
      <c r="A29" s="203"/>
      <c r="B29" s="204"/>
      <c r="C29" s="205"/>
      <c r="D29" s="146"/>
      <c r="E29" s="147"/>
      <c r="F29" s="148"/>
      <c r="G29" s="146"/>
      <c r="H29" s="144"/>
      <c r="I29" s="145"/>
    </row>
    <row r="30" spans="1:9" ht="14.45" customHeight="1" x14ac:dyDescent="0.15">
      <c r="A30" s="203"/>
      <c r="B30" s="204"/>
      <c r="C30" s="205"/>
      <c r="D30" s="146"/>
      <c r="E30" s="147"/>
      <c r="F30" s="148"/>
      <c r="G30" s="143"/>
      <c r="H30" s="144"/>
      <c r="I30" s="145"/>
    </row>
    <row r="31" spans="1:9" ht="14.45" customHeight="1" x14ac:dyDescent="0.15">
      <c r="A31" s="203"/>
      <c r="B31" s="204"/>
      <c r="C31" s="205"/>
      <c r="D31" s="146"/>
      <c r="E31" s="147"/>
      <c r="F31" s="148"/>
      <c r="G31" s="146"/>
      <c r="H31" s="144"/>
      <c r="I31" s="145"/>
    </row>
    <row r="32" spans="1:9" ht="14.45" customHeight="1" thickBot="1" x14ac:dyDescent="0.2">
      <c r="A32" s="206"/>
      <c r="B32" s="207"/>
      <c r="C32" s="208"/>
      <c r="D32" s="140"/>
      <c r="E32" s="157"/>
      <c r="F32" s="158"/>
      <c r="G32" s="140"/>
      <c r="H32" s="141"/>
      <c r="I32" s="142"/>
    </row>
    <row r="34" spans="1:5" x14ac:dyDescent="0.15">
      <c r="B34" s="124"/>
      <c r="C34" s="124"/>
      <c r="D34" s="124"/>
      <c r="E34" s="124"/>
    </row>
    <row r="35" spans="1:5" x14ac:dyDescent="0.15">
      <c r="A35" s="125"/>
      <c r="B35" s="124"/>
      <c r="C35" s="124"/>
      <c r="D35" s="124"/>
      <c r="E35" s="124"/>
    </row>
    <row r="36" spans="1:5" x14ac:dyDescent="0.15">
      <c r="A36" s="126"/>
      <c r="B36" s="125"/>
      <c r="C36" s="125"/>
      <c r="D36" s="125"/>
      <c r="E36" s="125"/>
    </row>
    <row r="37" spans="1:5" x14ac:dyDescent="0.15">
      <c r="A37" s="126"/>
      <c r="B37" s="125"/>
      <c r="C37" s="125"/>
      <c r="D37" s="125"/>
      <c r="E37" s="125"/>
    </row>
    <row r="38" spans="1:5" x14ac:dyDescent="0.15">
      <c r="A38" s="126"/>
      <c r="B38" s="125"/>
      <c r="C38" s="125"/>
      <c r="D38" s="125"/>
      <c r="E38" s="125"/>
    </row>
    <row r="39" spans="1:5" x14ac:dyDescent="0.15">
      <c r="A39" s="126"/>
      <c r="B39" s="125"/>
      <c r="C39" s="125"/>
      <c r="D39" s="125"/>
      <c r="E39" s="125"/>
    </row>
    <row r="40" spans="1:5" x14ac:dyDescent="0.15">
      <c r="A40" s="126"/>
      <c r="B40" s="125"/>
      <c r="C40" s="125"/>
      <c r="D40" s="125"/>
      <c r="E40" s="125"/>
    </row>
    <row r="41" spans="1:5" x14ac:dyDescent="0.15">
      <c r="B41" s="124"/>
      <c r="C41" s="124"/>
      <c r="D41" s="124"/>
      <c r="E41" s="124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showGridLines="0" tabSelected="1" topLeftCell="A6" zoomScale="120" zoomScaleNormal="120" workbookViewId="0">
      <selection activeCell="N24" sqref="N24"/>
    </sheetView>
  </sheetViews>
  <sheetFormatPr defaultColWidth="10.5" defaultRowHeight="12" customHeight="1" x14ac:dyDescent="0.15"/>
  <cols>
    <col min="1" max="1" width="16.33203125" style="2" customWidth="1"/>
    <col min="2" max="2" width="104.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1.83203125" style="5" customWidth="1"/>
    <col min="7" max="7" width="14.33203125" style="69" hidden="1" customWidth="1"/>
    <col min="8" max="8" width="10.5" style="64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30" t="s">
        <v>5</v>
      </c>
      <c r="B1" s="230"/>
      <c r="C1" s="230"/>
      <c r="D1" s="230"/>
      <c r="E1" s="230"/>
      <c r="F1" s="230"/>
      <c r="G1" s="1"/>
    </row>
    <row r="2" spans="1:10" ht="12.75" customHeight="1" x14ac:dyDescent="0.2">
      <c r="A2" s="18" t="s">
        <v>105</v>
      </c>
      <c r="B2" s="6"/>
      <c r="C2" s="19" t="s">
        <v>5</v>
      </c>
      <c r="D2" s="6"/>
      <c r="E2" s="6"/>
      <c r="F2" s="6"/>
      <c r="G2" s="65"/>
    </row>
    <row r="3" spans="1:10" ht="12.75" customHeight="1" x14ac:dyDescent="0.2">
      <c r="A3" s="18" t="s">
        <v>106</v>
      </c>
      <c r="B3" s="6"/>
      <c r="C3" s="6"/>
      <c r="D3" s="6"/>
      <c r="E3" s="13"/>
      <c r="F3" s="6"/>
      <c r="G3" s="65"/>
    </row>
    <row r="4" spans="1:10" ht="13.15" customHeight="1" x14ac:dyDescent="0.2">
      <c r="A4" s="7"/>
      <c r="B4" s="6"/>
      <c r="C4" s="7"/>
      <c r="D4" s="6"/>
      <c r="E4" s="6"/>
      <c r="F4" s="6"/>
      <c r="G4" s="65"/>
    </row>
    <row r="5" spans="1:10" ht="1.5" customHeight="1" x14ac:dyDescent="0.15">
      <c r="A5" s="8"/>
      <c r="B5" s="9"/>
      <c r="C5" s="10"/>
      <c r="D5" s="9"/>
      <c r="E5" s="11"/>
      <c r="F5" s="12"/>
      <c r="G5" s="66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7"/>
    </row>
    <row r="7" spans="1:10" ht="12.75" customHeight="1" x14ac:dyDescent="0.2">
      <c r="A7" s="13" t="s">
        <v>1</v>
      </c>
      <c r="B7" s="13"/>
      <c r="C7" s="16"/>
      <c r="D7" s="13" t="s">
        <v>108</v>
      </c>
      <c r="E7" s="13"/>
      <c r="F7" s="62" t="s">
        <v>5</v>
      </c>
      <c r="G7" s="67" t="s">
        <v>62</v>
      </c>
    </row>
    <row r="8" spans="1:10" ht="12.75" customHeight="1" x14ac:dyDescent="0.2">
      <c r="A8" s="13" t="s">
        <v>112</v>
      </c>
      <c r="B8" s="14"/>
      <c r="C8" s="17"/>
      <c r="D8" s="13" t="s">
        <v>107</v>
      </c>
      <c r="E8" s="127" t="s">
        <v>5</v>
      </c>
      <c r="F8" s="63" t="s">
        <v>5</v>
      </c>
      <c r="G8" s="67" t="s">
        <v>63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8"/>
    </row>
    <row r="10" spans="1:10" ht="24" customHeight="1" thickBot="1" x14ac:dyDescent="0.2"/>
    <row r="11" spans="1:10" s="20" customFormat="1" ht="52.5" customHeight="1" thickBot="1" x14ac:dyDescent="0.2">
      <c r="A11" s="122" t="s">
        <v>82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70" t="s">
        <v>72</v>
      </c>
      <c r="H11" s="71" t="s">
        <v>73</v>
      </c>
      <c r="I11" s="58"/>
      <c r="J11" s="58" t="s">
        <v>64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139">
        <v>1</v>
      </c>
      <c r="E12" s="131"/>
      <c r="F12" s="87">
        <f t="shared" ref="F12:F30" si="0">E12*D12</f>
        <v>0</v>
      </c>
      <c r="G12" s="72"/>
      <c r="H12" s="73"/>
      <c r="I12" s="74"/>
      <c r="J12" s="58"/>
    </row>
    <row r="13" spans="1:10" s="20" customFormat="1" ht="15" x14ac:dyDescent="0.15">
      <c r="A13" s="27">
        <v>113728</v>
      </c>
      <c r="B13" s="28" t="s">
        <v>70</v>
      </c>
      <c r="C13" s="29" t="s">
        <v>65</v>
      </c>
      <c r="D13" s="88">
        <v>362.1</v>
      </c>
      <c r="E13" s="132"/>
      <c r="F13" s="89">
        <f t="shared" si="0"/>
        <v>0</v>
      </c>
      <c r="G13" s="75" t="s">
        <v>5</v>
      </c>
      <c r="H13" s="76" t="s">
        <v>5</v>
      </c>
      <c r="I13" s="77"/>
      <c r="J13" s="59"/>
    </row>
    <row r="14" spans="1:10" s="20" customFormat="1" ht="15" x14ac:dyDescent="0.15">
      <c r="A14" s="27">
        <v>919111</v>
      </c>
      <c r="B14" s="28" t="s">
        <v>69</v>
      </c>
      <c r="C14" s="29" t="s">
        <v>17</v>
      </c>
      <c r="D14" s="88">
        <v>135</v>
      </c>
      <c r="E14" s="132"/>
      <c r="F14" s="89">
        <f t="shared" si="0"/>
        <v>0</v>
      </c>
      <c r="G14" s="75"/>
      <c r="H14" s="78"/>
      <c r="I14" s="77"/>
      <c r="J14" s="59" t="s">
        <v>5</v>
      </c>
    </row>
    <row r="15" spans="1:10" s="20" customFormat="1" ht="15" x14ac:dyDescent="0.15">
      <c r="A15" s="27">
        <v>93818</v>
      </c>
      <c r="B15" s="28" t="s">
        <v>68</v>
      </c>
      <c r="C15" s="29" t="s">
        <v>2</v>
      </c>
      <c r="D15" s="88">
        <v>29053.200000000001</v>
      </c>
      <c r="E15" s="132"/>
      <c r="F15" s="89">
        <f t="shared" si="0"/>
        <v>0</v>
      </c>
      <c r="G15" s="75"/>
      <c r="H15" s="78"/>
      <c r="I15" s="77"/>
      <c r="J15" s="59" t="s">
        <v>5</v>
      </c>
    </row>
    <row r="16" spans="1:10" s="20" customFormat="1" ht="15" x14ac:dyDescent="0.15">
      <c r="A16" s="27" t="s">
        <v>74</v>
      </c>
      <c r="B16" s="28" t="s">
        <v>93</v>
      </c>
      <c r="C16" s="29" t="s">
        <v>65</v>
      </c>
      <c r="D16" s="88">
        <v>726.33</v>
      </c>
      <c r="E16" s="132"/>
      <c r="F16" s="89">
        <f t="shared" si="0"/>
        <v>0</v>
      </c>
      <c r="G16" s="75"/>
      <c r="H16" s="78"/>
      <c r="I16" s="77"/>
      <c r="J16" s="59"/>
    </row>
    <row r="17" spans="1:10" s="20" customFormat="1" ht="15" x14ac:dyDescent="0.15">
      <c r="A17" s="27">
        <v>572223</v>
      </c>
      <c r="B17" s="28" t="s">
        <v>67</v>
      </c>
      <c r="C17" s="29" t="s">
        <v>2</v>
      </c>
      <c r="D17" s="88">
        <v>29053.200000000001</v>
      </c>
      <c r="E17" s="132"/>
      <c r="F17" s="89">
        <f t="shared" si="0"/>
        <v>0</v>
      </c>
      <c r="G17" s="75"/>
      <c r="H17" s="78"/>
      <c r="I17" s="77"/>
      <c r="J17" s="59"/>
    </row>
    <row r="18" spans="1:10" s="57" customFormat="1" ht="15" x14ac:dyDescent="0.15">
      <c r="A18" s="90" t="s">
        <v>66</v>
      </c>
      <c r="B18" s="91" t="s">
        <v>94</v>
      </c>
      <c r="C18" s="29" t="s">
        <v>2</v>
      </c>
      <c r="D18" s="92">
        <v>14526.6</v>
      </c>
      <c r="E18" s="133"/>
      <c r="F18" s="93">
        <f t="shared" si="0"/>
        <v>0</v>
      </c>
      <c r="G18" s="75"/>
      <c r="H18" s="78"/>
      <c r="I18" s="77"/>
      <c r="J18" s="59"/>
    </row>
    <row r="19" spans="1:10" s="20" customFormat="1" ht="22.5" customHeight="1" x14ac:dyDescent="0.15">
      <c r="A19" s="27" t="s">
        <v>11</v>
      </c>
      <c r="B19" s="28" t="s">
        <v>60</v>
      </c>
      <c r="C19" s="29" t="s">
        <v>2</v>
      </c>
      <c r="D19" s="88">
        <v>1684</v>
      </c>
      <c r="E19" s="132">
        <f>SUM(sanace!F13)</f>
        <v>0</v>
      </c>
      <c r="F19" s="89">
        <f t="shared" si="0"/>
        <v>0</v>
      </c>
      <c r="G19" s="75"/>
      <c r="H19" s="78"/>
      <c r="I19" s="77"/>
      <c r="J19" s="61" t="s">
        <v>5</v>
      </c>
    </row>
    <row r="20" spans="1:10" s="20" customFormat="1" ht="15" x14ac:dyDescent="0.15">
      <c r="A20" s="27">
        <v>89921</v>
      </c>
      <c r="B20" s="28" t="s">
        <v>96</v>
      </c>
      <c r="C20" s="29" t="s">
        <v>61</v>
      </c>
      <c r="D20" s="88">
        <v>15</v>
      </c>
      <c r="E20" s="132"/>
      <c r="F20" s="89">
        <f t="shared" si="0"/>
        <v>0</v>
      </c>
      <c r="G20" s="79"/>
      <c r="H20" s="80"/>
      <c r="I20" s="81"/>
      <c r="J20" s="60"/>
    </row>
    <row r="21" spans="1:10" s="20" customFormat="1" ht="15" x14ac:dyDescent="0.15">
      <c r="A21" s="27">
        <v>89923</v>
      </c>
      <c r="B21" s="28" t="s">
        <v>71</v>
      </c>
      <c r="C21" s="29" t="s">
        <v>61</v>
      </c>
      <c r="D21" s="88">
        <v>32</v>
      </c>
      <c r="E21" s="132"/>
      <c r="F21" s="89">
        <f t="shared" si="0"/>
        <v>0</v>
      </c>
      <c r="G21" s="75"/>
      <c r="H21" s="78"/>
      <c r="I21" s="77"/>
      <c r="J21" s="61" t="s">
        <v>5</v>
      </c>
    </row>
    <row r="22" spans="1:10" s="20" customFormat="1" ht="15" x14ac:dyDescent="0.15">
      <c r="A22" s="27">
        <v>113761</v>
      </c>
      <c r="B22" s="28" t="s">
        <v>97</v>
      </c>
      <c r="C22" s="29" t="s">
        <v>4</v>
      </c>
      <c r="D22" s="88">
        <v>583</v>
      </c>
      <c r="E22" s="132"/>
      <c r="F22" s="89">
        <f t="shared" si="0"/>
        <v>0</v>
      </c>
      <c r="G22" s="75"/>
      <c r="H22" s="78"/>
      <c r="I22" s="77"/>
      <c r="J22" s="59" t="s">
        <v>5</v>
      </c>
    </row>
    <row r="23" spans="1:10" s="20" customFormat="1" ht="15" x14ac:dyDescent="0.15">
      <c r="A23" s="27">
        <v>931311</v>
      </c>
      <c r="B23" s="28" t="s">
        <v>98</v>
      </c>
      <c r="C23" s="29" t="s">
        <v>4</v>
      </c>
      <c r="D23" s="88">
        <v>583</v>
      </c>
      <c r="E23" s="132"/>
      <c r="F23" s="89">
        <f t="shared" si="0"/>
        <v>0</v>
      </c>
      <c r="G23" s="75"/>
      <c r="H23" s="78"/>
      <c r="I23" s="77"/>
      <c r="J23" s="59" t="s">
        <v>5</v>
      </c>
    </row>
    <row r="24" spans="1:10" s="20" customFormat="1" ht="15" x14ac:dyDescent="0.15">
      <c r="A24" s="27">
        <v>12922</v>
      </c>
      <c r="B24" s="28" t="s">
        <v>99</v>
      </c>
      <c r="C24" s="29" t="s">
        <v>2</v>
      </c>
      <c r="D24" s="88">
        <v>1780</v>
      </c>
      <c r="E24" s="134"/>
      <c r="F24" s="89">
        <f t="shared" si="0"/>
        <v>0</v>
      </c>
      <c r="G24" s="75">
        <v>0.126</v>
      </c>
      <c r="H24" s="76">
        <f>D24*G24</f>
        <v>224.28</v>
      </c>
      <c r="I24" s="77"/>
      <c r="J24" s="59"/>
    </row>
    <row r="25" spans="1:10" s="20" customFormat="1" ht="15" x14ac:dyDescent="0.15">
      <c r="A25" s="27">
        <v>56962</v>
      </c>
      <c r="B25" s="28" t="s">
        <v>100</v>
      </c>
      <c r="C25" s="29" t="s">
        <v>2</v>
      </c>
      <c r="D25" s="88">
        <v>1780</v>
      </c>
      <c r="E25" s="134"/>
      <c r="F25" s="89">
        <f t="shared" si="0"/>
        <v>0</v>
      </c>
      <c r="G25" s="75"/>
      <c r="H25" s="78"/>
      <c r="I25" s="77"/>
      <c r="J25" s="59"/>
    </row>
    <row r="26" spans="1:10" s="20" customFormat="1" ht="15" x14ac:dyDescent="0.15">
      <c r="A26" s="27">
        <v>57473</v>
      </c>
      <c r="B26" s="137" t="s">
        <v>104</v>
      </c>
      <c r="C26" s="29" t="s">
        <v>2</v>
      </c>
      <c r="D26" s="138">
        <v>150</v>
      </c>
      <c r="E26" s="132"/>
      <c r="F26" s="89">
        <f t="shared" si="0"/>
        <v>0</v>
      </c>
      <c r="G26" s="75">
        <v>0.3</v>
      </c>
      <c r="H26" s="76">
        <f>D26*G26</f>
        <v>45</v>
      </c>
      <c r="I26" s="77"/>
      <c r="J26" s="59"/>
    </row>
    <row r="27" spans="1:10" s="20" customFormat="1" ht="15.75" customHeight="1" x14ac:dyDescent="0.15">
      <c r="A27" s="94" t="s">
        <v>75</v>
      </c>
      <c r="B27" s="28" t="s">
        <v>101</v>
      </c>
      <c r="C27" s="29" t="s">
        <v>3</v>
      </c>
      <c r="D27" s="88">
        <v>249.2</v>
      </c>
      <c r="E27" s="134"/>
      <c r="F27" s="89">
        <f t="shared" si="0"/>
        <v>0</v>
      </c>
      <c r="G27" s="75"/>
      <c r="H27" s="78"/>
      <c r="I27" s="77"/>
      <c r="J27" s="59"/>
    </row>
    <row r="28" spans="1:10" s="20" customFormat="1" ht="16.5" customHeight="1" x14ac:dyDescent="0.15">
      <c r="A28" s="95">
        <v>91551</v>
      </c>
      <c r="B28" s="37" t="s">
        <v>95</v>
      </c>
      <c r="C28" s="38" t="s">
        <v>61</v>
      </c>
      <c r="D28" s="39">
        <v>6</v>
      </c>
      <c r="E28" s="135"/>
      <c r="F28" s="96">
        <f t="shared" si="0"/>
        <v>0</v>
      </c>
      <c r="G28" s="75"/>
      <c r="H28" s="78"/>
      <c r="I28" s="77"/>
      <c r="J28" s="59"/>
    </row>
    <row r="29" spans="1:10" s="20" customFormat="1" ht="15" x14ac:dyDescent="0.15">
      <c r="A29" s="95">
        <v>915111</v>
      </c>
      <c r="B29" s="37" t="s">
        <v>102</v>
      </c>
      <c r="C29" s="38" t="s">
        <v>2</v>
      </c>
      <c r="D29" s="39">
        <v>557</v>
      </c>
      <c r="E29" s="135"/>
      <c r="F29" s="96">
        <f t="shared" si="0"/>
        <v>0</v>
      </c>
      <c r="G29" s="72"/>
      <c r="H29" s="73"/>
      <c r="I29" s="74"/>
      <c r="J29" s="58"/>
    </row>
    <row r="30" spans="1:10" s="20" customFormat="1" ht="15.75" thickBot="1" x14ac:dyDescent="0.2">
      <c r="A30" s="97">
        <v>915211</v>
      </c>
      <c r="B30" s="34" t="s">
        <v>103</v>
      </c>
      <c r="C30" s="98" t="s">
        <v>2</v>
      </c>
      <c r="D30" s="99">
        <v>557</v>
      </c>
      <c r="E30" s="136"/>
      <c r="F30" s="100">
        <f t="shared" si="0"/>
        <v>0</v>
      </c>
      <c r="G30" s="84"/>
      <c r="H30" s="84"/>
      <c r="I30" s="85"/>
      <c r="J30" s="86" t="s">
        <v>5</v>
      </c>
    </row>
    <row r="31" spans="1:10" s="20" customFormat="1" ht="15" x14ac:dyDescent="0.15">
      <c r="A31" s="101"/>
      <c r="B31" s="102" t="s">
        <v>13</v>
      </c>
      <c r="C31" s="102"/>
      <c r="D31" s="102"/>
      <c r="E31" s="103" t="s">
        <v>5</v>
      </c>
      <c r="F31" s="104">
        <f>SUM(F12:F30)</f>
        <v>0</v>
      </c>
      <c r="G31" s="82"/>
      <c r="H31" s="82"/>
      <c r="I31" s="83"/>
    </row>
    <row r="32" spans="1:10" s="20" customFormat="1" ht="15" x14ac:dyDescent="0.15">
      <c r="A32" s="30"/>
      <c r="B32" s="28" t="s">
        <v>6</v>
      </c>
      <c r="C32" s="28"/>
      <c r="D32" s="28"/>
      <c r="E32" s="31" t="s">
        <v>5</v>
      </c>
      <c r="F32" s="32">
        <f>F31*0.21</f>
        <v>0</v>
      </c>
      <c r="G32" s="82"/>
      <c r="H32" s="82"/>
      <c r="I32" s="83"/>
    </row>
    <row r="33" spans="1:10" s="20" customFormat="1" ht="15.75" thickBot="1" x14ac:dyDescent="0.2">
      <c r="A33" s="33"/>
      <c r="B33" s="34" t="s">
        <v>14</v>
      </c>
      <c r="C33" s="34"/>
      <c r="D33" s="34"/>
      <c r="E33" s="35" t="s">
        <v>5</v>
      </c>
      <c r="F33" s="36">
        <f>F32+F31</f>
        <v>0</v>
      </c>
      <c r="G33" s="82"/>
      <c r="H33" s="82"/>
      <c r="I33" s="83"/>
    </row>
    <row r="34" spans="1:10" ht="24" customHeight="1" x14ac:dyDescent="0.15">
      <c r="G34" s="82"/>
      <c r="H34" s="82"/>
      <c r="I34" s="83"/>
      <c r="J34" s="20"/>
    </row>
    <row r="35" spans="1:10" ht="12" customHeight="1" x14ac:dyDescent="0.15">
      <c r="G35" s="82"/>
      <c r="H35" s="82"/>
      <c r="I35" s="83"/>
      <c r="J35" s="20"/>
    </row>
    <row r="36" spans="1:10" ht="12" customHeight="1" x14ac:dyDescent="0.15">
      <c r="G36" s="82"/>
      <c r="H36" s="82"/>
      <c r="I36" s="83"/>
      <c r="J36" s="20"/>
    </row>
    <row r="37" spans="1:10" ht="12" customHeight="1" x14ac:dyDescent="0.15">
      <c r="G37" s="82"/>
      <c r="H37" s="82"/>
      <c r="I37" s="20"/>
      <c r="J37" s="20"/>
    </row>
    <row r="38" spans="1:10" ht="12" customHeight="1" x14ac:dyDescent="0.15">
      <c r="G38" s="82"/>
      <c r="H38" s="82"/>
      <c r="I38" s="20"/>
      <c r="J38" s="20"/>
    </row>
    <row r="39" spans="1:10" ht="12" customHeight="1" x14ac:dyDescent="0.15">
      <c r="G39" s="82"/>
      <c r="H39" s="82"/>
      <c r="I39" s="20"/>
      <c r="J39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workbookViewId="0">
      <selection activeCell="C22" sqref="C22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30" t="s">
        <v>5</v>
      </c>
      <c r="B1" s="230"/>
      <c r="C1" s="230"/>
      <c r="D1" s="230"/>
      <c r="E1" s="230"/>
      <c r="F1" s="230"/>
      <c r="G1" s="230"/>
    </row>
    <row r="2" spans="1:11" ht="21.75" customHeight="1" x14ac:dyDescent="0.25">
      <c r="A2" s="105" t="s">
        <v>76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25">
      <c r="A3" s="105"/>
      <c r="B3" s="6"/>
      <c r="C3" s="19"/>
      <c r="D3" s="6"/>
      <c r="E3" s="6"/>
      <c r="F3" s="6"/>
      <c r="G3" s="6"/>
    </row>
    <row r="4" spans="1:11" ht="12.75" customHeight="1" thickBot="1" x14ac:dyDescent="0.25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">
      <c r="A5" s="122" t="s">
        <v>82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15">
      <c r="A6" s="24">
        <v>21461</v>
      </c>
      <c r="B6" s="25" t="s">
        <v>77</v>
      </c>
      <c r="C6" s="26" t="s">
        <v>2</v>
      </c>
      <c r="D6" s="106">
        <v>1</v>
      </c>
      <c r="E6" s="128"/>
      <c r="F6" s="46">
        <f t="shared" ref="F6:F11" si="0">E6*D6</f>
        <v>0</v>
      </c>
      <c r="I6" s="83"/>
      <c r="K6" s="107"/>
    </row>
    <row r="7" spans="1:11" s="110" customFormat="1" ht="30" x14ac:dyDescent="0.15">
      <c r="A7" s="94" t="s">
        <v>81</v>
      </c>
      <c r="B7" s="108" t="s">
        <v>78</v>
      </c>
      <c r="C7" s="29" t="s">
        <v>3</v>
      </c>
      <c r="D7" s="109">
        <v>0.92</v>
      </c>
      <c r="E7" s="129"/>
      <c r="F7" s="46">
        <f t="shared" si="0"/>
        <v>0</v>
      </c>
      <c r="I7" s="111"/>
      <c r="K7" s="112"/>
    </row>
    <row r="8" spans="1:11" s="20" customFormat="1" ht="15" x14ac:dyDescent="0.15">
      <c r="A8" s="27">
        <v>122938</v>
      </c>
      <c r="B8" s="28" t="s">
        <v>79</v>
      </c>
      <c r="C8" s="29" t="s">
        <v>65</v>
      </c>
      <c r="D8" s="109">
        <v>0.35</v>
      </c>
      <c r="E8" s="129"/>
      <c r="F8" s="46">
        <f t="shared" si="0"/>
        <v>0</v>
      </c>
      <c r="I8" s="83"/>
      <c r="K8" s="107"/>
    </row>
    <row r="9" spans="1:11" s="20" customFormat="1" ht="15" x14ac:dyDescent="0.15">
      <c r="A9" s="27">
        <v>56333</v>
      </c>
      <c r="B9" s="28" t="s">
        <v>80</v>
      </c>
      <c r="C9" s="29" t="s">
        <v>2</v>
      </c>
      <c r="D9" s="109">
        <v>1</v>
      </c>
      <c r="E9" s="129"/>
      <c r="F9" s="46">
        <f t="shared" si="0"/>
        <v>0</v>
      </c>
      <c r="I9" s="83"/>
      <c r="K9" s="107"/>
    </row>
    <row r="10" spans="1:11" s="20" customFormat="1" ht="15" x14ac:dyDescent="0.15">
      <c r="A10" s="27">
        <v>567104</v>
      </c>
      <c r="B10" s="28" t="s">
        <v>91</v>
      </c>
      <c r="C10" s="29" t="s">
        <v>65</v>
      </c>
      <c r="D10" s="109">
        <v>0.13</v>
      </c>
      <c r="E10" s="129"/>
      <c r="F10" s="46">
        <f t="shared" si="0"/>
        <v>0</v>
      </c>
      <c r="I10" s="83"/>
      <c r="K10" s="107"/>
    </row>
    <row r="11" spans="1:11" s="20" customFormat="1" ht="15" x14ac:dyDescent="0.15">
      <c r="A11" s="27">
        <v>572223</v>
      </c>
      <c r="B11" s="28" t="s">
        <v>92</v>
      </c>
      <c r="C11" s="29" t="s">
        <v>2</v>
      </c>
      <c r="D11" s="109">
        <v>1</v>
      </c>
      <c r="E11" s="129"/>
      <c r="F11" s="46">
        <f t="shared" si="0"/>
        <v>0</v>
      </c>
      <c r="I11" s="83"/>
      <c r="K11" s="107"/>
    </row>
    <row r="12" spans="1:11" s="20" customFormat="1" ht="15.75" thickBot="1" x14ac:dyDescent="0.2">
      <c r="A12" s="113" t="s">
        <v>74</v>
      </c>
      <c r="B12" s="37" t="s">
        <v>90</v>
      </c>
      <c r="C12" s="38" t="s">
        <v>65</v>
      </c>
      <c r="D12" s="114">
        <v>7.0000000000000007E-2</v>
      </c>
      <c r="E12" s="130"/>
      <c r="F12" s="115">
        <f>ROUND(E12*D12,0)</f>
        <v>0</v>
      </c>
      <c r="I12" s="83"/>
      <c r="K12" s="107"/>
    </row>
    <row r="13" spans="1:11" s="121" customFormat="1" ht="16.5" thickBot="1" x14ac:dyDescent="0.2">
      <c r="A13" s="116"/>
      <c r="B13" s="117" t="s">
        <v>83</v>
      </c>
      <c r="C13" s="118" t="s">
        <v>2</v>
      </c>
      <c r="D13" s="123">
        <v>1</v>
      </c>
      <c r="E13" s="119" t="s">
        <v>5</v>
      </c>
      <c r="F13" s="120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rozpočet</vt:lpstr>
      <vt:lpstr>sanace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2024-01-09T08:22:47Z</dcterms:modified>
</cp:coreProperties>
</file>