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001" sheetId="3" r:id="rId3"/>
    <sheet name="101" sheetId="4" r:id="rId4"/>
    <sheet name="111" sheetId="5" r:id="rId5"/>
    <sheet name="112" sheetId="6" r:id="rId6"/>
    <sheet name="113" sheetId="7" r:id="rId7"/>
    <sheet name="134.1" sheetId="8" r:id="rId8"/>
    <sheet name="134.2" sheetId="9" r:id="rId9"/>
    <sheet name="135" sheetId="10" r:id="rId10"/>
    <sheet name="181" sheetId="11" r:id="rId11"/>
    <sheet name="191" sheetId="12" r:id="rId12"/>
    <sheet name="191.1" sheetId="13" r:id="rId13"/>
    <sheet name="201" sheetId="14" r:id="rId14"/>
    <sheet name="202" sheetId="15" r:id="rId15"/>
    <sheet name="203" sheetId="16" r:id="rId16"/>
    <sheet name="431" sheetId="17" r:id="rId17"/>
  </sheets>
  <definedNames/>
  <calcPr fullCalcOnLoad="1"/>
</workbook>
</file>

<file path=xl/sharedStrings.xml><?xml version="1.0" encoding="utf-8"?>
<sst xmlns="http://schemas.openxmlformats.org/spreadsheetml/2006/main" count="4714" uniqueCount="1355">
  <si>
    <t>Soupis objektů s DPH</t>
  </si>
  <si>
    <t>Stavba:23050 - II/322 KOLÍN, UL. TŘÍDVORSKÁ, OKRUŽNÍ KŘIŽOVATKA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</si>
  <si>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</si>
  <si>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</si>
  <si>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</si>
  <si>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</si>
  <si>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</si>
  <si>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</si>
  <si>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</si>
  <si>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</si>
  <si>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</si>
  <si>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</si>
  <si>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</si>
  <si>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</si>
  <si>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</si>
  <si>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</si>
  <si>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</si>
  <si>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</si>
  <si>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23050</t>
  </si>
  <si>
    <t>II/322 KOLÍN, UL. TŘÍDVORSKÁ, OKRUŽNÍ KŘIŽOVATKA</t>
  </si>
  <si>
    <t>SO 000</t>
  </si>
  <si>
    <t>VŠEOBECNÉ A PŘEDBĚŽNÉ POLOŽKY</t>
  </si>
  <si>
    <t>000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</si>
  <si>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</si>
  <si>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</si>
  <si>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</si>
  <si>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</si>
  <si>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</si>
  <si>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</si>
  <si>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</si>
  <si>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</si>
  <si>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</si>
  <si>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</si>
  <si>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</si>
  <si>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</si>
  <si>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</si>
  <si>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</si>
  <si>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</si>
  <si>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</si>
  <si>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</si>
  <si>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</si>
  <si>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</si>
  <si>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</si>
  <si>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02730</t>
  </si>
  <si>
    <t/>
  </si>
  <si>
    <t>POMOC PRÁCE ZŘÍZ NEBO ZAJIŠŤ OCHRANU INŽENÝRSKÝCH SÍTÍ
zajištění veškerých stávajících inženýrských sítí, odpovědnost za jejich neporušení během výstavby a zpětné předání pro všechny SO jejich správcům</t>
  </si>
  <si>
    <t xml:space="preserve">KPL       </t>
  </si>
  <si>
    <t>1=1,000 [A]</t>
  </si>
  <si>
    <t>zahrnuje veškeré náklady spojené s objednatelem požadovanými zařízeními</t>
  </si>
  <si>
    <t>029113</t>
  </si>
  <si>
    <t>A</t>
  </si>
  <si>
    <t>OSTATNÍ POŽADAVKY - GEODETICKÉ ZAMĚŘENÍ - CELKY
ZAMĚŘENÍ SKUTEČNÉHO PROVEDENÍ STAVBY</t>
  </si>
  <si>
    <t xml:space="preserve">KUS       </t>
  </si>
  <si>
    <t>zahrnuje veškeré náklady spojené s objednatelem požadovanými pracemi</t>
  </si>
  <si>
    <t>B</t>
  </si>
  <si>
    <t>OSTATNÍ POŽADAVKY - GEODETICKÉ ZAMĚŘENÍ - CELKY
VYTYČENÍ STAVENIŠTĚ</t>
  </si>
  <si>
    <t>C</t>
  </si>
  <si>
    <t>OSTATNÍ POŽADAVKY - GEODETICKÉ ZAMĚŘENÍ - CELKY
GEODETICKÉ PRÁCE V RÁMCI STAVBY</t>
  </si>
  <si>
    <t>02943</t>
  </si>
  <si>
    <t>OSTATNÍ POŽADAVKY - VYPRACOVÁNÍ RDS</t>
  </si>
  <si>
    <t>02944</t>
  </si>
  <si>
    <t>OSTAT POŽADAVKY - DOKUMENTACE SKUTEČ PROVEDENÍ V DIGIT FORMĚ</t>
  </si>
  <si>
    <t>02945</t>
  </si>
  <si>
    <t>OSTAT POŽADAVKY - GEOMETRICKÝ PLÁN</t>
  </si>
  <si>
    <t>1kpl=1,000 [A]</t>
  </si>
  <si>
    <t>položka zahrnuje:       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</si>
  <si>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02971</t>
  </si>
  <si>
    <t>OSTAT POŽADAVKY - GEOTECHNICKÝ MONITORING NA POVRCHU
PASPORTIZACE OKOLNÍ ZÁSTAVBY VČ. PŘÍPADNÉ ZELENĚ
PŘED STAVBOU, MONITORING BĚHEM VÝSTAVBY, PO STAVBĚ</t>
  </si>
  <si>
    <t>02991</t>
  </si>
  <si>
    <t>OSTATNÍ POŽADAVKY - INFORMAČNÍ TABULE
IDENTIFIKAČNÍ TABULE STAVBY SE ZÁKLADNÍMI ÚDAJI O DÍLE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</si>
  <si>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</si>
  <si>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OSTATNÍ POŽADAVKY - INFORMAČNÍ TABULE
OMLUVNÁ TABULE</t>
  </si>
  <si>
    <t>1ks=1,000 [A]</t>
  </si>
  <si>
    <t>03100</t>
  </si>
  <si>
    <t>ZAŘÍZENÍ STAVENIŠTĚ - ZŘÍZENÍ, PROVOZ, DEMONTÁŽ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údržby, průběžný denní úklid stavby zahrnující i případné zkrápění vozovek/staveniště proti zamezení prašnosti či pro odstranění nečistot i z návozních tras.</t>
  </si>
  <si>
    <t>zahrnuje objednatelem povolené náklady na pořízení (event. pronájem), provozování, udržování a likvidaci zhotovitelova zařízení</t>
  </si>
  <si>
    <t>C e l k e m</t>
  </si>
  <si>
    <t>SO 001</t>
  </si>
  <si>
    <t>PŘÍPRAVA ÚZEMÍ</t>
  </si>
  <si>
    <t>001</t>
  </si>
  <si>
    <t>015340</t>
  </si>
  <si>
    <t>POPLATKY ZA LIKVIDACI ODPADŮ NEKONTAMINOVANÝCH - 02 01 03  PAŘEZY</t>
  </si>
  <si>
    <t xml:space="preserve">T         </t>
  </si>
  <si>
    <t>z pol.č.11221: 5ks*0,1t/ks=0,500 [A]</t>
  </si>
  <si>
    <t>1. Položka obsahuje:
 – veškeré poplatky provozovateli skládky, recyklační linky nebo jiného zařízení na zpracování nebo likvidaci odpadů související s převzetím, uložením, zpracováním nebo likvidací odpadu
2. Položka neobsahuje:
 – náklady spojené s dopravou odpadu z místa stavby na místo převzetí provozovatelem skládky, recyklační linky nebo jiného zařízení na zpracování nebo likvidaci odpadů
3. Způsob měření:
Tunou se rozumí hmotnost odpadu vytříděného v souladu se zákonem č. 541/2020 Sb., o nakládání s odpady, v platném znění.</t>
  </si>
  <si>
    <t>Zemní práce</t>
  </si>
  <si>
    <t>11221</t>
  </si>
  <si>
    <t>ODSTRANĚNÍ PAŘEZŮ D DO 0,5M</t>
  </si>
  <si>
    <t>5ks=5,000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</si>
  <si>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
Položka zahrnuje zejména:
- vytrhání nebo vykopání pařezů
- veškeré zemní práce spojené s odstraněním pařezů
- dopravu a uložení pařezů, případně další práce s nimi dle pokynů zadávací dokumentace
- zásyp jam po pařezech.</t>
  </si>
  <si>
    <t>12110</t>
  </si>
  <si>
    <t>SEJMUTÍ ORNICE NEBO LESNÍ PŮDY</t>
  </si>
  <si>
    <t xml:space="preserve">M3        </t>
  </si>
  <si>
    <t>ze situace: 610,0m2*0,15=91,500 [A]</t>
  </si>
  <si>
    <t>položka zahrnuje sejmutí ornice bez ohledu na tloušťku vrstvy a její vodorovnou dopravu
nezahrnuje uložení na trvalou skládku</t>
  </si>
  <si>
    <t>17120</t>
  </si>
  <si>
    <t>ULOŽENÍ SYPANINY DO NÁSYPŮ A NA SKLÁDKY BEZ ZHUTNĚNÍ</t>
  </si>
  <si>
    <t>uložení ornice na deponii z pol.č.12110: 91,5m3=91,500 [A]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</si>
  <si>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</si>
  <si>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18461</t>
  </si>
  <si>
    <t>MULČOVÁNÍ</t>
  </si>
  <si>
    <t xml:space="preserve">M2        </t>
  </si>
  <si>
    <t>1m2/strom z pol.č.184B14: 3ks*1,0m2=3,000 [A]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</si>
  <si>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</si>
  <si>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18472</t>
  </si>
  <si>
    <t>OŠETŘENÍ DŘEVIN SOLITERNÍCH</t>
  </si>
  <si>
    <t>ošetření 2x z pol.č.184B14: 3ks*2=6,000 [A]</t>
  </si>
  <si>
    <t>odplevelení s nakypřením, vypletí, řezem, hnojením, odstranění poškozených částí dřevin s případným složením odpadu na hromady, naložením na dopravní prostředek, odvozem a složením</t>
  </si>
  <si>
    <t>184B14</t>
  </si>
  <si>
    <t>VYSAZOVÁNÍ STROMŮ LISTNATÝCH S BALEM OBVOD KMENE DO 14CM, PODCHOZÍ VÝŠ MIN 2,2M</t>
  </si>
  <si>
    <t>náhradní výsadba: 3ks=3,000 [A]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</si>
  <si>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</si>
  <si>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</si>
  <si>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</si>
  <si>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stromy 8x, 50 l/ks: 3ks*50*8/1000=1,200 [A]</t>
  </si>
  <si>
    <t>položka zahrnuje veškerý materiál, výrobky a polotovary, včetně mimostaveništní a vnitrostaveništní dopravy (rovněž přesuny), včetně naložení a složení, případně s uložením</t>
  </si>
  <si>
    <t>SO 101</t>
  </si>
  <si>
    <t>SILNICE II/322</t>
  </si>
  <si>
    <t>101</t>
  </si>
  <si>
    <t>014102</t>
  </si>
  <si>
    <t>POPLATKY ZA SKLÁDKU
ASFALT</t>
  </si>
  <si>
    <t>z pol.č.11313: 33,4m3*2,5t/m3=83,500 [A]
z pol.č.11333: 1070,895m3*2,5t/m3=2 677,238 [B]
Celkem: A+B=2 760,738 [C]</t>
  </si>
  <si>
    <t>zahrnuje veškeré poplatky provozovateli skládky související s uložením odpadu na skládce.</t>
  </si>
  <si>
    <t>POPLATKY ZA SKLÁDKU
PLAST</t>
  </si>
  <si>
    <t>z pol.č.969234: 164,0m*0,002t/m=0,328 [A]</t>
  </si>
  <si>
    <t>014102.R</t>
  </si>
  <si>
    <t>ULOŽENÍ ODPADU ZE STAVBY NA SKLÁDKU S OPRÁVNĚNÍM K OPĚTOVNÉMU VYUŽITÍ - RECYKLAČNÍ STŘEDISKO
17 01 01 - BETON z vybouraných konstrukcí (obrubníky, propusty, panely a jiné)
17 09 04 - Směsné stavební a demoliční odpady neuvedené pod čísly 17 09 01, 17 09 02 a 17 09 03</t>
  </si>
  <si>
    <t>z pol.č.11318: 94,6m3*2,3t/m3=217,580 [A]
z pol.č.11335: 94,6m3*2,3t/m3=217,580 [B]
z pol.č.96687: 41ks*0,3t/ks=12,300 [C]
Celkem: A+B+C=447,460 [D]</t>
  </si>
  <si>
    <t>Položka zahrnuje : 
Náklad na uložení do recyklačního střediska či na skládku s oprávněním k opětovnému využítí dodaného typu odpadu. 
Zhotovitel doloží  platné oprávnění opravňující ho k nakládání s odpady. Dále předloží doklady o uložení tzv.Průvodku odpadu (s uvedením SPZ, množství-váhy, názvu odpadu, místo dalšího využí odpadu). Tuto průvodu odsouhlasí zástupci smluvních stran.</t>
  </si>
  <si>
    <t>014103.R</t>
  </si>
  <si>
    <t>ULOŽENÍ ODPADU ZE STAVBY NA SKLÁDKU S OPRÁVNĚNÍM K OPĚTOVNÉMU VYUŽITÍ - RECYKLAČNÍ STŘEDISKO
17 05 04 - Zemina a kamení neuvedené pod číslem 17 05 03
nepotřebný výkopek - zemina, drny, kamení - nevhodný materiál pro další použí na této stavbě</t>
  </si>
  <si>
    <t>zemina z pol.č.17120: 10191,75m3*1,9t/m3=19 364,325 [A]
drn z pol.č.11130: 3154,4m2*0,15*1,9t/m3=899,004 [B]
kamenivo z pol.č.11332: 3145,024m3*1,9t/m3=5 975,546 [C]
Celkem: A+B+C=26 238,875 [D]</t>
  </si>
  <si>
    <t>014132</t>
  </si>
  <si>
    <t>POPLATKY ZA SKLÁDKU TYP S-NO (NEBEZPEČNÝ ODPAD)
ASFALT Z OBSAHEM DEHTU</t>
  </si>
  <si>
    <t>z pol.č.11372.B: 249,75m3*2,5t/m3=624,375 [A]
z pol.č.11333.A: 206,7m3*2,5t/m3=516,750 [B]
Celkem: A+B=1 141,125 [C]</t>
  </si>
  <si>
    <t>014201</t>
  </si>
  <si>
    <t>POPLATKY ZA ZEMNÍK - ZEMINA</t>
  </si>
  <si>
    <t>dle pol.č.12573.B: 7817,092m3=7 817,092 [A]</t>
  </si>
  <si>
    <t>zahrnuje veškeré poplatky majiteli zemníku související s nákupem zeminy (nikoliv s otvírkou zemníku)</t>
  </si>
  <si>
    <t>014211</t>
  </si>
  <si>
    <t>POPLATKY ZA ZEMNÍK - ORNICE</t>
  </si>
  <si>
    <t>dle pol.č.12573.A: 381,66m3=381,660 [A]</t>
  </si>
  <si>
    <t>11130</t>
  </si>
  <si>
    <t>SEJMUTÍ DRNU</t>
  </si>
  <si>
    <t>ze situace, tl.150mm: 3134,9m2+19,5m2=3 154,400 [A]</t>
  </si>
  <si>
    <t>včetně vodorovné dopravy  a uložení na skládku</t>
  </si>
  <si>
    <t>11313</t>
  </si>
  <si>
    <t>ODSTRANĚNÍ KRYTU ZPEVNĚNÝCH PLOCH S ASFALT POJIVEM</t>
  </si>
  <si>
    <t>ze situace, chodník: 334,0m2*0,10=33,400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</si>
  <si>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</si>
  <si>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11317</t>
  </si>
  <si>
    <t>ODSTRAN KRYTU ZPEVNĚNÝCH PLOCH Z DLAŽEB KOSTEK
BUDE PŘEDMĚTEM POVINNÉHO ODKUPU DLE PLATNÉ SMĚRNICE ZADAVATELE V DOBĚ ODKUPU</t>
  </si>
  <si>
    <t>ze situace, pod AC souvrstvím
km 0,850 -1,180: 1743,0m2*0,10=174,300 [A]
km 1,180 - 1,250: 1202,0m2*0,10=120,200 [B]
km 1,250 - 1,320: 550,0m2*0,10=55,000 [C]
Celkem: A+B+C=349,500 [D]</t>
  </si>
  <si>
    <t>11318</t>
  </si>
  <si>
    <t>ODSTRANĚNÍ KRYTU ZPEVNĚNÝCH PLOCH Z DLAŽDIC</t>
  </si>
  <si>
    <t>přídlažba, ze situace: 1892,00*0,50*0,10=94,600 [A]</t>
  </si>
  <si>
    <t>11332</t>
  </si>
  <si>
    <t>ODSTRAN PODKL ZPEVNĚNÝCH PLOCH Z KAMENIVA NESTMEL</t>
  </si>
  <si>
    <t>ze situace
km 0,0 - 0,180: 1378,0m2*(0,15+0,09+0,088)=451,984 [A]
km 0,180 -0,350: 1398,0m2*(0,19+0,055)=342,510 [B]
km 0,350- 0,380: 270,0m2*(0,33+0,13)=124,200 [C]
km 0,380-0,680: 2692,0m2*0,235=632,620 [D]
km 0,680-0,720: 416,0m2*0,23=95,680 [E]
km 0,850 -1,180: 1743,0m2*(0,10+0,127)=395,661 [F]
km 1,180 - 1,250: 1202,0m2*(0,05+0,13)=216,360 [G]
km 1,250 - 1,320: 550,0m2*(0,05+0,13)=99,000 [H]
km 1,320-1,420: 611,0m2*(0,11+0,16)=164,970 [I]
km 1,420 -1,530: 751,0m2*(0,16+0,121)=211,031 [J]
km 1,530 - KÚ: 1126,0m2*(0,10+0,168)=301,768 [K]
sjezdy: 295,7m2*0,20=59,140 [L]
chodníl: 334,0m2*0,15=50,100 [M]
Celkem: A+B+C+D+E+F+G+H+I+J+K+L+M=3 145,024 [N]</t>
  </si>
  <si>
    <t>11333</t>
  </si>
  <si>
    <t>ODSTRAN PODKL ZPEVNĚNÝCH PLOCH S ASFALT POJIVEM</t>
  </si>
  <si>
    <t>ze situace, penetrační makadam
km 0,0 - 0,180: 1378,0m2*0,15=206,700 [A]
km 0,180 -0,350: 1398,0m2*0,24=335,520 [B]
km 0,380-0,680: 2692,0m2*0,20=538,400 [C]
km 0,680-0,720: 416,0m2*0,22=91,520 [D]
km 1,320-1,420: 611,0m2*0,10=61,100 [E]
sjezdy: 295,7m2*0,15=44,355 [F]
odpočet z pol.č.11333.A: -206,7m3=- 206,700 [G]
Celkem: A+B+C+D+E+F+G=1 070,895 [H]</t>
  </si>
  <si>
    <t>ODSTRANĚNÍ PODKLADU ZPEVNĚNÝCH PLOCH S ASFALT POJIVEM
NEBEZPEČNÝ ODPAD</t>
  </si>
  <si>
    <t>Lokalita F - ZAS T3 (PM): 206,7m3=206,700 [A]</t>
  </si>
  <si>
    <t>11335</t>
  </si>
  <si>
    <t>ODSTRAN PODKLADU ZPEVNĚNÝCH PLOCH Z BETONU</t>
  </si>
  <si>
    <t>11353</t>
  </si>
  <si>
    <t>ODSTRANĚNÍ CHODNÍKOVÝCH KAMENNÝCH OBRUBNÍKŮ
BUDE PŘEDMĚTEM POVINNÉHO ODKUPU DLE PLATNÉ SMĚRNICE ZADAVATELE V DOBĚ ODKUPU</t>
  </si>
  <si>
    <t xml:space="preserve">M         </t>
  </si>
  <si>
    <t>celková délka stávajících obrubníků ze situace 1892m, z toho výměna: 568,0m=568,000 [A]</t>
  </si>
  <si>
    <t>11372</t>
  </si>
  <si>
    <t>FRÉZOVÁNÍ ZPEVNĚNÝCH PLOCH ASFALTOVÝCH
BUDE PŘEDMĚTEM POVINNÉHO ODKUPU DLE PLATNÉ SMĚRNICE ZADAVATELE V DOBĚ ODKUPU</t>
  </si>
  <si>
    <t>ze situace
km 0,0 - 0,180: 1378,0m2*0,062=85,436 [A]
km 0,180 -0,350: 1398,0m2*0,055=76,890 [B]
km 0,350- 0,380: 270,0m2*0,077=20,790 [C]
km 0,380-0,680: 2692,0m2*0,105=282,660 [D]
km 0,680-0,720: 416,0m2*0,09=37,440 [E]
km 0,850 -1,180: 1743,0m2*0,213=371,259 [F]
km 1,180 - 1,250: 1202,0m2*0,235=282,470 [G]
km 1,250 - 1,320: 550,0m2*0,16=88,000 [H]
km 1,320-1,420: 611,0m2*0,113=69,043 [I]
km 1,420 -1,530: 751,0m2*0,259=194,509 [J]
km 1,530 - KÚ: 1126,0m2*0,272=306,272 [K]
sjezdy: 295,7m2*0,15=44,355 [L]
odpočet z pol.č.11372.A,B: -(77,6m3+249,75m3)=- 327,350 [M]
Celkem: A+B+C+D+E+F+G+H+I+J+K+L+M=1 531,774 [N]</t>
  </si>
  <si>
    <t>FRÉZOVÁNÍ ZPEVNĚNÝCH PLOCH ASFALTOVÝCH
PRO ZPĚTNÉ VYUŽITÍ V RÁMCI STAVBY</t>
  </si>
  <si>
    <t>z pol.č.56361: 334,0m2*0,05=16,700 [A]
z pol.č.56963: 348,0m2*0,15=52,200 [B]
z pol.č.56363 (SO 134.1): 58,0m2*0,15=8,700 [C]
Celkem: A+B+C=77,600 [D]</t>
  </si>
  <si>
    <t>FRÉZOVÁNÍ ZPEVNĚNÝCH PLOCH ASFALTOVÝCH
NEBEZPEČNÝ ODPAD</t>
  </si>
  <si>
    <t>Lokalita A - ZAS T4 (ACP): 259,0m2*0,16=41,440 [A]
Lokalita A - ZAS T4 (ACP): 1126,0m2*0,185=208,310 [B]
Celkem: A+B=249,750 [C]</t>
  </si>
  <si>
    <t>113763</t>
  </si>
  <si>
    <t>FRÉZOVÁNÍ DRÁŽKY PRŮŘEZU DO 300MM2 V ASFALTOVÉ VOZOVCE</t>
  </si>
  <si>
    <t>pro zálivku, 12 x 25mm
podél obrubníků: 1892,0m=1 892,000 [A]
napojení na stávající stav: 298,0m=298,000 [B]
Celkem: A+B=2 190,000 [C]</t>
  </si>
  <si>
    <t>Položka zahrnuje veškerou manipulaci s vybouranou sutí a s vybouranými hmotami vč. uložení na skládku.</t>
  </si>
  <si>
    <t>12373</t>
  </si>
  <si>
    <t>ODKOP PRO SPOD STAVBU SILNIC A ŽELEZNIC TŘ. I</t>
  </si>
  <si>
    <t>odečteno digitálně: 2184,65m3=2 184,650 [A]
pro AZ, ze situace: 15028,0m2*0,50=7 514,000 [B]
Celkem: A+B=9 698,650 [C]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</si>
  <si>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</si>
  <si>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12573</t>
  </si>
  <si>
    <t>VYKOPÁVKY ZE ZEMNÍKŮ A SKLÁDEK TŘ. I
ORNICE ZE ZEMNÍKU</t>
  </si>
  <si>
    <t>natěžení a dovoz ornice z pol.č.18230: 473,16m3=473,160 [A]
odpočet z pol.č.12573.C: -91,5m3=-91,500 [B]
Celkem: A+B=381,660 [C]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</si>
  <si>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</si>
  <si>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VYKOPÁVKY ZE ZEMNÍKŮ A SKLÁDEK TŘ. I
ZEMINA ZE ZEMNÍKU</t>
  </si>
  <si>
    <t>natěžení a dovoz vhodné zeminy z pol.č.17130,17310,17411: 7514,0m3+107,7m3+195,392m3=7 817,092 [A]</t>
  </si>
  <si>
    <t>VYKOPÁVKY ZE ZEMNÍKŮ A SKLÁDEK TŘ. I
ORNICE Z DEPONIE</t>
  </si>
  <si>
    <t>natěžení a dovoz ornice z deponie z pol.č.12110 (SO 001): 91,5m3=91,500 [A]</t>
  </si>
  <si>
    <t>13273</t>
  </si>
  <si>
    <t>HLOUBENÍ RÝH ŠÍŘ DO 2M PAŽ I NEPAŽ TŘ. I</t>
  </si>
  <si>
    <t>vsakovací příkop: 
vlevo km 1,336-1,510: 174,00*0,80*0,50=69,600 [A]
vpravo km 1,360-1,650: 290,00*0,80*0,50=116,000 [B]
Celkem: A+B=185,600 [C]
přípojky UV, UV: (164,00+41*1,00)*1,50*1,00=307,500 [D]
Celkem: C+D=493,100 [E]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</si>
  <si>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</si>
  <si>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uložení výkopu na skládku z pol.č.12373,13273: 9698,65m3+493,1m3=10 191,750 [A]</t>
  </si>
  <si>
    <t>17130</t>
  </si>
  <si>
    <t>ULOŽENÍ SYPANINY DO NÁSYPŮ V AKTIVNÍ ZÓNĚ SE ZHUTNĚNÍM</t>
  </si>
  <si>
    <t>ze situace: 15028,0m2*0,50=7 514,000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</si>
  <si>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</si>
  <si>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</si>
  <si>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</si>
  <si>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odečteno digitálně
vpravo: 50,3m3=50,300 [A]
vlevo: 57,4m3=57,400 [B]
Celkem: A+B=107,700 [C]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</si>
  <si>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</si>
  <si>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</si>
  <si>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</si>
  <si>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přípojky UV
výkop(z pol.č.13273): 307,5m3=307,500 [A]
vytlačená kubatura
lože(z pol.č.45157): -16,4m3=-16,400 [B]
obsyp(z pol.č.17581): -79,049m3=-79,049 [C]
potrubí DN200: -164,00*3,14*0,11*0,11=-6,231 [D]
UV: -41ks*3,14*0,30*0,30*0,90=-10,428 [E]
Celkem: A+B+C+D+E=195,392 [F]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</si>
  <si>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</si>
  <si>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</si>
  <si>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</si>
  <si>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potrubí DN200: 164,00*(1,00*0,52-3,14*0,11*0,11)=79,049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</si>
  <si>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</si>
  <si>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</si>
  <si>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</t>
  </si>
  <si>
    <t>ze situace: 15028,0m2=15 028,000 [A]</t>
  </si>
  <si>
    <t>položka zahrnuje úpravu pláně včetně vyrovnání výškových rozdílů. Míru zhutnění určuje projekt.</t>
  </si>
  <si>
    <t>18230</t>
  </si>
  <si>
    <t>ROZPROSTŘENÍ ORNICE V ROVINĚ</t>
  </si>
  <si>
    <t>ze situace: (3134,9m2+19,5m2)*0,15=473,160 [A]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</si>
  <si>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</si>
  <si>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</si>
  <si>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</si>
  <si>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z pol.č.18230: 3134,9m2+19,5m2=3 154,400 [A]</t>
  </si>
  <si>
    <t>Zahrnuje dodání předepsané travní směsi, její výsev na ornici, zalévání, první pokosení, to vše bez ohledu na sklon terénu</t>
  </si>
  <si>
    <t>18247</t>
  </si>
  <si>
    <t>OŠETŘOVÁNÍ TRÁVNÍKU</t>
  </si>
  <si>
    <t>ošetření 4x z pol.č.18241: 3154,4m2*4=12 617,600 [A]</t>
  </si>
  <si>
    <t>Zahrnuje pokosení se shrabáním, naložení shrabků na dopravní prostředek, s odvozem a se složením, to vše bez ohledu na sklon terénu
zahrnuje nutné zalití a hnojení</t>
  </si>
  <si>
    <t>Základy</t>
  </si>
  <si>
    <t>21152</t>
  </si>
  <si>
    <t>SANAČNÍ ŽEBRA Z KAMENIVA DRCENÉHO</t>
  </si>
  <si>
    <t>vsakovací příkop: 
vlevo km 1,336-1,510: 174,00*0,50*0,50=43,500 [A]
vpravo km 1,360-1,650: 290,00*0,50*0,50=72,500 [B]
Celkem: A+B=116,000 [C]</t>
  </si>
  <si>
    <t>položka zahrnuje dodávku předepsaného kameniva, mimostaveništní a vnitrostaveništní dopravu a jeho uložení není-li v zadávací dokumentaci uvedeno jinak, jedná se o nakupovaný materiál</t>
  </si>
  <si>
    <t>21157</t>
  </si>
  <si>
    <t>SANAČNÍ ŽEBRA Z KAMENIVA TĚŽENÉHO</t>
  </si>
  <si>
    <t>vsakovací příkop: 
vlevo km 1,336-1,510: 174,00*0,30*0,50=26,100 [A]
vpravo km 1,360-1,650: 290,00*0,30*0,50=43,500 [B]
Celkem: A+B=69,600 [C]</t>
  </si>
  <si>
    <t>21197</t>
  </si>
  <si>
    <t>OPLÁŠTĚNÍ ODVODŇOVACÍCH ŽEBER Z GEOTEXTILIE</t>
  </si>
  <si>
    <t>opláštění trativodu z pol.č.21263: 2174,00*1,80=3 913,200 [A]
vsakovací příkop: (174,00+290,00)*(2*0,80+3*0,50)=1 438,400 [B]
Celkem: A+B=5 351,600 [C]</t>
  </si>
  <si>
    <t>položka zahrnuje dodávku předepsané geotextilie, mimostaveništní a vnitrostaveništní dopravu a její uložení včetně potřebných přesahů (nezapočítávají se do výměry)</t>
  </si>
  <si>
    <t>21263</t>
  </si>
  <si>
    <t>TRATIVODY KOMPLET Z TRUB Z PLAST HMOT DN DO 150MM</t>
  </si>
  <si>
    <t>ze situace: 199,0m+388,0m+440,0m+510,0m+487,0m+150,0m=2 174,000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</si>
  <si>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</si>
  <si>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Vodorovné konstrukce</t>
  </si>
  <si>
    <t>45157</t>
  </si>
  <si>
    <t>PODKLADNÍ A VÝPLŇOVÉ VRSTVY Z KAMENIVA TĚŽENÉHO</t>
  </si>
  <si>
    <t>potrubí DN200: 164,00*1,00*0,10=16,400 [A]</t>
  </si>
  <si>
    <t>položka zahrnuje dodávku předepsaného kameniva, mimostaveništní a vnitrostaveništní dopravu a jeho uložení
není-li v zadávací dokumentaci uvedeno jinak, jedná se o nakupovaný materiál</t>
  </si>
  <si>
    <t>Komunikace</t>
  </si>
  <si>
    <t>56330</t>
  </si>
  <si>
    <t>VOZOVKOVÉ VRSTVY ZE ŠTĚRKODRTI</t>
  </si>
  <si>
    <t>ze situace
hlavní trasa: 11560,0m2*(0,20+0,15)+549,45m3=4 595,450 [A]
sjezdy: 295,7m2*(0,20+0,15)=103,495 [B]
chodník: 334,0m2*0,15=50,100 [C]
Celkem: A+B+C=4 749,045 [D]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</si>
  <si>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</si>
  <si>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56361</t>
  </si>
  <si>
    <t>VOZOVKOVÉ VRSTVY Z RECYKLOVANÉHO MATERIÁLU TL DO 50MM
BEZ DODÁVKY MATERIÁLU - RECYKLÁT ZE STAVBY</t>
  </si>
  <si>
    <t>chodník, ze situace: 334,0m2=334,000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</si>
  <si>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</si>
  <si>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56963</t>
  </si>
  <si>
    <t>ZPEVNĚNÍ KRAJNIC Z RECYKLOVANÉHO MATERIÁLU TL DO 150MM
BEZ DODÁVKY MATERIÁLU - RECYKLÁT ZE STAVBY</t>
  </si>
  <si>
    <t>ze situace
vlevo km 1,336-1,510: 174,00*0,75=130,500 [A]
vpravo km 1,360-1,650: 290,00*0,75=217,500 [B]
Celkem: A+B=348,000 [C]</t>
  </si>
  <si>
    <t>572123</t>
  </si>
  <si>
    <t>INFILTRAČNÍ POSTŘIK Z EMULZE DO 1,0KG/M2
0,6KG/M2</t>
  </si>
  <si>
    <t>pod ACP: 11855,7m2=11 855,700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</si>
  <si>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</si>
  <si>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572214</t>
  </si>
  <si>
    <t>SPOJOVACÍ POSTŘIK Z MODIFIK EMULZE DO 0,5KG/M2
0,4KG/M2</t>
  </si>
  <si>
    <t>pod ACO: 11855,7m2=11 855,700 [A]</t>
  </si>
  <si>
    <t>SPOJOVACÍ POSTŘIK Z MODIFIK EMULZE DO 0,5KG/M2
0,5KG/M2</t>
  </si>
  <si>
    <t>pod ACL: 11855,7m2=11 855,700 [A]</t>
  </si>
  <si>
    <t>574A41</t>
  </si>
  <si>
    <t>ASFALTOVÝ BETON PRO OBRUSNÉ VRSTVY ACO 8 TL. 50MM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</si>
  <si>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</si>
  <si>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574B34</t>
  </si>
  <si>
    <t>ASFALTOVÝ BETON PRO OBRUSNÉ VRSTVY MODIFIK ACO 11+, 11S TL. 40MM
ACO 11S</t>
  </si>
  <si>
    <t>ze situace
hlavní trasa: 11560,0m2=11 560,000 [A]
sjezdy: 295,7m2=295,700 [B]
Celkem: A+B=11 855,700 [C]</t>
  </si>
  <si>
    <t>574D56</t>
  </si>
  <si>
    <t>ASFALTOVÝ BETON PRO LOŽNÍ VRSTVY MODIFIK ACL 16+, 16S TL. 60MM
ACL 16S</t>
  </si>
  <si>
    <t>574E88</t>
  </si>
  <si>
    <t>ASFALTOVÝ BETON PRO PODKLADNÍ VRSTVY ACP 22+, 22S TL. 90MM
ACP 22S</t>
  </si>
  <si>
    <t>57621</t>
  </si>
  <si>
    <t>POSYP KAMENIVEM DRCENÝM 5KG/M2
3,0KG/M2</t>
  </si>
  <si>
    <t>na infiltrační postřik: 11855,7m2=11 855,700 [A]</t>
  </si>
  <si>
    <t>- dodání kameniva předepsané kvality a zrnitosti
- posyp předepsaným množstvím</t>
  </si>
  <si>
    <t xml:space="preserve">Potrubí    </t>
  </si>
  <si>
    <t>87434</t>
  </si>
  <si>
    <t>POTRUBÍ Z TRUB PLASTOVÝCH ODPADNÍCH DN DO 200MM</t>
  </si>
  <si>
    <t>přípojky UV, ze situace: 164,0m=164,000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</si>
  <si>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</si>
  <si>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87727</t>
  </si>
  <si>
    <t>CHRÁNIČKY PŮLENÉ Z TRUB PLAST DN DO 100MM</t>
  </si>
  <si>
    <t>na stávající kabelové vedení: 9,30+13,60+11,90+9,50+8,80+8,60+8,60+8,60=78,900 [A]</t>
  </si>
  <si>
    <t>položky pro zhotovení potrubí platí bez ohledu na sklon
zahrnuje:
- výrobní dokumentaci (včetně technologického předpisu)
- dodání veškerého trubního a pomocného materiálu  (trouby včetně podélného rozpůlení,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</si>
  <si>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89712</t>
  </si>
  <si>
    <t>VPUSŤ KANALIZAČNÍ ULIČNÍ KOMPLETNÍ Z BETONOVÝCH DÍLCŮ</t>
  </si>
  <si>
    <t>ze situace: 41ks=41,000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</si>
  <si>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</si>
  <si>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89921</t>
  </si>
  <si>
    <t>VÝŠKOVÁ ÚPRAVA POKLOPŮ</t>
  </si>
  <si>
    <t>ze situace: 19ks=19,000 [A]</t>
  </si>
  <si>
    <t>- položka výškové úpravy zahrnuje všechny nutné práce a materiály pro zvýšení nebo snížení zařízení (včetně nutné úpravy stávajícího povrchu vozovky nebo chodníku).</t>
  </si>
  <si>
    <t>89923</t>
  </si>
  <si>
    <t>VÝŠKOVÁ ÚPRAVA KRYCÍCH HRNCŮ</t>
  </si>
  <si>
    <t>ze situace: 7ks=7,000 [A]</t>
  </si>
  <si>
    <t>899642</t>
  </si>
  <si>
    <t>ZKOUŠKA VODOTĚSNOSTI POTRUBÍ DN DO 200MM</t>
  </si>
  <si>
    <t>dle pol.č.87434: 164,0m=164,000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</si>
  <si>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</si>
  <si>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89980</t>
  </si>
  <si>
    <t>TELEVIZNÍ PROHLÍDKA POTRUBÍ</t>
  </si>
  <si>
    <t>položka zahrnuje prohlídku potrubí televizní kamerou, záznam prohlídky na nosičích DVD a vyhotovení závěrečného písemného protokolu</t>
  </si>
  <si>
    <t>Potrubí</t>
  </si>
  <si>
    <t>Ostatní konstrukce a práce</t>
  </si>
  <si>
    <t>9</t>
  </si>
  <si>
    <t>917424</t>
  </si>
  <si>
    <t>CHODNÍKOVÉ OBRUBY Z KAMENNÝCH OBRUBNÍKŮ ŠÍŘ 150MM</t>
  </si>
  <si>
    <t>Položka zahrnuje:
dodání a pokládku kamenných obrubníků o rozměrech předepsaných zadávací dokumentací
betonové lože i boční betonovou opěrku.</t>
  </si>
  <si>
    <t>91782</t>
  </si>
  <si>
    <t>VÝŠKOVÁ ÚPRAVA OBRUBNÍKŮ KAMENNÝCH</t>
  </si>
  <si>
    <t>celková délka stávajících obrubníků ze situace 1892m, z toho výšková úprava: 1324,0m=1 324,000 [A]</t>
  </si>
  <si>
    <t>Položka výšková úprava obrub zahrnuje jejich vytrhání, očištění, manipulaci, nové betonové lože a osazení. Případné nutné doplnění novými obrubami se uvede v položkách 9172 až 9177.</t>
  </si>
  <si>
    <t>919114</t>
  </si>
  <si>
    <t>ŘEZÁNÍ ASFALTOVÉHO KRYTU VOZOVEK TL DO 200MM</t>
  </si>
  <si>
    <t>napojení na stávající stav: 298,0m=298,000 [A]</t>
  </si>
  <si>
    <t>položka zahrnuje řezání vozovkové vrstvy v předepsané tloušťce, včetně spotřeby vody</t>
  </si>
  <si>
    <t>931323</t>
  </si>
  <si>
    <t>TĚSNĚNÍ DILATAČ SPAR ASF ZÁLIVKOU MODIFIK PRŮŘ DO 300MM2</t>
  </si>
  <si>
    <t>položka zahrnuje dodávku a osazení předepsaného materiálu, očištění ploch spáry před úpravou, očištění okolí spáry po úpravě
nezahrnuje těsnící profil</t>
  </si>
  <si>
    <t>935842</t>
  </si>
  <si>
    <t>ŽLABY A RIGOLY DLÁŽDĚNÉ Z BETONOVÝCH DLAŽDIC DO BETONU TL 100MM</t>
  </si>
  <si>
    <t>přídlažba: 824,20*0,25=206,050 [A]</t>
  </si>
  <si>
    <t>položka zahrnuje:
- dodání a uložení předepsaného dlažebního materiálu v požadované kvalitě do předepsaného tvaru a v předepsané šířce
- dodání a rozprostření lože z předepsaného materiálu v předepsané tloušťce a šířce
- úravu napojení a ukončení
- vnitrostaveništní i mimostaveništní dopravu
- měří se vydlážděná plocha.</t>
  </si>
  <si>
    <t>96687</t>
  </si>
  <si>
    <t>VYBOURÁNÍ ULIČNÍCH VPUSTÍ KOMPLETNÍCH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</si>
  <si>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</si>
  <si>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969234</t>
  </si>
  <si>
    <t>VYBOURÁNÍ POTRUBÍ DN DO 200MM KANALIZAČ</t>
  </si>
  <si>
    <t>přípojky UV: 164,0m=164,000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</si>
  <si>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</si>
  <si>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SO 111</t>
  </si>
  <si>
    <t>SILNICE II/125 PŘIPOJOVACÍ VĚTEV MÚK II/322</t>
  </si>
  <si>
    <t>111</t>
  </si>
  <si>
    <t>z pol.č.11333: 95,925m3*2,5t/m3=239,813 [A]</t>
  </si>
  <si>
    <t>z pol.č.969234: 8,0m*0,002t/m=0,016 [A]</t>
  </si>
  <si>
    <t>z pol.č.96687: 4ks*0,3t/ks=1,200 [A]</t>
  </si>
  <si>
    <t>zeminaz pol.č.17120: 962,72m3*1,9t/m3=1 829,168 [A]
drn z pol.č.11130: 524,7m2*0,15*1,9t/m3=149,540 [B]
kamenivo z pol.č.11332: 282,0m3*1,9t/m3=535,800 [C]
Celkem: A+B+C=2 514,508 [D]</t>
  </si>
  <si>
    <t>z pol.č.11333.A: 309,325m3*2,5t/m3=773,313 [A]</t>
  </si>
  <si>
    <t>dle pol.č.12573.B: 901,343m3=901,343 [A]</t>
  </si>
  <si>
    <t>dle pol.č.12573.A: 65,55m3=65,550 [A]</t>
  </si>
  <si>
    <t>ze situace, tl.150mm: 524,7m2=524,700 [A]</t>
  </si>
  <si>
    <t>ze situace: (974,0m2+201,0m2)*0,24=282,000 [A]</t>
  </si>
  <si>
    <t>ze situace, penetrační makadam: (974,0m2+201,0m2)*0,25+223,0m2*0,50=405,250 [A]
odpočet z pol.č.11333.A: -309,325m3=- 309,325 [B]
Celkem: A+B=95,925 [C]</t>
  </si>
  <si>
    <t>Lokalita E - ZAS T3 (PM): 1197,0m2*0,25=299,250 [A]
Lokalita E - ZAS T3 (PM): 201,5m2*0,05=10,075 [B]
Celkem: A+B=309,325 [C]</t>
  </si>
  <si>
    <t>celková délka stávajících obrubníků ze situace 340m, z toho výměna: 115,0m=115,000 [A]</t>
  </si>
  <si>
    <t>ze situace
plná kce: (974,0m2+223,0m2+201,0m2)*0,05=69,900 [A]
v ZÚ: 208,0m2*0,10=20,800 [B]
odpočet z pol.č.11372.A: -49,5m3=-49,500 [C]
Celkem: A+B+C=41,200 [D]</t>
  </si>
  <si>
    <t>z pol.č.56933: 330,0m2*0,15=49,500 [A]</t>
  </si>
  <si>
    <t>pro zálivku, 12 x 25mm
podél obrubníků: 342,5m=342,500 [A]
napojení na stávající stav: 85,6m+61,8m=147,400 [B]
Celkem: A+B=489,900 [C]</t>
  </si>
  <si>
    <t>odečteno digitálně: 166,0m3=166,000 [A]
pro AZ, ze situace: 1557,44m2*0,50=778,720 [B]
Celkem: A+B=944,720 [C]</t>
  </si>
  <si>
    <t>natěžení a dovoz ornice z pol.č.18220,18230: 52,5m3+13,05m3=65,550 [A]</t>
  </si>
  <si>
    <t>natěžení a dovoz vhodné zeminy z pol.č.17130,17310,17411: 778,72m3+110,6m3+12,023m3=901,343 [A]</t>
  </si>
  <si>
    <t>přípojky UV, UV: (8,00+4*1,00)*1,50*1,00=18,000 [A]</t>
  </si>
  <si>
    <t>uložení výkopu na skládku z pol.č.12373,13273: 944,72m3+18,0m3=962,720 [A]</t>
  </si>
  <si>
    <t>ze situace: 1557,44m2*0,50=778,720 [A]</t>
  </si>
  <si>
    <t>odečteno digitálně
vpravo: 84,2m3=84,200 [A]
vlevo: 26,4m3=26,400 [B]
Celkem: A+B=110,600 [C]</t>
  </si>
  <si>
    <t>výkop(z pol.č.13273): 18,0m3=18,000 [A]
vytlačená kubatura
lože(z pol.č.45157): -0,8m3=-0,800 [B]
obsyp(z pol.č.17581): -3,856m3=-3,856 [C]
potrubí DN200: -8,00*3,14*0,11*0,11=-0,304 [D]
UV: -4ks*3,14*0,30*0,30*0,90=-1,017 [E]
Celkem: A+B+C+D+E=12,023 [F]</t>
  </si>
  <si>
    <t>potrubí DN200: 8,00*(1,00*0,52-3,14*0,11*0,11)=3,856 [A]</t>
  </si>
  <si>
    <t>ze situace: 1557,5m2=1 557,500 [A]</t>
  </si>
  <si>
    <t>18220</t>
  </si>
  <si>
    <t>ROZPROSTŘENÍ ORNICE VE SVAHU</t>
  </si>
  <si>
    <t>ze situace: 350,0m2*0,15=52,500 [A]</t>
  </si>
  <si>
    <t>položka zahrnuje:
nutné přemístění ornice z dočasných skládek vzdálených do 50m
rozprostření ornice v předepsané tloušťce ve svahu přes 1:5</t>
  </si>
  <si>
    <t>ostrůvek: 87,0m2*0,15=13,050 [A]</t>
  </si>
  <si>
    <t>z pol.č.18220,18230: 350,0m2+87,0m2=437,000 [A]</t>
  </si>
  <si>
    <t>ošetření 4x z pol.č.18241: 437,0m2*4=1 748,000 [A]</t>
  </si>
  <si>
    <t>opláštění trativodu z pol.č.21263: 68,00*1,80=122,400 [A]</t>
  </si>
  <si>
    <t>ze situace: 68,0m=68,000 [A]</t>
  </si>
  <si>
    <t>potrubí DN200: 8,00*1,00*0,10=0,800 [A]</t>
  </si>
  <si>
    <t>ze situace: 1087,0m2*(0,20+0,15)+20,95m3=401,400 [A]</t>
  </si>
  <si>
    <t>ze situace: 330,0m2=330,000 [A]</t>
  </si>
  <si>
    <t>pod ACP: 1087,0m2=1 087,000 [A]</t>
  </si>
  <si>
    <t>pod ACO: 1295,0m2=1 295,000 [A]</t>
  </si>
  <si>
    <t>pod ACL: 1295,0m2=1 295,000 [A]</t>
  </si>
  <si>
    <t>ze situace: 1087,0m2+208,0m2=1 295,000 [A]</t>
  </si>
  <si>
    <t>ze situace: 1087,0m2=1 087,000 [A]</t>
  </si>
  <si>
    <t>na infiltrační postřik: 1087,0m2=1 087,000 [A]</t>
  </si>
  <si>
    <t>přípojky UV, ze situace: 8,0m=8,000 [A]</t>
  </si>
  <si>
    <t>ze situace: 4ks=4,000 [A]</t>
  </si>
  <si>
    <t>ze situace: 1ks=1,000 [A]</t>
  </si>
  <si>
    <t>dle pol.č.87434: 8,0m=8,000 [A]</t>
  </si>
  <si>
    <t>9113A1</t>
  </si>
  <si>
    <t>SVODIDLO OCEL SILNIČ JEDNOSTR, ÚROVEŇ ZADRŽ N1, N2 - DODÁVKA A MONTÁŽ</t>
  </si>
  <si>
    <t>ze situace: 86,0m+83,0m=169,000 [A]</t>
  </si>
  <si>
    <t>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</si>
  <si>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9113A3</t>
  </si>
  <si>
    <t>SVODIDLO OCEL SILNIČ JEDNOSTR, ÚROVEŇ ZADRŽ N1, N2 - DEMONTÁŽ S PŘESUNEM
BUDE PŘEDMĚTEM POVINNÉHO ODKUPU DLE PLATNÉ SMĚRNICE ZADAVATELE V DOBĚ ODKUPU</t>
  </si>
  <si>
    <t>ze situace: 170,0m=170,000 [A]</t>
  </si>
  <si>
    <t>položka zahrnuje:
- demontáž a odstranění zařízení
- jeho odvoz na předepsané místo</t>
  </si>
  <si>
    <t>912283</t>
  </si>
  <si>
    <t>SMĚROVÉ SLOUPKY Z PLAST HMOT - DEMONTÁŽ A ODVOZ
BALISETY, VČ PŘÍPADNÉHO POPLATKU ZA SKLÁDKU</t>
  </si>
  <si>
    <t>ze situace: 11ks=11,000 [A]</t>
  </si>
  <si>
    <t>položka zahrnuje demontáž stávajícího sloupku, jeho odvoz do skladu nebo na skládku</t>
  </si>
  <si>
    <t>91267</t>
  </si>
  <si>
    <t>ODRAZKY NA SVODIDLA</t>
  </si>
  <si>
    <t>na ocelové svodidlo: 31ks=31,000 [A]</t>
  </si>
  <si>
    <t>- kompletní dodávka se všemi pomocnými a doplňujícími pracemi a součástmi</t>
  </si>
  <si>
    <t>ze situace: 115,0m+38,0m(ostrůvek)=153,000 [A]</t>
  </si>
  <si>
    <t>celková délka stávajících obrubníků ze situace 340m, z toho výšková úprava: 225,0m=225,000 [A]</t>
  </si>
  <si>
    <t>napojení na stávající stav: 85,6m+61,8m=147,400 [A]</t>
  </si>
  <si>
    <t>12 x 25mm
podél obrubníků: 342,5m=342,500 [A]
napojení na stávající stav: 85,6m+61,8m=147,400 [B]
Celkem: A+B=489,900 [C]</t>
  </si>
  <si>
    <t>přípojky UV: 8,0m=8,000 [A]</t>
  </si>
  <si>
    <t>SO 112</t>
  </si>
  <si>
    <t>SILNICE II/125 ODBOČOVACÍ VĚTEV MÚK II/322</t>
  </si>
  <si>
    <t>112</t>
  </si>
  <si>
    <t>z pol.č.11313: 3,82m3*2,5t/m3=9,550 [A]</t>
  </si>
  <si>
    <t>z pol.č.969234: 6,0m*0,002t/m=0,012 [A]</t>
  </si>
  <si>
    <t>z pol.č.96687: 6ks*0,3t/ks=1,800 [A]</t>
  </si>
  <si>
    <t>ULOŽENÍ ODPADU ZE STAVBY NA SKLÁDKU S OPRÁVNĚNÍM K OPĚTOVNÉMU VYUŽITÍ - RECYKLAČNÍ STŘEDISKO</t>
  </si>
  <si>
    <t>zemina z pol.č.17120: 449,2m3*1,9t/m3=853,480 [A]
drn z pol.č.11130: 122,2m2*0,15*1,9t/m3=34,827 [B]
kamenivo z pol.č.11332: 658,18m3*1,9t/m3=1 250,542 [C]
Celkem: A+B+C=2 138,849 [D]</t>
  </si>
  <si>
    <t>z pol.č.11333.A: 49,0m3*2,5t/m3=122,500 [A]</t>
  </si>
  <si>
    <t>dle pol.č.12573.B: 425,167m3=425,167 [A]</t>
  </si>
  <si>
    <t>dle pol.č.12573.A: 18,3m3=18,300 [A]</t>
  </si>
  <si>
    <t>ze situace, tl.150mm: 122,2m2=122,200 [A]</t>
  </si>
  <si>
    <t>chodník, ze situace: 38,2m2*0,10=3,820 [A]</t>
  </si>
  <si>
    <t>ze situace
km 0,00-0,080, 0,120-0,140: 704,0m2*(0,33+0,13)=323,840 [A]
km 0,080-0,120, 0,140-0,160: 245,0m2*0,24=58,800 [B]
km 0,160-ZÚ: 599,0m2*(0,33+0,13)=275,540 [C]
Celkem: A+B+C=658,180 [D]</t>
  </si>
  <si>
    <t>ODSTRAN PODKL ZPEVNĚNÝCH PLOCH S ASFALT POJIVEM
NEBEZPEČNÝ ODPAD</t>
  </si>
  <si>
    <t>ze situace, penetrační makadam
km 0,080-0,120, 0,140-0,160: 245,0m2*0,20=49,000 [A]</t>
  </si>
  <si>
    <t>celková délka stávajících obrubníků ze situace 202m, z toho výměna: 60,0m=60,000 [A]</t>
  </si>
  <si>
    <t>ze situace
km 0,00-0,080, 0,120-0,140: 704,0m2*0,08=56,320 [A]
km 0,080-0,120, 0,140-0,160: 245,0m2*0,11=26,950 [B]
km 0,160-ZÚ: 599,0m2*0,08=47,920 [C]
Celkem: A+B+C=131,190 [D]</t>
  </si>
  <si>
    <t>pro zálivku, 12 x 25mm
podél obrubníků: 123,0m=123,000 [A]
napojení na stávající stav: 127,1m+6,4m=133,500 [B]
Celkem: A+B=256,500 [C]</t>
  </si>
  <si>
    <t>odečteno digitálně: 40,3m3=40,300 [A]
pro AZ, ze situace: 817,8m2*0,50=408,900 [B]
Celkem: A+B=449,200 [C]</t>
  </si>
  <si>
    <t>natěžení a dovoz ornice z pol.č.18230: 18,3m3=18,300 [A]</t>
  </si>
  <si>
    <t>natěžení a dovoz vhodné zeminy z pol.č.17130,17310,17411: 408,9m3+7,25m3+9,017m3=425,167 [A]</t>
  </si>
  <si>
    <t>přípojky UV, UV: (6,00+3*1,00)*1,50*1,00=13,500 [A]</t>
  </si>
  <si>
    <t>uložení výkopu na skládku z pol.č.12373,13273: 348,9m3+13,5m3=362,400 [A]</t>
  </si>
  <si>
    <t>ze situace: 817,8m2*0,50=408,900 [A]</t>
  </si>
  <si>
    <t>odečteno digitálně, vlevo: 7,25m3=7,250 [A]</t>
  </si>
  <si>
    <t>výkop(z pol.č.13273): 13,5m3=13,500 [A]
vytlačená kubatura
lože(z pol.č.45157): -0,6m3=-0,600 [B]
obsyp(z pol.č.17581): -2,892m3=-2,892 [C]
potrubí DN200: -6,00*3,14*0,11*0,11=-0,228 [D]
UV: -3ks*3,14*0,30*0,30*0,90=-0,763 [E]
Celkem: A+B+C+D+E=9,017 [F]</t>
  </si>
  <si>
    <t>potrubí DN200: 6,00*(1,00*0,52-3,14*0,11*0,11)=2,892 [A]</t>
  </si>
  <si>
    <t>ze situace: 818,0m2+32,0m2=850,000 [A]</t>
  </si>
  <si>
    <t>ostrůvek: 122,0m2*0,15=18,300 [A]</t>
  </si>
  <si>
    <t>z pol.č.18230: 122,0m2=122,000 [A]</t>
  </si>
  <si>
    <t>ošetření 4x z pol.č.18241: 122,0m2*4=488,000 [A]</t>
  </si>
  <si>
    <t>opláštění trativodu z pol.č.21263: 125,00*1,80=225,000 [A]</t>
  </si>
  <si>
    <t>ze situace: 125,0m=125,000 [A]</t>
  </si>
  <si>
    <t>potrubí DN200: 6,00*1,00*0,10=0,600 [A]</t>
  </si>
  <si>
    <t>ze situace
vozovka: 720,0m2*(0,20+0,15)+18,8m3=270,800 [A]
chodník: 31,5m2*0,10=3,150 [B]
Celkem: A+B=273,950 [C]</t>
  </si>
  <si>
    <t>pod ACP: 720,0m2=720,000 [A]</t>
  </si>
  <si>
    <t>pod ACO: 720,0m2=720,000 [A]</t>
  </si>
  <si>
    <t>pod ACL: 720,0m2=720,000 [A]</t>
  </si>
  <si>
    <t>ze situace: 720,0m2=720,000 [A]</t>
  </si>
  <si>
    <t>na infiltrační postřik: 720,0m2=720,000 [A]</t>
  </si>
  <si>
    <t>582611</t>
  </si>
  <si>
    <t>KRYTY Z BETON DLAŽDIC SE ZÁMKEM ŠEDÝCH TL 60MM DO LOŽE Z KAM</t>
  </si>
  <si>
    <t>chodník, ze situace: 31,5m2=31,500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</si>
  <si>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</si>
  <si>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přípojky UV, ze situace: 6,0m=6,000 [A]</t>
  </si>
  <si>
    <t>ze situace: 3ks=3,000 [A]</t>
  </si>
  <si>
    <t>ze situace: 2ks=2,000 [A]</t>
  </si>
  <si>
    <t>dle pol.č.87434: 6,0m=6,000 [A]</t>
  </si>
  <si>
    <t>ze situace: 5,0m=5,000 [A]</t>
  </si>
  <si>
    <t>917426</t>
  </si>
  <si>
    <t>CHODNÍKOVÉ OBRUBY Z KAMENNÝCH OBRUBNÍKŮ ŠÍŘ 250MM</t>
  </si>
  <si>
    <t>ze situace: 55,0m=55,000 [A]</t>
  </si>
  <si>
    <t>celková délka stávajících obrubníků ze situace 202m, z toho výšková úprava: 142,0m=142,000 [A]</t>
  </si>
  <si>
    <t>napojení na stávající stav: 127,1m+6,4m=133,500 [A]</t>
  </si>
  <si>
    <t>12 x 25mm
podél obrubníků: 123,0m=123,000 [A]
napojení na stávající stav: 127,1m+6,4m=133,500 [B]
Celkem: A+B=256,500 [C]</t>
  </si>
  <si>
    <t>ze situace: 6ks=6,000 [A]</t>
  </si>
  <si>
    <t>přípojky UV: 6,0m=6,000 [A]</t>
  </si>
  <si>
    <t>SO 113</t>
  </si>
  <si>
    <t>OKRUŽNÍ KŘIŽOVATKA</t>
  </si>
  <si>
    <t>113</t>
  </si>
  <si>
    <t>z pol.č.11333: 586,52m3*2,5t/m3=1 466,300 [A]</t>
  </si>
  <si>
    <t>z pol.č.969234: 82,0m*0,002t/m=0,164 [A]</t>
  </si>
  <si>
    <t>z pol.č.11315: 0,41m3*2,2t/m3=0,902 [A]
z pol.č.96687: 11ks*0,3t/ks=3,300 [B]
Celkem: A+B=4,202 [C]</t>
  </si>
  <si>
    <t>přebytečná zemina z pol.č.17120,17110: (2093,85m3-276,9m3)*1,9t/m3=3 452,205 [A]
drn z pol.č.11130: 189,2m2*0,15*1,9t/m3=53,922 [B]
kamenivo z pol.č.11332: 613,18m3*1,9t/m3=1 165,042 [C]
Celkem: A+B+C=4 671,169 [D]</t>
  </si>
  <si>
    <t>dle pol.č.12573.B: 1833,141m3=1 833,141 [A]</t>
  </si>
  <si>
    <t>dle pol.č.12573.A: 58,45m3=58,450 [A]</t>
  </si>
  <si>
    <t>ze situace, tl.150mm: 189,2m2=189,200 [A]</t>
  </si>
  <si>
    <t>11315</t>
  </si>
  <si>
    <t>ODSTRANĚNÍ KRYTU ZPEVNĚNÝCH PLOCH Z BETONU</t>
  </si>
  <si>
    <t>chodník, ze situace: 4,1m2*0,10=0,410 [A]</t>
  </si>
  <si>
    <t>ze situace: 2666,0m2*0,23=613,180 [A]</t>
  </si>
  <si>
    <t>ze situace, penetrační makadam: 2666,0m2*0,22=586,520 [A]</t>
  </si>
  <si>
    <t>celková délka stávajících obrubníků ze situace 447m, z toho vybourání: 134,0m=134,000 [A]</t>
  </si>
  <si>
    <t>ze situace: 2666,0m2*0,09=239,940 [A]</t>
  </si>
  <si>
    <t>pro zálivku, 12 x 25mm
podél obrubníků: 1206,5m=1 206,500 [A]
napojení na stávající stav: 15,1m+7,1m+7,5m=29,700 [B]
podél ŠŽ: 32,0m=32,000 [C]
Celkem: A+B+C=1 268,200 [D]</t>
  </si>
  <si>
    <t>odečteno digitálně: 245,15m3=245,150 [A]
pro AZ, ze situace: 3403,4m2*0,50=1 701,700 [B]
odpočet z pol.č.12373.A: -276,9m3=- 276,900 [C]
Celkem: A+B+C=1 669,950 [D]</t>
  </si>
  <si>
    <t>ODKOP PRO SPOD STAVBU SILNIC A ŽELEZNIC TŘ. I
PRO VYUŽITÍ V RÁMCI STAVBY</t>
  </si>
  <si>
    <t>dle pol.č.17110: 276,9m3=276,900 [A]</t>
  </si>
  <si>
    <t>natěžení a dovoz ornice z pol.č.18230: 58,45m3=58,450 [A]</t>
  </si>
  <si>
    <t>natěžení a dovoz vhodné zeminy z pol.č.17130,17310,17411: 1701,7m3+39,35m3+92,091m3=1 833,141 [A]</t>
  </si>
  <si>
    <t>VYKOPÁVKY ZE ZEMNÍKŮ A SKLÁDEK TŘ. I
ZEMINA Z DEPONIE</t>
  </si>
  <si>
    <t>natěžení a dovoz zeminy z pol.č.17110: 276,9m3=276,900 [A]</t>
  </si>
  <si>
    <t>přípojky UV, UV: (82,00+16*1,00)*1,50*1,00=147,000 [A]</t>
  </si>
  <si>
    <t>17110</t>
  </si>
  <si>
    <t>ULOŽENÍ SYPANINY DO NÁSYPŮ SE ZHUTNĚNÍM</t>
  </si>
  <si>
    <t>oko OK, odečteno digitálně: 243,0m3=243,000 [A]
pod ostrůvky vozovky: 113,0m2*0,30=33,900 [B]
Celkem: A+B=276,900 [C]</t>
  </si>
  <si>
    <t>uložení výkopu na skládku/deponii z pol.č.12373,12373.A,13273: 1669,95m3+276,9m3+147,0m3=2 093,850 [A]</t>
  </si>
  <si>
    <t>ze situace: 3403,4m2*0,50=1 701,700 [A]</t>
  </si>
  <si>
    <t>odečteno digitálně
vlevo: 5,75m3=5,750 [A]
vpravo: 33,6m3=33,600 [B]
Celkem: A+B=39,350 [C]</t>
  </si>
  <si>
    <t>výkop(z pol.č.13273): 147,0m3=147,000 [A]
vytlačená kubatura
lože(z pol.č.45157): -8,2m3=-8,200 [B]
obsyp(z pol.č.17581): -39,524m3=-39,524 [C]
potrubí DN200: -82,00*3,14*0,11*0,11=-3,116 [D]
UV: -16ks*3,14*0,30*0,30*0,90=-4,069 [E]
Celkem: A+B+C+D+E=92,091 [F]</t>
  </si>
  <si>
    <t>potrubí DN200: 82,00*(1,00*0,52-3,14*0,11*0,11)=39,524 [A]</t>
  </si>
  <si>
    <t>ze situace: 3403,4m2=3 403,400 [A]</t>
  </si>
  <si>
    <t>ze situace
v oku OK: 239,0m2*0,15=35,850 [A]
ostrůvky vozovky: 113,0m2*0,20=22,600 [B]
Celkem: A+B=58,450 [C]</t>
  </si>
  <si>
    <t>ostrůvky vozovky z pol.č.18230: 113,0m2=113,000 [A]</t>
  </si>
  <si>
    <t>ošetření 4x z pol.č.18241: 113,0m2*4=452,000 [A]</t>
  </si>
  <si>
    <t>z pol.č.18230 v oku OK: 239,0m2=239,000 [A]</t>
  </si>
  <si>
    <t>opláštění trativodu z pol.č.21263: 391,00*1,80=703,800 [A]</t>
  </si>
  <si>
    <t>ze situace: 391,0m=391,000 [A]</t>
  </si>
  <si>
    <t>21461</t>
  </si>
  <si>
    <t>SEPARAČNÍ GEOTEXTILIE</t>
  </si>
  <si>
    <t>proti prorůstání plevele v oku OK, ze situace: 239,0m2=239,000 [A]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</si>
  <si>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</si>
  <si>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451313</t>
  </si>
  <si>
    <t>PODKLADNÍ A VÝPLŇOVÉ VRSTVY Z PROSTÉHO BETONU C16/20</t>
  </si>
  <si>
    <t>štěrbinový žlab 
lože: 32,00*0,65*0,10=2,080 [A]
stabilizační klíny: 32,00*0,05m2=1,600 [B]
Celkem: A+B=3,680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</si>
  <si>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</si>
  <si>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potrubí DN200: 82,00*1,00*0,10=8,200 [A]</t>
  </si>
  <si>
    <t>ze situace
vozovka: 2618,0m2*(0,20+0,15)+96,02m3=1 012,320 [A]
CB kryt: 142,0m2*0,20+25,56m3=53,960 [B]
Celkem: A+B=1 066,280 [C]</t>
  </si>
  <si>
    <t>pod ACP: 2618,0m2=2 618,000 [A]</t>
  </si>
  <si>
    <t>pod ACO: 2618,0m2=2 618,000 [A]</t>
  </si>
  <si>
    <t>pod ACL: 2618,0m2=2 618,000 [A]</t>
  </si>
  <si>
    <t>ze situace: 2618,0m2=2 618,000 [A]</t>
  </si>
  <si>
    <t>na infiltrační postřik: 2618,0m2=2 618,000 [A]</t>
  </si>
  <si>
    <t>581351</t>
  </si>
  <si>
    <t>CEMENTOBETONOVÝ KRYT JEDNOVRSTVÝ VYZTUŽENÝ TŘ.L TL. DO 250MM
TL. 230MM</t>
  </si>
  <si>
    <t>prstenec OK, ze situace: 142,0m2=142,000 [A]</t>
  </si>
  <si>
    <t>- dodání směsi v požadované kvalitě a výztuže v předepsaném množství
- očištění podkladu
- uložení směsi a výztuže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úpravu povrchu krytu uvedenou v kapitole 7.10 ČSN 73 6123-1
- navrtání otvorů a osazení kotev a kluzných trnů v napojovacích spárách
- nezahrnuje postřiky, nátěry</t>
  </si>
  <si>
    <t>Úpravy povrchů, podlahy, výplně otvorů</t>
  </si>
  <si>
    <t>62592</t>
  </si>
  <si>
    <t>ÚPRAVA POVRCHU BETONOVÝCH PLOCH A KONSTRUKCÍ - STRIÁŽ</t>
  </si>
  <si>
    <t>protiskluzná úprava CB krytu z pol.č.581351: 142,0m2=142,000 [A]</t>
  </si>
  <si>
    <t>položka zahrnuje:
- provedení předepsané úpravy</t>
  </si>
  <si>
    <t>Přidružená stavební výroba</t>
  </si>
  <si>
    <t>702111</t>
  </si>
  <si>
    <t>KABELOVÝ ŽLAB ZEMNÍ VČETNĚ KRYTU SVĚTLÉ ŠÍŘKY DO 120 MM</t>
  </si>
  <si>
    <t>na stávající kabelové vedení: 4*12,50=50,000 [A]</t>
  </si>
  <si>
    <t>1. Položka obsahuje:
 – přípravu podkladu pro osazení
2. Položka neobsahuje:
 X
3. Způsob měření:
Měří se metr délkový.</t>
  </si>
  <si>
    <t>711111</t>
  </si>
  <si>
    <t>IZOLACE BĚŽNÝCH KONSTRUKCÍ PROTI ZEMNÍ VLHKOSTI ASFALTOVÝMI NÁTĚRY</t>
  </si>
  <si>
    <t>štěrninový žlab: 32,00*(0,50+0,50)=32,000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</si>
  <si>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</si>
  <si>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přípojky UV, ze situace: 82,0m=82,000 [A]</t>
  </si>
  <si>
    <t>na stávající kabelové vedení: 13,50+2*10,60=34,700 [A]</t>
  </si>
  <si>
    <t>ze situace: 16ks=16,000 [A]</t>
  </si>
  <si>
    <t>897626</t>
  </si>
  <si>
    <t>VPUSŤ ŠTĚRBINOVÝCH ŽLABŮ Z BETON DÍLCŮ SV. ŠÍŘKY DO 400MM</t>
  </si>
  <si>
    <t>položka zahrnuje dodávku a osazení předepsaného dílce včetně mříže
nezahrnuje předepsané podkladní konstrukce</t>
  </si>
  <si>
    <t>ze situace: 10ks=10,000 [A]</t>
  </si>
  <si>
    <t>ze situace: 5ks=5,000 [A]</t>
  </si>
  <si>
    <t>dle pol.č.87434: 82,0m=82,000 [A]</t>
  </si>
  <si>
    <t>917224</t>
  </si>
  <si>
    <t>SILNIČNÍ A CHODNÍKOVÉ OBRUBY Z BETONOVÝCH OBRUBNÍKŮ ŠÍŘ 150MM</t>
  </si>
  <si>
    <t>ze situace: 122,0m=122,000 [A]</t>
  </si>
  <si>
    <t>Položka zahrnuje:
dodání a pokládku betonových obrubníků o rozměrech předepsaných zadávací dokumentací
betonové lože i boční betonovou opěrku.</t>
  </si>
  <si>
    <t>91726.R</t>
  </si>
  <si>
    <t>KO OBRUBNÍKY KAMENNÉ</t>
  </si>
  <si>
    <t>ze situace: 74,0m=74,000 [A]</t>
  </si>
  <si>
    <t>917425</t>
  </si>
  <si>
    <t>CHODNÍKOVÉ OBRUBY Z KAMENNÝCH OBRUBNÍKŮ ŠÍŘ 200MM
200/250</t>
  </si>
  <si>
    <t>ze situace: 85,0m=85,000 [A]</t>
  </si>
  <si>
    <t>CHODNÍKOVÉ OBRUBY Z KAMENNÝCH OBRUBNÍKŮ ŠÍŘ 200MM
200/300</t>
  </si>
  <si>
    <t>ze situace: 61,0m=61,000 [A]</t>
  </si>
  <si>
    <t>celková délka stávajících obrubníků ze situace 447m, z toho výšková úprava: 313,0m=313,000 [A]</t>
  </si>
  <si>
    <t>napojení na stávající stav: 15,1m+7,1m+7,5m=29,700 [A]</t>
  </si>
  <si>
    <t>12 x 25mm
podél obrubníků: 1206,5m=1 206,500 [A]
napojení na stávající stav: 15,1m+7,1m+7,5m=29,700 [B]
podél ŠŽ: 32,0m=32,000 [C]
Celkem: A+B+C=1 268,200 [D]</t>
  </si>
  <si>
    <t>935111</t>
  </si>
  <si>
    <t>ŠTĚRBINOVÉ ŽLABY Z BETONOVÝCH DÍLCŮ ŠÍŘ DO 400MM VÝŠ DO 500MM BEZ OBRUBY</t>
  </si>
  <si>
    <t>ze situace: 32,0m-2*1,0m=30,000 [A]</t>
  </si>
  <si>
    <t>položka zahrnuje:
- veškerý materiál, výrobky a polotovary, včetně mimostaveništní a vnitrostaveništní dopravy (rovněž přesuny), včetně naložení a složení,případně s uložením.
- veškeré práce nutné pro zřízení těchto konstrukcí, včetně zemních prací, lože, ukončení, patek, spárování, úpravy vtoku a výtoku. Měří se v [m] délky osy žlabu bez čistících kusů a odtokových vpustí.</t>
  </si>
  <si>
    <t>přípojky UV: 82,0m=82,000 [A]</t>
  </si>
  <si>
    <t>SO 134</t>
  </si>
  <si>
    <t>ÚPRAVA STÁVAJÍCÍCH CHODNÍKŮ</t>
  </si>
  <si>
    <t>134.1</t>
  </si>
  <si>
    <t>CHODNÍK KSÚS</t>
  </si>
  <si>
    <t>z pol.č.11313: 37,57m3*2,5t/m3=93,925 [A]</t>
  </si>
  <si>
    <t>z pol.č.11315: 6,85m3*2,2t/m3=15,070 [A]
z pol.č.11318: 6,04m3*2,2t/m3=13,288 [B]
z pol.č.11351: 14,0m*0,04t/m=0,560 [C]
Celkem: A+B+C=28,918 [D]</t>
  </si>
  <si>
    <t>drn z pol.č.11130: 194,8m2*0,15*1,9t/m3=55,518 [A]
kamenivo z pol.č.11332: 84,84m3*1,9t/m3=161,196 [B]
Celkem: A+B=216,714 [C]</t>
  </si>
  <si>
    <t>dle pol.č.12573.B: 54,66m3=54,660 [A]</t>
  </si>
  <si>
    <t>dle pol.č.12573.A: 70,2m3=70,200 [A]</t>
  </si>
  <si>
    <t>ze situace, tl.150mm: 194,8m2=194,800 [A]</t>
  </si>
  <si>
    <t>ze situace: 375,7m2*0,10=37,570 [A]</t>
  </si>
  <si>
    <t>ze situace: 68,5m2*0,10=6,850 [A]</t>
  </si>
  <si>
    <t>ze situace, mozaika K6: 61,0m2*0,06=3,660 [A]</t>
  </si>
  <si>
    <t>ze situace: 60,4m2*0,10=6,040 [A]</t>
  </si>
  <si>
    <t>z pol.č.11313: 375,7m2*0,15=56,355 [A]
z pol.č.11315: 68,5m2*0,15=10,275 [B]
z pol.č.11317: 61,0m2*0,15=9,150 [C]
z pol.č.11318: 60,4m2*0,15=9,060 [D]
Celkem: A+B+C+D=84,840 [E]</t>
  </si>
  <si>
    <t>11351</t>
  </si>
  <si>
    <t>ODSTRANĚNÍ ZÁHONOVÝCH OBRUBNÍKŮ</t>
  </si>
  <si>
    <t>ze situace: 14,0m=14,000 [A]</t>
  </si>
  <si>
    <t>ze situace: 13,0m=13,000 [A]</t>
  </si>
  <si>
    <t>natěžení a dovoz ornice z pol.č.18230: 70,2m3=70,200 [A]</t>
  </si>
  <si>
    <t>natěžení a dovoz zeminy z pol.č.17310: 54,66m3=54,660 [A]</t>
  </si>
  <si>
    <t>odečteno digitálně: 15,0m3+132,2m2*0,30(ostrůvky)=54,660 [A]</t>
  </si>
  <si>
    <t>ze situace: 593,0m2+212,0m2=805,000 [A]</t>
  </si>
  <si>
    <t>ze situace: 468,0m2*0,15=70,200 [A]</t>
  </si>
  <si>
    <t>z pol.č.18230: 468,0m2=468,000 [A]</t>
  </si>
  <si>
    <t>ošetření 4x z pol.č.18241: 468,0m2*4=1 872,000 [A]</t>
  </si>
  <si>
    <t>451312</t>
  </si>
  <si>
    <t>PODKLADNÍ A VÝPLŇOVÉ VRSTVY Z PROSTÉHO BETONU C12/15</t>
  </si>
  <si>
    <t>pod mikroštěrbinový žlab: 37,00*0,32*0,10=1,184 [A]</t>
  </si>
  <si>
    <t>ze situace
chodník: 593,0m2*0,15=88,950 [A]
sjezdy: 212,0m2*0,20=42,400 [B]
Celkem: A+B=131,350 [C]</t>
  </si>
  <si>
    <t>ze situace: 58,0m2=58,000 [A]</t>
  </si>
  <si>
    <t>chodník, ze situace: 593,0m2-62,6m2=530,400 [A]</t>
  </si>
  <si>
    <t>582612</t>
  </si>
  <si>
    <t>KRYTY Z BETON DLAŽDIC SE ZÁMKEM ŠEDÝCH TL 80MM DO LOŽE Z KAM</t>
  </si>
  <si>
    <t>sjezdy, ze situace: 212,0m2-6,1m2=205,900 [A]</t>
  </si>
  <si>
    <t>58261A</t>
  </si>
  <si>
    <t>KRYTY Z BETON DLAŽDIC SE ZÁMKEM BAREV RELIÉF TL 60MM DO LOŽE Z KAM</t>
  </si>
  <si>
    <t>chodník, ze situace: 62,6m2=62,600 [A]</t>
  </si>
  <si>
    <t>58261B</t>
  </si>
  <si>
    <t>KRYTY Z BETON DLAŽDIC SE ZÁMKEM BAREV RELIÉF TL 80MM DO LOŽE Z KAM</t>
  </si>
  <si>
    <t>sjezdy, ze situace: 6,1m2=6,100 [A]</t>
  </si>
  <si>
    <t>897624</t>
  </si>
  <si>
    <t>VPUSŤ ŠTĚRBINOVÝCH ŽLABŮ Z BETON DÍLCŮ SV. ŠÍŘKY DO 250MM
VPUSŤ MIKROŠTĚRBINOVÉHO ŽLABU ŠÍŘ. 220MM</t>
  </si>
  <si>
    <t>ze situace: 9ks=9,000 [A]</t>
  </si>
  <si>
    <t>917212</t>
  </si>
  <si>
    <t>ZÁHONOVÉ OBRUBY Z BETONOVÝCH OBRUBNÍKŮ ŠÍŘ 80MM</t>
  </si>
  <si>
    <t>ze situace: 219,0m=219,000 [A]</t>
  </si>
  <si>
    <t>935162</t>
  </si>
  <si>
    <t>MIKROŠTĚRBINOVÉ ŽLABY S PŘERUŠOVANOU ŠTĚRBINOU S VNITŘNÍM SPÁDEM</t>
  </si>
  <si>
    <t>ze situace: 37,0m-1*1,0m=36,000 [A]</t>
  </si>
  <si>
    <t>134.2</t>
  </si>
  <si>
    <t>CHODNÍK MĚSTO KOLÍN</t>
  </si>
  <si>
    <t>z pol.č.11313: 0,33m3*2,5t/m3=0,825 [A]</t>
  </si>
  <si>
    <t>z pol.č.11315: 4,98m3*2,2t/m3=10,956 [A]
z pol.č.11318: 2,95m3*2,2t/m3=6,490 [B]
z pol.č.11351: 30,0m*0,04t/m=1,200 [C]
Celkem: A+B+C=18,646 [D]</t>
  </si>
  <si>
    <t>drn z pol.č.11130: 207,0m2*0,15*1,9t/m3=58,995 [A]
kamenivo z pol.č.11332: 17,94m3*1,9t/m3=34,086 [B]
Celkem: A+B=93,081 [C]</t>
  </si>
  <si>
    <t>dle pol.č.12573.A: 22,65m3=22,650 [A]</t>
  </si>
  <si>
    <t>ze situace, tl.150mm: 207,0m2=207,000 [A]</t>
  </si>
  <si>
    <t>ze situace: 3,3m2*0,10=0,330 [A]</t>
  </si>
  <si>
    <t>ze situace: 49,8m2*0,10=4,980 [A]</t>
  </si>
  <si>
    <t>ze situace, mozaika K6: 37,0m2*0,06=2,220 [A]</t>
  </si>
  <si>
    <t>ze situace: 29,5m2*0,10=2,950 [A]</t>
  </si>
  <si>
    <t>z pol.č.11313: 3,3m2*0,15=0,495 [A]
z pol.č.11315: 49,8m2*0,15=7,470 [B]
z pol.č.11317: 37,0m2*0,15=5,550 [C]
z pol.č.11318: 29,5m2*0,15=4,425 [D]
Celkem: A+B+C+D=17,940 [E]</t>
  </si>
  <si>
    <t>ze situace: 30,0m=30,000 [A]</t>
  </si>
  <si>
    <t>natěžení a dovoz ornice z pol.č.18230: 22,65m3=22,650 [A]</t>
  </si>
  <si>
    <t>ze situace: 233,0m2=233,000 [A]</t>
  </si>
  <si>
    <t>ze situace: 151,0m2*0,15=22,650 [A]</t>
  </si>
  <si>
    <t>z pol.č.18230: 151,0m2=151,000 [A]</t>
  </si>
  <si>
    <t>ošetření 4x z pol.č.18241: 151,0m2*4=604,000 [A]</t>
  </si>
  <si>
    <t>ze situace: 233,0m2*0,15=34,950 [A]</t>
  </si>
  <si>
    <t>chodník, ze situace: 233,0m2-3,0m2=230,000 [A]</t>
  </si>
  <si>
    <t>chodník, ze situace: 3,0m2=3,000 [A]</t>
  </si>
  <si>
    <t>SO 135</t>
  </si>
  <si>
    <t>ÚPRAVY U ČSPH</t>
  </si>
  <si>
    <t>135</t>
  </si>
  <si>
    <t>z pol.č.11334: 9,5m3*2,2t/m3=20,900 [A]
z pol.č.96687: 1ks*0,3t/ks=0,300 [B]
Celkem: A+B=21,200 [C]</t>
  </si>
  <si>
    <t>zemina z pol.č.17120: 28,5m3*1,9t/m3=54,150 [A]
kamenivo z pol.č.11332: 23,75m3*1,9t/m3=45,125 [B]
Celkem: A+B=99,275 [C]</t>
  </si>
  <si>
    <t>dle pol.č.12573.B: 17,451m3=17,451 [A]</t>
  </si>
  <si>
    <t>dle pol.č.12573.A: 0,15m3=0,150 [A]</t>
  </si>
  <si>
    <t>ze situace: 95,0m2*(0,15+0,10)=23,750 [A]</t>
  </si>
  <si>
    <t>11334</t>
  </si>
  <si>
    <t>ODSTRAN PODKL ZPEVNĚNÝCH PLOCH S CEM POJIVEM</t>
  </si>
  <si>
    <t>ze situace, SC: 95,0m2*0,10=9,500 [A]</t>
  </si>
  <si>
    <t>ze situace: 95,0m2*0,19=18,050 [A]</t>
  </si>
  <si>
    <t>natěžení a dovoz ornice z pol.č.18230: 0,15m3=0,150 [A]</t>
  </si>
  <si>
    <t>natěžení a dovoz vhodné zeminy z pol.č.17411: 17,451m3=17,451 [A]</t>
  </si>
  <si>
    <t>přípojky UV, UV: (17,00+2*1,00)*1,50*1,00=28,500 [A]</t>
  </si>
  <si>
    <t>uložení výkopu na skládku z pol.č.13273: 28,5m3=28,500 [A]</t>
  </si>
  <si>
    <t>výkop(z pol.č.13273): 28,5m3=28,500 [A]
vytlačená kubatura
lože(z pol.č.45157): -1,7m3=-1,700 [B]
obsyp(z pol.č.17581): -8,194m3=-8,194 [C]
potrubí DN200: -17,00*3,14*0,11*0,11=-0,646 [D]
UV: -2ks*3,14*0,30*0,30*0,90=-0,509 [E]
Celkem: A+B+C+D+E=17,451 [F]</t>
  </si>
  <si>
    <t>potrubí DN200: 17,00*(1,00*0,52-3,14*0,11*0,11)=8,194 [A]</t>
  </si>
  <si>
    <t>ze situace: 89,0m2=89,000 [A]</t>
  </si>
  <si>
    <t>ze situace: 1,0m2*0,15=0,150 [A]</t>
  </si>
  <si>
    <t>z pol.č.18230: 1,0m2=1,000 [A]</t>
  </si>
  <si>
    <t>ošetření 4x z pol.č.18241: 1,0m2*4=4,000 [A]</t>
  </si>
  <si>
    <t>potrubí DN200: 17,00*1,00*0,10=1,700 [A]</t>
  </si>
  <si>
    <t>ze situace: 89,0m2*(0,20+0,15)=31,150 [A]</t>
  </si>
  <si>
    <t>pod ACP: 89,0m2=89,000 [A]</t>
  </si>
  <si>
    <t>pod ACO: 89,0m2=89,000 [A]</t>
  </si>
  <si>
    <t>pod ACL: 89,0m2=89,000 [A]</t>
  </si>
  <si>
    <t>na infiltrační postřik: 89,0m2=89,000 [A]</t>
  </si>
  <si>
    <t>přípojky UV, ze situace: 17,0m=17,000 [A]</t>
  </si>
  <si>
    <t>dle pol.č.87434: 17,0m=17,000 [A]</t>
  </si>
  <si>
    <t>91781</t>
  </si>
  <si>
    <t>VÝŠKOVÁ ÚPRAVA OBRUBNÍKŮ BETONOVÝCH</t>
  </si>
  <si>
    <t>záhonový obrubní, ze situace: 32,4m=32,400 [A]</t>
  </si>
  <si>
    <t>SO 181</t>
  </si>
  <si>
    <t>DOPRAVNĚ INŽENÝRSKÁ OPATŘENÍ</t>
  </si>
  <si>
    <t>181</t>
  </si>
  <si>
    <t>027111.R</t>
  </si>
  <si>
    <t>POMOC PRÁCE ZAJIŠŤ NEBO ZŘÍZ OBJÍŽĎKY A PŘÍSTUP
PEVNÁ CENA 8 000 000,-KČ
Náklady na opravu poškozených komunikací na objízdných trasách a komunikacích dotčených stavbou
Čerpání v rozsahu a s výslovným souhlasem TDS a investora
Položka včetně DIO na opravu objízdných tras</t>
  </si>
  <si>
    <t>02720</t>
  </si>
  <si>
    <t>POMOC PRÁCE ZŘÍZ NEBO ZAJIŠŤ REGULACI A OCHRANU DOPRAVY
Kompletní dopravně inženýrská opatření po dobu stavby dle zadávací dokumentace a požadavků na provedení a kvalitu dle KSÚSSK, R-plánů a provozních směrnic zahrnující:
- Přechodné svislé i vodorovné dopravní značení, dopravní zařízení a světelné signály, jejich dodávka, montáž, demontáž, kontrola, údržba, servis, přemisťování, přeznačování a manipulace s nimi.
- Zpracování podrobné dokumentace jednotlivých dopravně-inženýrských opatření v návaznosti na konkrétní harmonogram prací a projednání DIO před stanovením přechodné úpravy provozu.
- Zajištění inženýrské činnosti pro projednání DIO včetně stanovení přechodné úpravy provozu na pozemních komunikacích, rozhodnutí o uzavírce a dalších správních rozhodnutí nutných pro realizaci</t>
  </si>
  <si>
    <t>SO 191</t>
  </si>
  <si>
    <t>DOPRAVNÍ ZNAČENÍ</t>
  </si>
  <si>
    <t>191</t>
  </si>
  <si>
    <t>91228</t>
  </si>
  <si>
    <t>SMĚROVÉ SLOUPKY Z PLAST HMOT VČETNĚ ODRAZNÉHO PÁSKU</t>
  </si>
  <si>
    <t>ze situace, Z11a: 12ks=12,000 [A]</t>
  </si>
  <si>
    <t>položka zahrnuje:
- dodání a osazení sloupku včetně nutných zemních prací
- vnitrostaveništní a mimostaveništní doprava
- odrazky plastové nebo z retroreflexní fólie</t>
  </si>
  <si>
    <t>91297</t>
  </si>
  <si>
    <t>DOPRAVNÍ ZRCADLO</t>
  </si>
  <si>
    <t>položka zahrnuje:
- dodání a osazení zrcadla včetně nutných zemních prací
- předepsaná povrchová úprava
- vnitrostaveništní a mimostaveništní doprava
- odrazky plastové nebo z retroreflexní fólie.</t>
  </si>
  <si>
    <t>914131</t>
  </si>
  <si>
    <t>DOPRAVNÍ ZNAČKY ZÁKLADNÍ VELIKOSTI OCELOVÉ FÓLIE TŘ 2 - DODÁVKA A MONTÁŽ</t>
  </si>
  <si>
    <t>ze situace
A19: 2ks=2,000 [A], A22: 1ks=1,000 [B], A29: 1ks=1,000 [C], P2: 9ks=9,000 [D], P3: 1ks=1,000 [E], P4: 15ks=15,000 [F], P6: 1ks=1,000 [G], B2: 2ks=2,000 [H], B13: 6ks=6,000 [I], B16: 1ks=1,000 [J], B21a: 1ks=1,000 [K], B24a: 4ks=4,000 [L], B24b: 2ks=2,000 [M], B30: 1ks=1,000 [N], C1: 4ks=4,000 [O], C4a: 6ks=6,000 [P], C9a: 2ks=2,000 [Q], C9b: 1ks=1,000 [R], IJ2: 1ks=1,000 [S], IJ4a: 4ks=4,000 [T], IJ4c: 4ks=4,000 [U], IJ7: 1ks=1,000 [V], IJ8: 1ks=1,000 [W], IJ9: 1ks=1,000 [X], IP4b: 3ks=3,000 [Y], IP6: 2ks=2,000 [Z], IP10a: 1ks=1,000 [AA], IP10b: 1ks=1,000 [AB], IS1a: 1ks=1,000 [AC], IS1b: 1ks=1,000 [AD], IS1c: 1ks=1,000 [AE], IS3a: 1ks=1,000 [AF], IS3b: 1ks=1,000 [AG], IS3c: 5ks=5,000 [AH], IS4b: 2ks=2,000 [AI], IS22e: 5ks=5,000 [AJ], IS24a: 2ks=2,000 [AK], IS24b: 1ks=1,000 [AL], E2b: 1ks=1,000 [AM], E3a: 1ks=1,000 [AN], E3b: 2ks=2,000 [AO], E4: 1ks=1,000 [AP], E5: 5ks=5,000 [AQ], E7b: 3ks=3,000 [AR], E13: 8ks=8,000 [AS]
Celkem: A+B+C+D+E+F+G+H+I+J+K+L+M+N+O+P+Q+R+S+T+U+V+W+X+Y+Z+AA+AB+AC+AD+AE+AF+AG+AH+AI+AJ+AK+AL+AM+AN+AO+AP+AQ+AR+AS=120,000 [AT]</t>
  </si>
  <si>
    <t>položka zahrnuje:
- dodávku a montáž značek v požadovaném provedení</t>
  </si>
  <si>
    <t>914133</t>
  </si>
  <si>
    <t>DOPRAVNÍ ZNAČKY ZÁKLADNÍ VELIKOSTI OCELOVÉ FÓLIE TŘ 2 - DEMONTÁŽ
VČ ODVOZU NA MÍSTO URČENÉ INVESTOREM</t>
  </si>
  <si>
    <t>ze situace: P2: 2ks=2,000 [A], P4: 1ks=1,000 [B], P6: 1ks=1,000 [C], B24a: 1ks=1,000 [D], B24b: 1ks=1,000 [E], IP6: 1ks,=1,000 [F], IS4b: 2ks=2,000 [G], E2b: 2ks=2,000 [H], E3a: 2ks=2,000 [I], E5: 2ks=2,000 [J]
Celkem: A+B+C+D+E+F+G+H+I+J=15,000 [K]</t>
  </si>
  <si>
    <t>Položka zahrnuje odstranění, demontáž a odklizení materiálu s odvozem na předepsané místo</t>
  </si>
  <si>
    <t>914431</t>
  </si>
  <si>
    <t>DOPRAVNÍ ZNAČKY 100X150CM OCELOVÉ FÓLIE TŘ 2 - DODÁVKA A MONTÁŽ</t>
  </si>
  <si>
    <t>ze situace, IP17: 1ks=1,000 [A], IP18b: 1ks=1,000 [B], IP19: 2ks=2,000 [C], IP25a: 1ks=1,000 [D], IP25b: 1ks=1,000 [E]
Celkem: A+B+C+D+E=6,000 [F]</t>
  </si>
  <si>
    <t>914433</t>
  </si>
  <si>
    <t>DOPRAVNÍ ZNAČKY 100X150CM OCELOVÉ FÓLIE TŘ 2 - DEMONTÁŽ
VČ ODVOZU NA MÍSTO URČENÉ INVESTOREM</t>
  </si>
  <si>
    <t>ze situace, IP19: 2ks=2,000 [A]</t>
  </si>
  <si>
    <t>914521</t>
  </si>
  <si>
    <t>DOPRAV ZNAČ VELKOPLOŠ OCEL LAMELY FÓLIE TŘ 2 - DOD A MONT</t>
  </si>
  <si>
    <t>IS9a č.01: 3,00*2,365=7,095 [A]
IS9a č.02: 3,00*3,44=10,320 [B]
Celkem: A+B=17,415 [C]</t>
  </si>
  <si>
    <t>914731</t>
  </si>
  <si>
    <t>STÁLÁ DOPRAV ZAŘÍZ Z3 OCEL S FÓLIÍ TŘ 2 DODÁVKA A MONTÁŽ</t>
  </si>
  <si>
    <t>914831</t>
  </si>
  <si>
    <t>STÁLÁ DOPRAV ZAŘÍZ Z4 OCEL S FÓLIÍ TŘ 2 DODÁVKA A MONTÁŽ</t>
  </si>
  <si>
    <t>ze situace, Z4c: 1ks=1,000 [A], Z4e: 4ks=4,000 [B]
Celkem: A+B=5,000 [C]</t>
  </si>
  <si>
    <t>914921</t>
  </si>
  <si>
    <t>SLOUPKY A STOJKY DOPRAVNÍCH ZNAČEK Z OCEL TRUBEK DO PATKY - DODÁVKA A MONTÁŽ</t>
  </si>
  <si>
    <t>ze situace: 93ks=93,000 [A]</t>
  </si>
  <si>
    <t>položka zahrnuje:
- sloupky a upevňovací zařízení včetně jejich osazení (betonová patka, zemní práce)</t>
  </si>
  <si>
    <t>914923</t>
  </si>
  <si>
    <t>SLOUPKY A STOJKY DZ Z OCEL TRUBEK DO PATKY DEMONTÁŽ
VČ ODVOZU NA MÍSTO URČENÉ INVESTOREM</t>
  </si>
  <si>
    <t>914981</t>
  </si>
  <si>
    <t>SLOUPKY A STOJKY DZ Z PŘÍHRAD KONSTR DOD A MONTÁŽ</t>
  </si>
  <si>
    <t>pro velkoplošné značky: 2*2ks=4,000 [A]</t>
  </si>
  <si>
    <t>914A21</t>
  </si>
  <si>
    <t>EV ČÍSLO MOSTU OCEL S FÓLIÍ TŘ.1 DODÁVKA A MONTÁŽ</t>
  </si>
  <si>
    <t>915111</t>
  </si>
  <si>
    <t>VODOROVNÉ DOPRAVNÍ ZNAČENÍ BARVOU HLADKÉ - DODÁVKA A POKLÁDKA</t>
  </si>
  <si>
    <t>V1a 0,125: 1056,00*0,125=132,000 [A]
V1a 0,25: 287,70*0,25=71,925 [B]
V2b 1,5/1,5/0,25: 237,00*0,25*1/2=29,625 [C]
V2b 3/1,5/0,125: 169,00*0,125*2/3=14,083 [D]
V2b 3/6/0,125: 323,00*0,125*1/2=20,188 [E]
V4 0,25: 2180,00*0,25=545,000 [F]
V7a: 46,0m2=46,000 [G]
V9a: 4ks*0,85m2=3,400 [H]
V9c: 2ks*4,16m2=8,320 [I]
V11a 0,125: 28,0m2=28,000 [J]
V13a: 3,02m2+8,09m2+123,6m2=134,710 [K]
Celkem: A+B+C+D+E+F+G+H+I+J+K=1 033,251 [L]</t>
  </si>
  <si>
    <t>položka zahrnuje:
- dodání a pokládku nátěrového materiálu (měří se pouze natíraná plocha)
- předznačení a reflexní úpravu</t>
  </si>
  <si>
    <t>915211</t>
  </si>
  <si>
    <t>VODOROVNÉ DOPRAVNÍ ZNAČENÍ PLASTEM HLADKÉ - DODÁVKA A POKLÁDKA</t>
  </si>
  <si>
    <t>91552</t>
  </si>
  <si>
    <t>VODOR DOPRAV ZNAČ - PÍSMENA</t>
  </si>
  <si>
    <t>BUS: 4*3ks=12,000 [A]</t>
  </si>
  <si>
    <t>položka zahrnuje:
- dodání a pokládku nátěrového materiálu
- předznačení a reflexní úpravu</t>
  </si>
  <si>
    <t>915621</t>
  </si>
  <si>
    <t>VODOR DOPRAV ZNAČ - KNOFLÍKY TRVALÉ ZAPUŠTĚNÉ - DOD A POKLÁD
VŠESMĚROVÉ RETROSPEKTIVNÍ OKO
Kotvené do vyfrézovaných otvorů do obrubníků. Dolní polokoule je pokovena odraznou vrstvou a přechází ve válcovou část sloužící pro upevnění v obrubníku.</t>
  </si>
  <si>
    <t>na obrubníku: 187ks=187,000 [A]</t>
  </si>
  <si>
    <t>zahrnuje dodávku a osazení knoflíků předepsaným způsobem</t>
  </si>
  <si>
    <t>191.1</t>
  </si>
  <si>
    <t>DOPRAVNÍ ZNAČENÍ - CYKLOSTEZKA</t>
  </si>
  <si>
    <t>ZÚ - OK
V2b 1/1/0,125: 1244,00*0,125*1/2=77,750 [A]
OK - km 1,200
V2b 1/1,/0,125: 781,00*0,125*1/2=48,813 [B]
Celkem: A+B=126,563 [C]</t>
  </si>
  <si>
    <t>915211.R</t>
  </si>
  <si>
    <t>BEZPEČNOSTNÍ BAREVNÝ POVRCH VOZOVEK ČERVENÝ - DODÁVKA A POKLÁDKA</t>
  </si>
  <si>
    <t>ze situace
ZÚ - OK: 152,0m2=152,000 [A]
OK - km 1,200: 139,3m2=139,300 [B]
Celkem: A+B=291,300 [C]</t>
  </si>
  <si>
    <t>91551</t>
  </si>
  <si>
    <t>VODOROVNÉ DOPRAVNÍ ZNAČENÍ - PŘEDEM PŘIPRAVENÉ SYMBOLY</t>
  </si>
  <si>
    <t>cyklista (V14)
ZÚ - OK: 19ks=19,000 [A]
OK - km 1,200: 48ks=48,000 [B]
Celkem: A+B=67,000 [C]</t>
  </si>
  <si>
    <t>položka zahrnuje:
- dodání a pokládku předepsaného symbolu
- zahrnuje předznačení a reflexní úpravu</t>
  </si>
  <si>
    <t>SO 201</t>
  </si>
  <si>
    <t>MOST EV.Č. 125-035.1</t>
  </si>
  <si>
    <t>201</t>
  </si>
  <si>
    <t>02953</t>
  </si>
  <si>
    <t>OSTATNÍ POŽADAVKY - HLAVNÍ MOSTNÍ PROHLÍDKA</t>
  </si>
  <si>
    <t>položka zahrnuje :
- úkony dle ČSN 73 6221
- provedení hlavní mostní prohlídky oprávněnou fyzickou nebo právnickou osobou
- vyhotovení záznamu (protokolu), který jednoznačně definuje stav mostu</t>
  </si>
  <si>
    <t>odečteno digitálně: 739,8m2*0,055=40,689 [A]</t>
  </si>
  <si>
    <t>113768</t>
  </si>
  <si>
    <t>FRÉZOVÁNÍ DRÁŽKY PRŮŘEZU DO 1200MM2 V ASFALTOVÉ VOZOVCE</t>
  </si>
  <si>
    <t>obrusná vrstva 20 x 55mm
podél říms: 109,4m+89,8m=199,200 [A]
podél stávajících mostních závěrů
P1: 2*(20,655m+10,66m)=62,630 [B]
P2: 2*6,42m=12,840 [C]
P4: 2*6,51m=13,020 [D]
P5: 2*6,05m=12,100 [E]
O7: 2*5,67m=11,340 [F]
Celkem: A+B+C+D+E+F=311,130 [G]</t>
  </si>
  <si>
    <t>113774</t>
  </si>
  <si>
    <t>FRÉZOVÁNÍ DRÁŽKY PRŮŘEZU DO 400MM2 V BETONOVÉ VOZOVCE</t>
  </si>
  <si>
    <t>20 x 40mm v římse, podél stávajících mostních závěrů
P1: 2*(1,085m+0,925m+0,921m+0,944m)=7,750 [A]
P2: 2*(1,355m+0,925m)=4,560 [B]
P4: 2*(1,355m+0,92m)=4,550 [C]
P4: 2*(1,33m+0,925m)=4,510 [D]
Celkem: A+B+C+D=21,370 [E]</t>
  </si>
  <si>
    <t>12980</t>
  </si>
  <si>
    <t>ČIŠTĚNÍ ULIČNÍCH VPUSTÍ
MOSTNÍ ODVODŇOVAČE, VČ PŘÍPADNÉHO POPLATKU ZA SKLÁDKU</t>
  </si>
  <si>
    <t>2ks=2,000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</si>
  <si>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</si>
  <si>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12991</t>
  </si>
  <si>
    <t>ČIŠTĚNÍ POTRUBÍ DN DO 100MM
VČ PŘÍPADNÉHO POPLATKU ZA SKLÁDKU</t>
  </si>
  <si>
    <t>odvodňovací trubičky NK: 20ks*0,50=10,000 [A]</t>
  </si>
  <si>
    <t>45734</t>
  </si>
  <si>
    <t>VYROVNÁVACÍ A SPÁD BETON ZVLÁŠTNÍ (PLASTBETON)</t>
  </si>
  <si>
    <t>oprava podlití kolem kotevní desky sloupků 
stávajícího zábradlí: 20*0,01*0,02*0,40=0,002 [A]
stožárů VO: 4*0,01*0,02*1,20=0,001 [B]
Celkem: A+B=0,003 [C]</t>
  </si>
  <si>
    <t>položka zahrnuje:
- dodání zvláštního betonu (plastbetonu) předepsané kvality a jeho rozprostření v předepsané tloušťce a v předepsaném tvaru</t>
  </si>
  <si>
    <t>SPOJOVACÍ POSTŘIK Z MODIFIK EMULZE DO 0,5KG/M2
0,35KG/M2</t>
  </si>
  <si>
    <t>pod  ACO, SMA: 739,8m2+36,99m2=776,790 [A]</t>
  </si>
  <si>
    <t>574B56</t>
  </si>
  <si>
    <t>ASFALTOVÝ BETON PRO OBRUSNÉ VRSTVY MODIFIK ACO 16+, 16S TL. 60MM
ACO 16S TL. 55MM</t>
  </si>
  <si>
    <t>obrusná vrstva na mostě: 739,8m2=739,800 [A]</t>
  </si>
  <si>
    <t>574J34</t>
  </si>
  <si>
    <t>ASFALTOVÝ KOBEREC MASTIXOVÝ MODIFIK SMA 11+ TL. 30MM</t>
  </si>
  <si>
    <t>lokální opravy ložné vstvy cca 5% z pol.č.574B56: 739,8m2*0,05=36,990 [A]</t>
  </si>
  <si>
    <t>626111</t>
  </si>
  <si>
    <t>REPROFILACE PODHLEDŮ, SVISLÝCH PLOCH SANAČNÍ MALTOU JEDNOVRST TL 10MM</t>
  </si>
  <si>
    <t>NK podhled: 92,42*9,70=896,474 [A]
OP7: 7,4m2=7,400 [B] 
P1: 2*7,31*3,1416*0,85=39,041 [C]
P2: 2*7,08*3,1416*0,85=37,812 [D]
P3: 2*6,07*3,1416*0,85=32,418 [E]
P4: 2*5,90*3,1416*0,85=31,510 [F]
P5: 2*5,91*3,1416*0,85=31,564 [G]
P6: 2*3,40*3,1416*0,85=18,158 [H]
Celkem: A+B+C+D+E+F+G+H=1 094,377 [I]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</si>
  <si>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</si>
  <si>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626113</t>
  </si>
  <si>
    <t>REPROFILACE PODHLEDŮ, SVISLÝCH PLOCH SANAČNÍ MALTOU JEDNOVRST TL 30MM</t>
  </si>
  <si>
    <t>NK podhled: 92,42*9,70*0,2=179,295 [A]
OP7: 7,4m2*0,2=1,480 [B] 
P1: 2*7,31*3,1416*0,85*0,2=7,808 [C]
P2: 2*7,08*3,1416*0,85*0,2=7,562 [D]
P3: 2*6,07*3,1416*0,85*0,2=6,484 [E]
P4: 2*5,90*3,1416*0,85*0,2=6,302 [F]
P5: 2*5,91*3,1416*0,85*0,2=6,313 [G]
P6: 2*3,40*3,1416*0,85*0,2=3,632 [H]
Celkem: A+B+C+D+E+F+G+H=218,876 [I]</t>
  </si>
  <si>
    <t>626122</t>
  </si>
  <si>
    <t>REPROFILACE PODHLEDŮ, SVISLÝCH PLOCH SANAČNÍ MALTOU DVOUVRST TL 50MM</t>
  </si>
  <si>
    <t>NK podhled: 92,42*9,70*0,05=44,824 [A]
OP7: 7,4m2*0,05=0,370 [B] 
P1: 2*7,31*3,1416*0,85*0,05=1,952 [C]
P2: 2*7,08*3,1416*0,85*0,05=1,891 [D]
P3: 2*6,07*3,1416*0,85*0,05=1,621 [E]
P4: 2*5,90*3,1416*0,85*0,05=1,576 [F]
P5: 2*5,91*3,1416*0,85*0,05=1,578 [G]
P6: 2*3,40*3,1416*0,85*0,05=0,908 [H]
Celkem: A+B+C+D+E+F+G+H=54,720 [I]</t>
  </si>
  <si>
    <t>626211</t>
  </si>
  <si>
    <t>REPROFILACE VODOROVNÝCH PLOCH SHORA SANAČNÍ MALTOU JEDNOVRST TL 10MM</t>
  </si>
  <si>
    <t>pravá římsa: 89,75*1,15*0,2=20,643 [A]</t>
  </si>
  <si>
    <t>62631</t>
  </si>
  <si>
    <t>SPOJOVACÍ MŮSTEK MEZI STARÝM A NOVÝM BETONEM</t>
  </si>
  <si>
    <t>NK podhled: 92,42*9,70=896,474 [A]
OP7: 7,4m2=7,400 [B] 
P1: 2*7,31*3,1416*0,85=39,041 [C]
P2: 2*7,08*3,1416*0,85=37,812 [D]
P3: 2*6,07*3,1416*0,85=32,418 [E]
P4: 2*5,90*3,1416*0,85=31,510 [F]
P5: 2*5,91*3,1416*0,85=31,564 [G]
P6: 2*3,40*3,1416*0,85=18,158 [H]
pravá římsa: 89,75*1,15*0,2=20,643 [I]
Celkem: A+B+C+D+E+F+G+H+I=1 115,020 [J]</t>
  </si>
  <si>
    <t>62652</t>
  </si>
  <si>
    <t>OCHRANA VÝZTUŽE PŘI NEDOSTATEČNÉM KRYTÍ</t>
  </si>
  <si>
    <t>cca 8% plochy z pol.č.626111: 1094,377m2*0,08=87,550 [A]</t>
  </si>
  <si>
    <t>položka zahrnuje:
dodávku veškerého materiálu potřebného pro předepsanou úpravu v předepsané kvalitě
položení vrstvy v předepsané tloušťce
potřebná lešení a podpěrné konstrukce</t>
  </si>
  <si>
    <t>62662</t>
  </si>
  <si>
    <t>INJEKTÁŽ TRHLIN TĚSNÍCÍ
BUDE ČERPÁNO POUZE SE SOUHLASEM INVESTORA A TDS</t>
  </si>
  <si>
    <t>předpoklad: 10,0m=10,000 [A]</t>
  </si>
  <si>
    <t>položka zahrnuje:
dodávku veškerého materiálu potřebného pro předepsanou úpravu v předepsané kvalitě
vyčištění trhliny
provedení vlastní injektáže
potřebná lešení a podpěrné konstrukce</t>
  </si>
  <si>
    <t>75N415.R</t>
  </si>
  <si>
    <t>STOŽÁR TRUBKOVÝ - ÚPRAVA KOTVENÍ STOŽÁRU
KONZERVACE KOTEVNÍCH ŠROUBŮ 4KS/STOŽÁŘ</t>
  </si>
  <si>
    <t>stožáry VO: 4ks=4,000 [A]</t>
  </si>
  <si>
    <t>položka zahrnuje:
- jeho montáž a osazení na určeném místě včetně všech nutných konstrukcí a prací
- případnou náhradu zničených částí
nezahrnuje kompletní novou PKO</t>
  </si>
  <si>
    <t>78311</t>
  </si>
  <si>
    <t>PROTIKOROZ OCHRANA OCEL KONSTR NÁTĚREM JEDNOVRST</t>
  </si>
  <si>
    <t>stávájící zábradlí se svislou výplní
pravá římsa: 89,75*1,10*2=197,450 [A]
levá římsa: 109,40*1,10*2=240,680 [B]
Celkem: A+B=438,130 [C]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</si>
  <si>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</si>
  <si>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78382</t>
  </si>
  <si>
    <t>NÁTĚRY BETON KONSTR TYP S2 (OS-B)</t>
  </si>
  <si>
    <t>boky NK
levá strana: 0,915*109,4=100,101 [A]
pravá strana: 0,915*89,75=82,121 [B]
Celkem: A+B=182,222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</si>
  <si>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</si>
  <si>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NÁTĚRY BETON KONSTR TYP S2 (OS-B)
HYDROFOBNÍ A PROTIKARBONATAČNÍ NÁTĚR</t>
  </si>
  <si>
    <t>78383</t>
  </si>
  <si>
    <t>NÁTĚRY BETON KONSTR TYP S4 (OS-C)</t>
  </si>
  <si>
    <t>římsy, odečteno digitálně
levá: 109,40*0,30=32,820 [A]
pravá: 89,45*0,30=26,835 [B]
Celkem: A+B=59,655 [C]</t>
  </si>
  <si>
    <t>84913</t>
  </si>
  <si>
    <t>POTRUBÍ ODPADNÍ MOSTNÍCH OBJEKTŮ ZE SKLOLAM TRUB DN DO 150MM</t>
  </si>
  <si>
    <t>svislý svod: 3,6m=3,600 [A]</t>
  </si>
  <si>
    <t>- výrobní dokumentaci (včetně technologického předpisu)
- dodání veškerého instalačního a  pomocného  materiálu  (trouby,  trubky,  armatury,  tvarové  kusy,  spojovací a těsnící materiál a pod.), podpěrných, závěsných, upevňovacích prvků, včetně potřebných úprav
- zednické výpomoci, jako je vysekávání kapes a rýh, jejich vyplnění a začištění
- úprava podkladu a osazení podpěr, osazení a očištění podkladu a podpěr
- zřízení plně funkční instalace, kompletní soustavy, podle příslušného technologického předpisu
- zřízení instalace i jednotlivých částí po etapách, včetně pracovních spar a spojů
- úprava a příprava prostupů, okolí podpěr, zaústění a napojení a upevnění odpadních výustek
- ochrana potrubí nátěrem, včetně úpravy povrchu, případně izolací
- úprava, očištění a ošetření prostoru kolem instalace
- provedení požadovaných zkoušek vodotěsnosti</t>
  </si>
  <si>
    <t>9112B2.R</t>
  </si>
  <si>
    <t>ZÁBRADLÍ MOSTNÍ SE SVISLOU VÝPLNÍ - ÚPRAVA KOTVENÍ SLOUPKŮ ZÁBRADLÍ
KONZERVACE KOTEVNÍCH ŠROUBŮ 4KS/SLOUPEK</t>
  </si>
  <si>
    <t xml:space="preserve">KS        </t>
  </si>
  <si>
    <t>levá římsa: 56ks=56,000 [A]
pravá římsa: 46ks=46,000 [B]
Celkem: A+B=102,000 [C]</t>
  </si>
  <si>
    <t>912151</t>
  </si>
  <si>
    <t>SVODNICE SAMOSTATNÁ - DODÁVKA A MONTÁŽ</t>
  </si>
  <si>
    <t>z pol.č.915152
levá římsa: 28ks-24ks=4,000 [A]
pravá římsa: 23ks-19ks=4,000 [B]
Celkem: A+B=8,000 [C]</t>
  </si>
  <si>
    <t>položka zahrnuje dodávku a montáž svodnice s předepsanou povrchovou úpravou, včetně nutných spojovacích prvků</t>
  </si>
  <si>
    <t>912152</t>
  </si>
  <si>
    <t>SVODNICE SAMOSTATNÁ - DEMONTÁŽ A ZPĚTNÁ MONTÁŽ</t>
  </si>
  <si>
    <t>levá římsa
celková délka svodnice 109,4m, cekem 28ks, z toho demotáž a zpětná montáž: 24ks=24,000 [A]
pravá římsa
celková délka svodnice 89,8m, cekem 23ks, z toho demotáž a zpětná montáž: 19ks=19,000 [B]
Celkem: A+B=43,000 [C]</t>
  </si>
  <si>
    <t>položka zahrnuje demontáž stávající svodnice, její očištění případně opravu (včetně opravy povrchové úpravy), zpětnou montáž včetně dodávky nutných spojovacích prvků</t>
  </si>
  <si>
    <t>912153</t>
  </si>
  <si>
    <t>SVODNICE SAMOSTATNÁ - DEMONTÁŽ A ODVOZ
BUDE PŘEDMĚTEM POVINNÉHO ODKUPU DLE PLATNÉ SMĚRNICE ZADAVATELE V DOBĚ ODKUPU</t>
  </si>
  <si>
    <t>položka zahrnuje demontáž stávající svodnice, její odvoz do skladu nebo do šrotu</t>
  </si>
  <si>
    <t>91238</t>
  </si>
  <si>
    <t>SMĚROVÉ SLOUPKY Z PLAST HMOT - NÁSTAVCE NA SVODIDLA VČETNĚ ODRAZNÉHO PÁSKU</t>
  </si>
  <si>
    <t>bílý: 4ks=4,000 [A]
modrý: 4ks=4,000 [B]
Celkem: A+B=8,000 [C]</t>
  </si>
  <si>
    <t>912451</t>
  </si>
  <si>
    <t>SVODIDLOVÉ SLOUPKY S DISTANČNÍM KUSEM - DODÁVKA A MONTÁŽ</t>
  </si>
  <si>
    <t>levá římsa: 8ks=8,000 [A]
pravá římsa: 7ks=7,000 [B]
Celkem: A+B=15,000 [C]</t>
  </si>
  <si>
    <t>položka zahrnuje:
- dodávku sloupku s distančním kusem s předepsanou povrchovou úpravou, včetně nutných spojovacích prvků
- osazení sloupku s distančním kusem zaberaněním nebo osazením do betonového bloku (včetně betonového bloků a nutných zemních prací)</t>
  </si>
  <si>
    <t>912452.R</t>
  </si>
  <si>
    <t>SVODIDLOVÉ SLOUPKY S DISTANČNÍM KUSEM - DEMONTÁŽ A ZPĚTNÁ MONTÁŽ
DEMONTÁŽ A ZPĚTNÁ MONTÁŽ DISTANČNÍHO KUSU
OČIŠTĚNÍ A PKO SVODIDLOVÝCH SLOUPKŮ</t>
  </si>
  <si>
    <t>levá římsa: 42ks=42,000 [A]
pravá římsa: 38ks=38,000 [B]
Celkem: A+B=80,000 [C]</t>
  </si>
  <si>
    <t>položka zahrnuje:
- demontáž stávajícího sloupku s distančním kusem, jejich očištění případně opravu (včetně opravy povrchové úpravy)
- dodávku nutných spojovacích prvků
- osazení sloupku s distančním kusem zaberaněním nebo osazením do betonového bloku (včetně betonového bloků a nutných zemních prací)</t>
  </si>
  <si>
    <t>912453</t>
  </si>
  <si>
    <t>SVODIDLOVÉ SLOUPKY S DISTANČNÍM KUSEM - DEMONTÁŽ A ODVOZ
BUDE PŘEDMĚTEM POVINNÉHO ODKUPU DLE PLATNÉ SMĚRNICE ZADAVATELE V DOBĚ ODKUPU</t>
  </si>
  <si>
    <t>položka zahrnuje demontáž stávajícího svodidlového sloupku s distančním kusem, jeho odvoz do skladu nebo do šrotu</t>
  </si>
  <si>
    <t>931328</t>
  </si>
  <si>
    <t>TĚSNĚNÍ DILATAČ SPAR ASF ZÁLIVKOU MODIFIK PRŮŘ DO 1200MM2</t>
  </si>
  <si>
    <t>931334</t>
  </si>
  <si>
    <t>TĚSNĚNÍ DILATAČNÍCH SPAR POLYURETANOVÝM TMELEM PRŮŘEZU DO 400MM2</t>
  </si>
  <si>
    <t>93135</t>
  </si>
  <si>
    <t>TĚSNĚNÍ DILATAČ SPAR PRYŽ PÁSKOU NEBO KRUH PROFILEM</t>
  </si>
  <si>
    <t>předtěsnění podél říms: 109,4m+89,8m=199,200 [A]</t>
  </si>
  <si>
    <t>položka zahrnuje dodávku a osazení předepsaného materiálu, očištění ploch spáry před úpravou, očištění okolí spáry po úpravě</t>
  </si>
  <si>
    <t>93852</t>
  </si>
  <si>
    <t>OČIŠTĚNÍ BETON KONSTR OD VEGETACE
VČ PŘÍPADNÉHO POPLATKU ZA SKLÁDKU</t>
  </si>
  <si>
    <t>cca 40% plochy NK:296,0 m2=296,000 [A]</t>
  </si>
  <si>
    <t>položka zahrnuje očištění předepsaným způsobem včetně odklizení vzniklého odpadu</t>
  </si>
  <si>
    <t>938541</t>
  </si>
  <si>
    <t>OČIŠTĚNÍ BETON KONSTR OTRYSKÁNÍM TLAK VODOU DO 200 BARŮ
VČ PŘÍPADNÉHO POPLATKU ZA SKLÁDKU</t>
  </si>
  <si>
    <t>levá římsa: 109,40*1,515=165,741 [A]
pravá římsa: 89,75*1,15=103,213 [B]
Celkem: A+B=268,954 [C]</t>
  </si>
  <si>
    <t>938543</t>
  </si>
  <si>
    <t>OČIŠTĚNÍ BETON KONSTR OTRYSKÁNÍM TLAK VODOU DO 1000 BARŮ
VČ PŘÍPADNÉHO POPLATKU ZA SKLÁDKU</t>
  </si>
  <si>
    <t>SO 202</t>
  </si>
  <si>
    <t>MOST EV.Č. 125-035.2</t>
  </si>
  <si>
    <t>202</t>
  </si>
  <si>
    <t>z pol.č.11318: 12,742m3*2,3t/m3=29,307 [A]
z pol.č.96616: 19,14m3*2,5t/m3=47,850 [B]
Celkem: A+B=77,157 [C]</t>
  </si>
  <si>
    <t>zemina z pol.č.17120: 48,74m3*1,9t/m3=92,606 [A]</t>
  </si>
  <si>
    <t>POPLATKY ZA SKLÁDKU TYP S-NO (NEBEZPEČNÝ ODPAD)
MOSTNÍ IZOLACE</t>
  </si>
  <si>
    <t>z pol.č.97817: 375,608m2*0,005t/m2=1,878 [A]</t>
  </si>
  <si>
    <t>dle pol.č.12573.B: 129,2m3=129,200 [A]</t>
  </si>
  <si>
    <t>dle pol.č.12573.A: 13,05m3=13,050 [A]</t>
  </si>
  <si>
    <t>029412</t>
  </si>
  <si>
    <t>OSTATNÍ POŽADAVKY - VYPRACOVÁNÍ MOSTNÍHO LISTU</t>
  </si>
  <si>
    <t>11120</t>
  </si>
  <si>
    <t>ODSTRANĚNÍ KŘOVIN</t>
  </si>
  <si>
    <t>cca 40% plochy vybourané dlažby: 190,3m2*0,4=76,120 [A]</t>
  </si>
  <si>
    <t>odstranění křovin a stromů do průměru 100 mm
doprava dřevin bez ohledu na vzdálenost
spálení na hromadách nebo štěpkování</t>
  </si>
  <si>
    <t>zatravňovací dlažba
OP1: (12,70*7,40+10,20*0,75)*0,10*2/3=6,775 [A]
OP4: (11,70*6,90+11,70*0,75)*0,10*2/3=5,967 [B]
Celkem: A+B=12,742 [C]</t>
  </si>
  <si>
    <t>odečteno digitálně: 254,2m2*0,085=21,607 [A]</t>
  </si>
  <si>
    <t>113766</t>
  </si>
  <si>
    <t>FRÉZOVÁNÍ DRÁŽKY PRŮŘEZU DO 800MM2 V ASFALTOVÉ VOZOVCE</t>
  </si>
  <si>
    <t>obrusná vrstva 20 x 40mm
podél říms: 37,156m+40,165m=77,321 [A]
příčná spára ve vozovce: 7,11m+6,83m=13,940 [B]
Celkem: A+B=91,261 [C]</t>
  </si>
  <si>
    <t>113767</t>
  </si>
  <si>
    <t>FRÉZOVÁNÍ DRÁŽKY PRŮŘEZU DO 1000MM2 V ASFALTOVÉ VOZOVCE</t>
  </si>
  <si>
    <t>ložná vrstva 20 x 45mm
podél říms: 37,156m+40,165m=77,321 [A]
příčná spára ve vozovce: 7,11m+6,83m=13,940 [B]
Celkem: A+B=91,261 [C]</t>
  </si>
  <si>
    <t>natěžení a dovoz ornice z pol.č.18220: 13,05m3=13,050 [A]</t>
  </si>
  <si>
    <t>natěžení a dovoz vhodné zeminy z pol.č.17511: 129,2m3=129,200 [A]</t>
  </si>
  <si>
    <t>13173</t>
  </si>
  <si>
    <t>HLOUBENÍ JAM ZAPAŽ I NEPAŽ TŘ. I</t>
  </si>
  <si>
    <t>pro schodiště: 4,3m2*(0,95+0,50+0,50)=8,385 [A]
u OP4: 17,00*9,50*0,25=40,375 [B]
Celkem: A+B=48,760 [C]</t>
  </si>
  <si>
    <t>uložení výkopu na skládku z pol.č.13173: 48,74m3=48,740 [A]</t>
  </si>
  <si>
    <t>17511</t>
  </si>
  <si>
    <t>OBSYP POTRUBÍ A OBJEKTŮ SE ZHUTNĚNÍM</t>
  </si>
  <si>
    <t>dosypání svahu u OP4: 17,00*9,50*(0,55+0,25)=129,200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</si>
  <si>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</si>
  <si>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ze situace: 87,0m2*0,15=13,050 [A]</t>
  </si>
  <si>
    <t>z pol.č.18220: 87,0m2=87,000 [A]</t>
  </si>
  <si>
    <t>ošetření 4x z pol.č.18241: 87,0m2*4=348,000 [A]</t>
  </si>
  <si>
    <t>21341</t>
  </si>
  <si>
    <t>DRENÁŽNÍ VRSTVY Z PLASTBETONU (PLASTMALTY)</t>
  </si>
  <si>
    <t>drenážní žebro, trubičky: (41,035*0,15+0,575*0,4*6)*0,04=0,301 [A]</t>
  </si>
  <si>
    <t>Položka zahrnuje:
- dodávku předepsaného materiálu pro drenážní vrstvu, včetně mimostaveništní a vnitrostaveništní dopravy
- provedení drenážní vrstvy předepsaných rozměrů a předepsaného tvaru</t>
  </si>
  <si>
    <t>261515</t>
  </si>
  <si>
    <t>VRTY PRO KOTVENÍ A INJEKTÁŽ NA POVRCHU TŘ. V D DO 50MM</t>
  </si>
  <si>
    <t>do NK pro odvodňovací trubičky: 6*0,80=4,800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</si>
  <si>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</si>
  <si>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289971</t>
  </si>
  <si>
    <t>OPLÁŠTĚNÍ (ZPEVNĚNÍ) Z GEOTEXTILIE</t>
  </si>
  <si>
    <t>v místě ohumusování: 87,0m2=87,000 [A]</t>
  </si>
  <si>
    <t>Svislé konstrukce</t>
  </si>
  <si>
    <t>31717</t>
  </si>
  <si>
    <t>KOVOVÉ KONSTRUKCE PRO KOTVENÍ ŘÍMSY</t>
  </si>
  <si>
    <t xml:space="preserve">KG        </t>
  </si>
  <si>
    <t>levá římsa: 38ks*6,0kg/ks=228,000 [A]
pravá římsa: 21ks*6,0kg/ks=126,000 [B]
Celkem: A+B=354,000 [C]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</si>
  <si>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</si>
  <si>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</si>
  <si>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</si>
  <si>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levá: 37,156*0,185m2=6,874 [A]
pravá: 40,165*0,449m2=18,034 [B]
Celkem: A+B=24,908 [C]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</si>
  <si>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</si>
  <si>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</si>
  <si>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</t>
  </si>
  <si>
    <t>cca 150kg/m3 z pol.č.317325: 24,908m3*150/1000=3,736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</si>
  <si>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</si>
  <si>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317366</t>
  </si>
  <si>
    <t>VÝZTUŽ ŘÍMS Z KARI-SÍTÍ</t>
  </si>
  <si>
    <t>levá římsa: (37,156*0,5)/(3*2)*0,027*1,2=0,100 [A]
pravá římsa: (40,165*0,5)/(3*2)*0,0267*1,2=0,107 [B]
Celkem: A+B=0,207 [C]</t>
  </si>
  <si>
    <t>43131A</t>
  </si>
  <si>
    <t>SCHODIŠŤ KONSTR Z PROST BETONU DO C20/25</t>
  </si>
  <si>
    <t>pod prefabrikované stupně: 0,95*1,825m2=1,734 [A]</t>
  </si>
  <si>
    <t>434125</t>
  </si>
  <si>
    <t>SCHODIŠŤOVÉ STUPNĚ, Z DÍLCŮ ŽELEZOBETON DO C30/37</t>
  </si>
  <si>
    <t>O4: 18ks*0,75*0,55*0,18=1,337 [A]</t>
  </si>
  <si>
    <t>- dodání dílce požadovaného tvaru a vlastností, jeho skladování, doprava a osazení do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</si>
  <si>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45131A</t>
  </si>
  <si>
    <t>PODKLADNÍ A VÝPLŇOVÉ VRSTVY Z PROSTÉHO BETONU C20/25</t>
  </si>
  <si>
    <t>pod dlažbu z LK z pol.č.465512
O1: 101,0m2*0,15=15,150 [A]
O4: 89,3m2*0,15=13,395 [B]
Celkem: A+B=28,545 [C]</t>
  </si>
  <si>
    <t>461314</t>
  </si>
  <si>
    <t>PATKY Z PROSTÉHO BETONU C25/30</t>
  </si>
  <si>
    <t>patní práh dlažby z LK
O1: 12,685*0,80*0,50=5,074 [A]
O4: 11,705*0,80*0,50=4,682 [B]
Celkem: A+B=9,756 [C]</t>
  </si>
  <si>
    <t>položka zahrnuje:
- nutné zemní práce (hloubení rýh a 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</t>
  </si>
  <si>
    <t>465512</t>
  </si>
  <si>
    <t>DLAŽBY Z LOMOVÉHO KAMENE NA MC</t>
  </si>
  <si>
    <t>pod mostem
O1: 101,0m2*0,20=20,200 [A]
O4: 89,3m2*0,20=17,860 [B]
Celkem: A+B=38,060 [C]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</si>
  <si>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</si>
  <si>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pod ACO, SMA: 2*254,2m2=508,400 [A]</t>
  </si>
  <si>
    <t>574B44</t>
  </si>
  <si>
    <t>ASFALTOVÝ BETON PRO OBRUSNÉ VRSTVY MODIFIK ACO 11+, 11S TL. 50MM
ACO 11S TL. 45MM</t>
  </si>
  <si>
    <t>obrusná vrstva na mostě, odečteno digitálně
obrusná: 254,2m2-41,034*0,50=233,683 [A]</t>
  </si>
  <si>
    <t>574J54</t>
  </si>
  <si>
    <t>ASFALTOVÝ KOBEREC MASTIXOVÝ MODIFIK SMA 11+, 11S TL. 40MM
SMA 11S</t>
  </si>
  <si>
    <t>ložná vrstva na mostě: 254,2m2-41,034*0,15=248,045 [A]</t>
  </si>
  <si>
    <t>575F53</t>
  </si>
  <si>
    <t>LITÝ ASFALT MA IV (OCHRANA MOSTNÍ IZOLACE) 11 TL. 40MM MODIFIK</t>
  </si>
  <si>
    <t>odvodňovací proužek: 41,034*0,50=20,517 [A]</t>
  </si>
  <si>
    <t>NK: 10,659*30,691+37,156*0,25+40,165*0,25- 3,1416*0,425*0,425*4=344,196 [A]
OP1: 2,155*10,195+2*7,83-3,175=34,455 [B]
OP4: 2,168*10,1+2*6,81-3,175=32,342 [C]
P2: 2*3,1416*0,425*6,192*2=33,070 [D]
P3: 2*3,1416*0,425*6,063*2=32,381 [E]
Celkem: A+B+C+D+E=476,444 [F]</t>
  </si>
  <si>
    <t>NK: (10,659*30,691+37,156*0,25+40,165*0,25- 3,1416*0,425*0,425*4)*0,2=68,839 [A]
OP1: (2,155*10,195+2*7,83-3,175)*0,2=6,891 [B]
OP4: (2,168*10,1+2*6,81-3,175)*0,2=6,468 [C]
P2: (2*3,1416*0,425*6,192*2)*0,2=6,614 [D]
P3: (2*3,1416*0,425*6,063*2)*0,2=6,476 [E]
Celkem: A+B+C+D+E=95,288 [F]</t>
  </si>
  <si>
    <t>NK: (10,659*30,691+37,156*0,25+40,165*0,25- 3,1416*0,425*0,425*4)*0,05=17,210 [A]
OP1: (2,155*10,195+2*7,83-3,175)*0,05=1,723 [B]
OP4: (2,168*10,1+2*6,81-3,175)*0,05=1,617 [C]
P2: (2*3,1416*0,425*6,192*2)*0,05=1,653 [D]
P3: (2*3,1416*0,425*6,063*2)*0,05=1,619 [E]
Celkem: A+B+C+D+E=23,822 [F]</t>
  </si>
  <si>
    <t>cca 6% plochy z pol.č.626111: 476,444m2*0,06=28,587 [A]</t>
  </si>
  <si>
    <t>předpoklad: 5,0m=5,000 [A]</t>
  </si>
  <si>
    <t>711442</t>
  </si>
  <si>
    <t>IZOLACE MOSTOVEK CELOPLOŠNÁ ASFALTOVÝMI PÁSY S PEČETÍCÍ VRSTVOU</t>
  </si>
  <si>
    <t>NK s přetažením na PD: 9,136*41,035=374,896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</si>
  <si>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</si>
  <si>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711502</t>
  </si>
  <si>
    <t>OCHRANA IZOLACE NA POVRCHU ASFALTOVÝMI PÁSY</t>
  </si>
  <si>
    <t>pod římsou
levá: 1,119*37,165=41,588 [A]
pravá: 2,315*40,17=92,994 [B]
Celkem: A+B=134,582 [C]</t>
  </si>
  <si>
    <t>položka zahrnuje:
- dodání  předepsaného ochranného materiálu
- zřízení ochrany izolace</t>
  </si>
  <si>
    <t>783162</t>
  </si>
  <si>
    <t>PROTIKOROZ OCHRANA OK KOMBIN POVLAKEM SE ŽÁR ZINK PONOREM</t>
  </si>
  <si>
    <t>zpětně osazené zábradlí se svislou výplní, pravá římsa: 40,40*1,10*2=88,880 [A]</t>
  </si>
  <si>
    <t>boky NK
levá strana: (0,048+0,36+0,1*0,11+0,3)*37,156=26,715 [A]
pravá strana: (0,048+0,36+0,1*0,11+0,3)*40,165=28,879 [B]
Celkem: A+B=55,594 [C]</t>
  </si>
  <si>
    <t>NÁTĚRY BETON KONSTR TYP S2 (OS-B)
PROTI ÚČINKŮM VÝFUKOVÝCH PLYNŮ</t>
  </si>
  <si>
    <t>NK: 10,659*(9,143+7,219)*0,5=87,201 [A]</t>
  </si>
  <si>
    <t>římsy, odečteno digitálně
levá: 11,9m2=11,900 [A]
pravá: 12,7m2=12,700 [B]
Celkem: A+B=24,600 [C]</t>
  </si>
  <si>
    <t>7838H</t>
  </si>
  <si>
    <t>NÁTĚRY BETON KONSTR ANTIGRAFITI</t>
  </si>
  <si>
    <t>NK: 10,659*2,00+37,156*0,25+40,165*0,25=40,648 [A]
OP1: 2,155*10,195+2*7,83-3,175=34,455 [B]
OP4: 2,168*10,10+2*6,81-3,175=32,342 [C]
P2: 2*3,1416*0,425*3,00*2=16,022 [D]
P3: 2*3,1416*0,425*3,00*2=16,022 [E]
Celkem: A+B+C+D+E=139,489 [F]</t>
  </si>
  <si>
    <t>87626</t>
  </si>
  <si>
    <t>CHRÁNIČKY Z TRUB PLAST DN DO 80MM</t>
  </si>
  <si>
    <t>levá římsa: 2*(37,156+1,00)=76,312 [A]
pravá římsa: 2*(40,165+1,00)=82,330 [B]
Celkem: A+B=158,642 [C]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</si>
  <si>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</si>
  <si>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9111B1</t>
  </si>
  <si>
    <t>ZÁBRADLÍ SILNIČNÍ SE SVISLOU VÝPLNÍ - DODÁVKA A MONTÁŽ</t>
  </si>
  <si>
    <t>překrytí zrcadla: 2,03m=2,030 [A]</t>
  </si>
  <si>
    <t>položka zahrnuje:
- dodání zábradlí včetně předepsané povrchové úpravy
- osazení sloupků zaberaněním nebo osazením do betonových bloků (včetně betonových bloků a nutných zemních prací)
- případné bednění ( trubku) betonové patky v gabionové zdi</t>
  </si>
  <si>
    <t>9112B2</t>
  </si>
  <si>
    <t>ZÁBRADLÍ MOSTNÍ SE SVISLOU VÝPLNÍ - MONTÁŽ S PŘESUNEM (BEZ DODÁVKY)</t>
  </si>
  <si>
    <t>zpětná montáž zábradlí z pol.č.9112B3.A: 40,4m=40,400 [A]</t>
  </si>
  <si>
    <t>položka zahrnuje:
- dopravu demontovaného zařízení z dočasné skládky
- jeho montáž a osazení na určeném místě včetně všech nutných konstrukcí a prací
- nutnou opravu poškozených částí, opravu nátěrů
- případnou náhradu zničených částí
nezahrnuje kompletní novou PKO</t>
  </si>
  <si>
    <t>9112B3</t>
  </si>
  <si>
    <t>ZÁBRADLÍ MOSTNÍ SE SVISLOU VÝPLNÍ - DEMONTÁŽ S PŘESUNEM
BUDE PŘEDMĚTEM POVINNÉHO ODKUPU DLE PLATNÉ SMĚRNICE ZADAVATELE V DOBĚ ODKUPU</t>
  </si>
  <si>
    <t>levá římsa: 37,2m=37,200 [A]</t>
  </si>
  <si>
    <t>ZÁBRADLÍ MOSTNÍ SE SVISLOU VÝPLNÍ - DEMONTÁŽ S PŘESUNEM
PRO ZPĚTNÉ OSAZENÍ</t>
  </si>
  <si>
    <t>pravá římsa: 40,2m=40,200 [A]</t>
  </si>
  <si>
    <t>9117C1</t>
  </si>
  <si>
    <t>SVOD OCEL ZÁBRADEL ÚROVEŇ ZADRŽ H2 - DODÁVKA A MONTÁŽ</t>
  </si>
  <si>
    <t>levá římsa: 37,156+12,00+8,00-9,413=47,743 [A]</t>
  </si>
  <si>
    <t>položka zahrnuje:
- kompletní dodávku všech dílů ocelového svodidla s předepsanou povrchovou úpravou včetně spojovacích a diltačních prvků
- montáž a osazení svodidla, kotvení, t.j. kotevní desky, šrouby z nerez oceli, vrty a zálivku, pokud zadávací dokumentace nestanoví jinak, případné nivelační hmoty pod kotevní desky
- přechod na jiný typ svodidla nebo přes mostní závěr
- ochranu proti bludným proudům a vývody pro jejich měření
nezahrnuje odrazky nebo retroreflexní fólie</t>
  </si>
  <si>
    <t>SVOD OCEL ZÁBRADEL ÚROVEŇ ZADRŽ H2 - DODÁVKA A MONTÁŽ
S VÝPLNÍ ZE SÍTÍ</t>
  </si>
  <si>
    <t>9,413m=9,413 [A]</t>
  </si>
  <si>
    <t>917223</t>
  </si>
  <si>
    <t>SILNIČNÍ A CHODNÍKOVÉ OBRUBY Z BETONOVÝCH OBRUBNÍKŮ ŠÍŘ 100MM</t>
  </si>
  <si>
    <t>12,9m+11,5m+5,3m=29,700 [A]</t>
  </si>
  <si>
    <t>931326</t>
  </si>
  <si>
    <t>TĚSNĚNÍ DILATAČ SPAR ASF ZÁLIVKOU MODIFIK PRŮŘ DO 800MM2</t>
  </si>
  <si>
    <t>931327</t>
  </si>
  <si>
    <t>TĚSNĚNÍ DILATAČ SPAR ASF ZÁLIVKOU MODIFIK PRŮŘ DO 1000MM2</t>
  </si>
  <si>
    <t>předtěsnění podél říms: 37,156m+40,165m=77,321 [A]</t>
  </si>
  <si>
    <t>93164</t>
  </si>
  <si>
    <t>MOSTNÍ ZÁVĚRY ELASTICKÉ PRŮŘEZU DO 0,034M2</t>
  </si>
  <si>
    <t>400 x 85mm
OP1: 7,1m=7,100 [A]
OP4: 6,9m=6,900 [B]
Celkem: A+B=14,000 [C]</t>
  </si>
  <si>
    <t>- zahrnuje veškeré práce spojené s kompletním provedením mostních závěrů od úrovně izolace, t.j. položení pracovní separační vrstvy na hotovou izolaci před pokládkou vozovky, vyříznutí a vybourání položené vozovky v prostoru dilatace, dodávka a montáž metalizovaných krycích plechů, položení definitivní separační vrstvy a provedení vlastního mostního závěru zálivkovou hmotou</t>
  </si>
  <si>
    <t>936541</t>
  </si>
  <si>
    <t>MOSTNÍ ODVODŇOVACÍ TRUBKA (POVRCHŮ IZOLACE) Z NEREZ OCELI</t>
  </si>
  <si>
    <t>6ks=6,000 [A]</t>
  </si>
  <si>
    <t>položka zahrnuje:
- výrobní dokumentaci (včetně technologického předpisu)
- dodání kompletní odvodňovací soupravy z předepsaného materiálu, včetně všech montážních a přepravních úprav a zařízení
- dodání spojovacího, kotevního a těsnícího materiálu
- úprava a příprava úložného prostoru, včetně kotevních prvků, jejich očištění a ošetření
- zřízení kompletní odvodňovací soupravy, dle příslušného technologického předpisu, včetně všech výškových a směrových úprav
- zřízení odvodňovací soupravy po etapách, včetně pracovních spar a spojů
- prodloužení  odpadní trouby pod spodní líc nosné konstr. nebo zaústěním odvodňovače do dalšího odvodňovacího zařízení
- úprava odvod. soupravy na styku s ostatními konstrukcemi a zařízeními (u obrubníku, podél vozovek, napojení izolací a pod.)
- ochrana odvodňovací soupravy do doby provedení definitivního stavu, veškeré provizorní úpravy a opatření
- konečné  úpravy odvodňovací soupravy jako povrchové povlaky, zálivky, které  nejsou součástí jiných konstr., vyčištění, tmelení, těsnění, výplň spar a pod.
- úprava, očištění a ošetření prostoru kolem odvodňovací soupravy
- opatření odvodňovače znakem výrobce a typovým číslem
- provedení odborné prohlídky, je-li požadována</t>
  </si>
  <si>
    <t xml:space="preserve">NK: 10,659*30,691+37,156*0,25+40,165*0,25- 3,1416*0,425*0,425*4=344,196 [A]
OP1: 2,155*10,195+2*7,83-3,175=34,455 [B]
OP4: 2,168*10,1+2*6,81-3,175=32,342 [C]
P2: 2*3,1416*0,425*6,192*2=33,070 [D]
P3: 2*3,1416*0,425*6,063*2=32,381 [E]
přechodová deska OP1,4: 23,1m2*2=46,200 [F]
Celkem: A+B+C+D+E+F=522,644 [G] </t>
  </si>
  <si>
    <t>94490</t>
  </si>
  <si>
    <t>OCHRANNÁ KONSTRUKCE</t>
  </si>
  <si>
    <t>nad vlečkou: 21,00*13,00=273,000 [A]</t>
  </si>
  <si>
    <t>Položka zahrnuje dovoz, montáž, údržbu, opotřebení (nájemné), demontáž, konzervaci, odvoz.</t>
  </si>
  <si>
    <t>96616</t>
  </si>
  <si>
    <t>BOURÁNÍ KONSTRUKCÍ ZE ŽELEZOBETONU</t>
  </si>
  <si>
    <t>levá římsa: 37,20*0,166m2=6,175 [A]
pravá římsa: 40,20*0,385m2=15,477 [B]
Celkem: A+B=21,652 [C]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</si>
  <si>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</si>
  <si>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96785</t>
  </si>
  <si>
    <t>VYBOURÁNÍ MOSTNÍCH DILATAČNÍCH ZÁVĚRŮ</t>
  </si>
  <si>
    <t>OP1: 7,1m=7,100 [A]
OP4: 6,9m=6,900 [B]
Celkem: A+B=14,000 [C]</t>
  </si>
  <si>
    <t>96922.R</t>
  </si>
  <si>
    <t>VYBOURÁNÍ POTRUBÍ DN DO 100MM KANALIZAČ
VČ PŘÍPADNÉHO POPLATKU ZA SKLÁDKU</t>
  </si>
  <si>
    <t>odvodňovací trubičky izolace: 6ks=6,000 [A]</t>
  </si>
  <si>
    <t>97817</t>
  </si>
  <si>
    <t>ODSTRANĚNÍ MOSTNÍ IZOLACE</t>
  </si>
  <si>
    <t>41,05*9,15=375,608 [A]</t>
  </si>
  <si>
    <t>Položka zahrnuje:
- položka zahrnuje veškeré práce plynoucí z technologického předpisu a z platných předpisů
- veškerou manipulaci s vybouranou sutí a hmotami včetně uložení na skládku.
Položka nezahrnuje:
- poplatek za skládku, který se vykazuje v položce 0141** (s výjimkou malého množství bouraného materiálu, kde je možné poplatek zahrnout do jednotkové ceny bourání – tento fakt musí být uveden v doplňujícím textu k položce)</t>
  </si>
  <si>
    <t>SO 203</t>
  </si>
  <si>
    <t>MOST EV.Č. 322-002</t>
  </si>
  <si>
    <t>203</t>
  </si>
  <si>
    <t>z pol.č.11318: 15,4m3*2,3t/m3=35,420 [A]
z pol.č.96616: 25,818m3*2,5t/m3=64,545 [B]
Celkem: A+B=99,965 [C]</t>
  </si>
  <si>
    <t>zemina z pol.č.17120: 70,827m3*1,9t/m3=134,571 [A]</t>
  </si>
  <si>
    <t>z pol.č.97817: 512,45m2*0,005t/m2=2,562 [A]</t>
  </si>
  <si>
    <t>dle pol.č.12573.B: 201,6m3=201,600 [A]</t>
  </si>
  <si>
    <t>dle pol.č.12573.A: 29,7m3=29,700 [A]</t>
  </si>
  <si>
    <t>cca 40% plochy vybourané dlažby: 231,0m2*0,4=92,400 [A]</t>
  </si>
  <si>
    <t>zatravňovací dlažba
OP1: (6,715*13,715+13,715*0,75)*0,10*2/3=6,825 [A]
OP4: (7,165*16,25+16,25*0,75)*0,10*2/3=8,575 [B]
Celkem: A+B=15,400 [C]</t>
  </si>
  <si>
    <t>odečteno digitálně: 326,1m2*0,085=27,719 [A]</t>
  </si>
  <si>
    <t>obrusná vrstva 20 x 40mm
podél říms: 40,134m+46,14m=86,274 [A]
příčná spára ve vozovce: 8,87m+9,64m=18,510 [B]
Celkem: A+B=104,784 [C]</t>
  </si>
  <si>
    <t>ložná vrstva 20 x 45mm
podél říms: 40,134m+46,14m=86,274 [A]
příčná spára ve vozovce: 8,87m+9,64m=18,510 [B]
Celkem: A+B=104,784 [C]</t>
  </si>
  <si>
    <t>natěžení a dovoz ornice z pol.č.18220: 29,7m3=29,700 [A]</t>
  </si>
  <si>
    <t>natěžení a dovoz vhodné zeminy z pol.č.17511: 201,6m3=201,600 [A]</t>
  </si>
  <si>
    <t>pro schodiště: 4,014m2*(0,95+0,50+0,50)=7,827 [A]
u OP4: 24,00*10,50*0,25=63,000 [B]
Celkem: A+B=70,827 [C]</t>
  </si>
  <si>
    <t>uložení výkopu na skládku z pol.č.13173: 70,827m3=70,827 [A]</t>
  </si>
  <si>
    <t>dosypání svahu u OP4: 24,00*10,50*(0,55+0,25)=201,600 [A]</t>
  </si>
  <si>
    <t>ze situace: 198,0m2*0,15=29,700 [A]</t>
  </si>
  <si>
    <t>z pol.č.18220: 198,0m2=198,000 [A]</t>
  </si>
  <si>
    <t>ošetření 4x z pol.č.18241: 198,0m2*4=792,000 [A]</t>
  </si>
  <si>
    <t>drenážní žebro, trubičky: (45,43*0,15+0,575*0,4*6)*0,04=0,328 [A]</t>
  </si>
  <si>
    <t>v místě ohumusování: 198,0m2=198,000 [A]</t>
  </si>
  <si>
    <t>levá římsa: 41ks*6,0kg/ks=246,000 [A]
pravá římsa: 24ks*6,0kg/ks=144,000 [B]
Celkem: A+B=390,000 [C]</t>
  </si>
  <si>
    <t>levá: 40,134*0,194m2=7,786 [A]
pravá: 46,14*0,458m2=21,132 [B]
Celkem: A+B=28,918 [C]</t>
  </si>
  <si>
    <t>cca 150kg/m3 z pol.č.317325: 28,918m3*150/1000=4,338 [A]</t>
  </si>
  <si>
    <t>levá římsa: (40,134*0,5)/(3*2)*0,027*1,2=0,108 [A]
pravá římsa: (46,14*0,5)/(3*2)*0,0267*1,2=0,123 [B]
Celkem: A+B=0,231 [C]</t>
  </si>
  <si>
    <t>pod prefabrikované stupně: 0,95*1,703m2=1,618 [A]</t>
  </si>
  <si>
    <t>O4: 16ks*0,75*0,55*0,18=1,188 [A]</t>
  </si>
  <si>
    <t>pod dlažbu z LK z pol.č.465512
O1: 102,4m2*0,15=15,360 [A]
O4: 128,6m2*0,15=19,290 [B]
Celkem: A+B=34,650 [C]</t>
  </si>
  <si>
    <t>patní práh dlažby z LK
O1: 13,715*0,80*0,50=5,486 [A]
O4: 16,25*0,80*0,50=6,500 [B]
Celkem: A+B=11,986 [C]</t>
  </si>
  <si>
    <t>pod mostem
O1: 102,4m2*0,20=20,480 [A]
O4: 128,6m2*0,20=25,720 [B]
Celkem: A+B=46,200 [C]</t>
  </si>
  <si>
    <t>pod ACO, SMA: 2*326,1m2=652,200 [A]</t>
  </si>
  <si>
    <t>obrusná vrstva na mostě, odečteno digitálně
obrusná: 326,1m2-45,43*0,50=303,385 [A]</t>
  </si>
  <si>
    <t>ložná vrstva na mostě: 326,1m2-45,43*0,15=319,286 [A]</t>
  </si>
  <si>
    <t>odvodňovací proužek: 45,43*0,50=22,715 [A]</t>
  </si>
  <si>
    <t>NK: 12,75*34,41+34,41*0,25*2-3,1416*0,425*0,425*4=453,663 [A]
OP1: 2,971*12,795+2*9,953-4,4=53,520 [B]
OP4: 1,968*12,89+2*6,808-4,4=34,584 [C]
P2: 2*3,1416*0,425*5,443*3=43,604 [D]
P3: 2*3,1416*0,425*5,451*3=43,668 [E]
Celkem: A+B+C+D+E=629,039 [F]</t>
  </si>
  <si>
    <t>NK: (12,75*34,41+34,41*0,25*2-3,1416*0,425*0,425*4)*0,2=90,733 [A]
OP1: (2,971*12,795+2*9,953-4,4)*0,2=10,704 [B]
OP4: (1,968*12,89+2*6,808-4,4)*0,2=6,917 [C]
P2: (2*3,1416*0,425*5,443*3)*0,2=8,721 [D]
P3: (2*3,1416*0,425*5,451*3)*0,2=8,734 [E]
Celkem: A+B+C+D+E=125,809 [F]</t>
  </si>
  <si>
    <t>NK: (12,75*34,41+34,41*0,25*2-3,1416*0,425*0,425*4)*0,05=22,683 [A]
OP1: (2,971*12,795+2*9,953-4,4)*0,05=2,676 [B]
OP4: (1,968*12,89+2*6,808-4,4)*0,05=1,729 [C]
P2: (2*3,1416*0,425*5,443*3)*0,05=2,180 [D]
P3: (2*3,1416*0,425*5,451*3)*0,05=2,183 [E]
Celkem: A+B+C+D+E=31,451 [F]</t>
  </si>
  <si>
    <t>cca 6% plochy z pol.č.626111: 629,039m2*0,06=37,742 [A]</t>
  </si>
  <si>
    <t>NK s přetažením na PD: 11,128*45,43=505,545 [A]</t>
  </si>
  <si>
    <t>pod římsou
levá: 1,088*40,134=43,666 [A]
pravá: 2,344*46,14=108,152 [B]
Celkem: A+B=151,818 [C]</t>
  </si>
  <si>
    <t>zpětně osazené zábradlí se svislou výplní, pravá římsa: 46,14*1,10*2=101,508 [A]</t>
  </si>
  <si>
    <t>boky NK
levá strana: (0,408+0,1+0,11+0,3)*40,134=36,843 [A]
pravá strana: (0,415+0,1+0,11+0,3)*40,134=37,124 [B]
Celkem: A+B=73,967 [C]
(0,415+0,1+0,11+0,3)*40,134</t>
  </si>
  <si>
    <t>NK: 12,75*(10,334+12,818)*0,5=147,594 [A]</t>
  </si>
  <si>
    <t>římsy, odečteno digitálně
levá: 12,9m2=12,900 [A]
pravá: 14,5m2=14,500 [B]
Celkem: A+B=27,400 [C]</t>
  </si>
  <si>
    <t>NK: 12,75*2,00+34,41*0,25*2=42,705 [A]
OP1: 2,971*12,795+2*9,953-4,4=53,520 [B]
OP4: 1,968*12,89+2*6,808-4,4=34,584 [C]
P2: 2*3,1416*0,425*3,00*3=24,033 [D]
P3: 2*3,1416*0,425*3,00*3=24,033 [E]
Celkem: A+B+C+D+E=178,875 [F]</t>
  </si>
  <si>
    <t>levá římsa: 2*(40,134+1,00)=82,268 [A]
pravá římsa: 2*(46,14+1,00)=94,280 [B]
Celkem: A+B=176,548 [C]</t>
  </si>
  <si>
    <t>zpětná montáž zábradlí z pol.č.9112B3.A: 46,14m=46,140 [A]</t>
  </si>
  <si>
    <t>ZÁBRADLÍ MOSTNÍ SE SVISLOU VÝPLNÍ - DEMONTÁŽ S PŘESUNEM</t>
  </si>
  <si>
    <t>levá římsa: 40,1m=40,100 [A]</t>
  </si>
  <si>
    <t>pravá římsa: 46,14m=46,140 [A]</t>
  </si>
  <si>
    <t>levá římsa: 40,134+2*(12,00+8,00)-10,334=69,800 [A]</t>
  </si>
  <si>
    <t>SVOD OCEL ZÁBRADEL ÚROVEŇ ZADRŽ H2 - DODÁVKA A MONTÁŽ
S VÝPNÍ ZE SÍTÍ</t>
  </si>
  <si>
    <t>10,334m=10,334 [A]</t>
  </si>
  <si>
    <t>13,7m+11,1m+4,6m=29,400 [A]</t>
  </si>
  <si>
    <t>předtěsnění podél říms: 40,134m+46,14m=86,274 [A]</t>
  </si>
  <si>
    <t>400 x 85mm
OP1: 9,0m=9,000 [A]
OP4: 9,4m=9,400 [B]
Celkem: A+B=18,400 [C]</t>
  </si>
  <si>
    <t>NK: 12,75*34,41+34,41*0,25*2-3,1416*0,425*0,425*4=453,663 [A]
OP1: 2,971*12,795+2*9,953-4,4=53,520 [B]
OP4: 1,968*12,89+2*6,808-4,4=34,584 [C]
P2: 2*3,1416*0,425*5,443*3=43,604 [D]
P3: 2*3,1416*0,425*5,451*3=43,668 [E]
přechodová deska OP1,4: 36,4m2+37,6m2=74,000 [F]
Celkem: A+B+C+D+E+F=703,039 [G]</t>
  </si>
  <si>
    <t>nad vlečkou: 22,00*13,00=286,000 [A]</t>
  </si>
  <si>
    <t>levá římsa: 40,134*0,157m2=6,301 [A]
pravá římsa: 46,14*0,423m2=19,517 [B]
Celkem: A+B=25,818 [C]</t>
  </si>
  <si>
    <t>OP1: 9,0m=9,000 [A]
OP4: 9,4m=9,400 [B]
Celkem: A+B=18,400 [C]</t>
  </si>
  <si>
    <t>45,43*11,28=512,450 [A]</t>
  </si>
  <si>
    <t>SO 431</t>
  </si>
  <si>
    <t>ÚPRAVY VEŘEJNÉHO OSVĚTLENÍ</t>
  </si>
  <si>
    <t>431</t>
  </si>
  <si>
    <t>Elektromontáže</t>
  </si>
  <si>
    <t>21-M</t>
  </si>
  <si>
    <t>210100001</t>
  </si>
  <si>
    <t>Ukončení vodičů v rozváděči nebo na přístroji včetně zapojení průřezu žíly do 2,5 mm2</t>
  </si>
  <si>
    <t>210100003</t>
  </si>
  <si>
    <t>Ukončení vodičů v rozváděči nebo na přístroji včetně zapojení průřezu žíly do 16 mm2</t>
  </si>
  <si>
    <t>210100096</t>
  </si>
  <si>
    <t>Ukončení vodičů na svorkovnici s otevřením a uzavřením krytu včetně zapojení průřezu žíly do 2,5 mm2</t>
  </si>
  <si>
    <t>210100101</t>
  </si>
  <si>
    <t>Ukončení vodičů na svorkovnici s otevřením a uzavřením krytu včetně zapojení průřezu žíly do 16 mm2</t>
  </si>
  <si>
    <t>210202016</t>
  </si>
  <si>
    <t>Montáž svítidlo LED průmyslové nebo venkovní na sloupek parkový</t>
  </si>
  <si>
    <t>210204011</t>
  </si>
  <si>
    <t>Montáž stožárů osvětlení ocelových samostatně stojících délky do 12 m</t>
  </si>
  <si>
    <t>210204103</t>
  </si>
  <si>
    <t>Montáž výložníků osvětlení jednoramenných sloupových hmotnosti do 35 kg</t>
  </si>
  <si>
    <t>210204201</t>
  </si>
  <si>
    <t>Montáž elektrovýzbroje stožárů osvětlení 1 okruh</t>
  </si>
  <si>
    <t>210220022</t>
  </si>
  <si>
    <t>Montáž uzemňovacího vedení vodičů FeZn pomocí svorek v zemi drátem průměru do 10 mm ve městské zástavbě</t>
  </si>
  <si>
    <t>210220301</t>
  </si>
  <si>
    <t>Montáž svorek hromosvodných se 2 šrouby</t>
  </si>
  <si>
    <t>210280001</t>
  </si>
  <si>
    <t>Zkoušky a prohlídky el rozvodů a zařízení celková prohlídka pro objem montážních prací do 100 tis Kč</t>
  </si>
  <si>
    <t>210800411</t>
  </si>
  <si>
    <t>Montáž vodiče Cu izolovaného plného nebo laněného s PVC pláštěm do 1 kV žíla 0,15 až 16 mm2 zataženého (např. CY, CHAH-V) bez ukončení</t>
  </si>
  <si>
    <t>210812035</t>
  </si>
  <si>
    <t>Montáž kabelu Cu plného nebo laněného do 1 kV žíly 4x16 mm2 (např. CYKY) bez ukončení uloženého volně nebo v liště</t>
  </si>
  <si>
    <t>210812061</t>
  </si>
  <si>
    <t>Montáž kabelu Cu plného nebo laněného do 1 kV žíly 5x1,5 až 2,5 mm2 (např. CYKY) bez ukončení uloženého volně nebo v liště</t>
  </si>
  <si>
    <t>218100001</t>
  </si>
  <si>
    <t>Odpojení vodičů z rozváděče nebo přístroje průřezu žíly do 2,5 mm2</t>
  </si>
  <si>
    <t>218100096</t>
  </si>
  <si>
    <t>Odpojení vodičů ze svorkovnice průřezu žíly do 2,5 mm2</t>
  </si>
  <si>
    <t>218100101</t>
  </si>
  <si>
    <t>Odpojení vodičů ze svorkovnice průřezu žíly do 16 mm2</t>
  </si>
  <si>
    <t>218202016</t>
  </si>
  <si>
    <t>Demontáž svítidla výbojkového průmyslového nebo venkovního ze sloupku parkového</t>
  </si>
  <si>
    <t>218204001</t>
  </si>
  <si>
    <t>Demontáž stožárů osvětlení parkových betonových</t>
  </si>
  <si>
    <t>218204103</t>
  </si>
  <si>
    <t>Demontáž výložníků osvětlení jednoramenných sloupových hmotnosti do 35 kg</t>
  </si>
  <si>
    <t>218204121</t>
  </si>
  <si>
    <t>Demontáž patic stožárů osvětlení parkových litinových</t>
  </si>
  <si>
    <t>218204201</t>
  </si>
  <si>
    <t>Demontáž elektrovýzbroje stožárů osvětlení 1 okruh</t>
  </si>
  <si>
    <t>218220002</t>
  </si>
  <si>
    <t>Demontáž uzemňovacích vedení vodičů FeZn upevněného na povrchu drátem nebo lanem do průměru 10 mm</t>
  </si>
  <si>
    <t>218220300</t>
  </si>
  <si>
    <t>Demontáž svorek hromosvodných s 1 šroubem</t>
  </si>
  <si>
    <t>218812011</t>
  </si>
  <si>
    <t>Demontáž kabelů Cu plných nebo laněných kulatých do 1 kV žíly 3x1,5 až 6 mm2 (např. CYKY) bez odpojení vodičů uložených volně nebo v liště</t>
  </si>
  <si>
    <t>218812033</t>
  </si>
  <si>
    <t>Demontáž kabelů Cu plných nebo laněných kulatých do 1 kV žíly 4x6 až 10 mm2 (např. CYKY) bez odpojení vodičů uložených volně nebo v liště</t>
  </si>
  <si>
    <t>31674134</t>
  </si>
  <si>
    <t>výzbroj stožárová SV 9.16.4</t>
  </si>
  <si>
    <t>34111080</t>
  </si>
  <si>
    <t>kabel instalační jádro Cu plné izolace PVC plášť PVC 450/750V (CYKY) 4x16mm2</t>
  </si>
  <si>
    <t>34111090</t>
  </si>
  <si>
    <t>kabel instalační jádro Cu plné izolace PVC plášť PVC 450/750V (CYKY) 5x1,5mm2</t>
  </si>
  <si>
    <t>34141027</t>
  </si>
  <si>
    <t>vodič propojovací flexibilní jádro Cu lanované izolace PVC 450/750V (H07V-K) 1x6mm2</t>
  </si>
  <si>
    <t>RMAT000</t>
  </si>
  <si>
    <t>recyklační poplatek za svítidlo</t>
  </si>
  <si>
    <t>RMAT0001</t>
  </si>
  <si>
    <t>SILNIČNÍ LED SVÍTIDLO / 40 LED / 600 mA / 5308 BL / WW 730 / 75 W</t>
  </si>
  <si>
    <t>RMAT0001.1</t>
  </si>
  <si>
    <t>SILNIČNÍ LED SVÍTIDLO / 40 LED / 500 mA / 5303 BL / WW 730 / 62 W</t>
  </si>
  <si>
    <t>RMAT0002</t>
  </si>
  <si>
    <t>10934 - např. Rear louvre 53xx 20LED + šrouby</t>
  </si>
  <si>
    <t>RMAT0003</t>
  </si>
  <si>
    <t>stožár osvětlovací 10 - 159/114/89 žz s výložníkem</t>
  </si>
  <si>
    <t>RMAT0003.2</t>
  </si>
  <si>
    <t>výložník 1-1500 žz</t>
  </si>
  <si>
    <t>RMAT0004</t>
  </si>
  <si>
    <t>plastová manžeta 159</t>
  </si>
  <si>
    <t>RMAT0005</t>
  </si>
  <si>
    <t>drát zemnící 10 FeZn</t>
  </si>
  <si>
    <t>RMAT0006</t>
  </si>
  <si>
    <t>svorka SS</t>
  </si>
  <si>
    <t>RMAT0007</t>
  </si>
  <si>
    <t>svorka SP</t>
  </si>
  <si>
    <t>Montáže technologických zařízení pro dopravní stavby</t>
  </si>
  <si>
    <t>22-M</t>
  </si>
  <si>
    <t>220370541</t>
  </si>
  <si>
    <t>Montáž reproduktorové soupravy do 25 W</t>
  </si>
  <si>
    <t>228370541</t>
  </si>
  <si>
    <t>Demontáž reproduktorové soupravy do 25 W</t>
  </si>
  <si>
    <t>RMAT0006.1</t>
  </si>
  <si>
    <t>reproduktor tlakový bezdrátový</t>
  </si>
  <si>
    <t>Zemní práce při extr.mont.pracích</t>
  </si>
  <si>
    <t>46-M</t>
  </si>
  <si>
    <t>28611188</t>
  </si>
  <si>
    <t>trubka kanalizační PP 110x3,4x1000mm SN10</t>
  </si>
  <si>
    <t>34571353</t>
  </si>
  <si>
    <t>trubka elektroinstalační ohebná dvouplášťová korugovaná (chránička) D 61/75mm, HDPE+LDPE</t>
  </si>
  <si>
    <t>34571355</t>
  </si>
  <si>
    <t>trubka elektroinstalační ohebná dvouplášťová korugovaná (chránička) D 94/110mm, HDPE+LDPE</t>
  </si>
  <si>
    <t>460030011</t>
  </si>
  <si>
    <t>Sejmutí drnu při elektromontážích jakékoliv tloušťky</t>
  </si>
  <si>
    <t>460131113</t>
  </si>
  <si>
    <t>Hloubení nezapažených jam při elektromontážích ručně v hornině tř I skupiny 3</t>
  </si>
  <si>
    <t>460161152</t>
  </si>
  <si>
    <t>Hloubení kabelových rýh ručně š 35 cm hl 60 cm v hornině tř I skupiny 3</t>
  </si>
  <si>
    <t>460161162</t>
  </si>
  <si>
    <t>Hloubení kabelových rýh ručně š 35 cm hl 70 cm v hornině tř I skupiny 3</t>
  </si>
  <si>
    <t>460161172</t>
  </si>
  <si>
    <t>Hloubení kabelových rýh ručně š 35 cm hl 80 cm v hornině tř I skupiny 3</t>
  </si>
  <si>
    <t>460161312</t>
  </si>
  <si>
    <t>Hloubení kabelových rýh ručně š 50 cm hl 120 cm v hornině tř I skupiny 3</t>
  </si>
  <si>
    <t>460341113</t>
  </si>
  <si>
    <t>Vodorovné přemístění horniny jakékoliv třídy dopravními prostředky při elektromontážích přes 500 do 1000 m</t>
  </si>
  <si>
    <t>460341121</t>
  </si>
  <si>
    <t>Příplatek k vodorovnému přemístění horniny dopravními prostředky při elektromontážích za každých dalších i započatých 1000 m</t>
  </si>
  <si>
    <t>460361121</t>
  </si>
  <si>
    <t>Poplatek za uložení zeminy na recyklační skládce (skládkovné) kód odpadu 17 05 04</t>
  </si>
  <si>
    <t>460431152</t>
  </si>
  <si>
    <t>Zásyp kabelových rýh ručně se zhutněním š 35 cm hl 50 cm z horniny tř I skupiny 3</t>
  </si>
  <si>
    <t>460431172</t>
  </si>
  <si>
    <t>Zásyp kabelových rýh ručně se zhutněním š 35 cm hl 70 cm z horniny tř I skupiny 3</t>
  </si>
  <si>
    <t>460431182</t>
  </si>
  <si>
    <t>Zásyp kabelových rýh ručně se zhutněním š 35 cm hl 80 cm z horniny tř I skupiny 3</t>
  </si>
  <si>
    <t>460431322</t>
  </si>
  <si>
    <t>Zásyp kabelových rýh ručně se zhutněním š 50 cm hl 110 cm z horniny tř I skupiny 3</t>
  </si>
  <si>
    <t>460481122</t>
  </si>
  <si>
    <t>Úprava pláně při elektromontážích v hornině třídy těžitelnosti I skupiny 3 se zhutněním ručně</t>
  </si>
  <si>
    <t>460581111</t>
  </si>
  <si>
    <t>Položení drnu včetně zalití vodou na rovině</t>
  </si>
  <si>
    <t>460641113</t>
  </si>
  <si>
    <t>Základové konstrukce při elektromontážích z monolitického betonu tř. C 16/20</t>
  </si>
  <si>
    <t>460641431</t>
  </si>
  <si>
    <t>Zabudované bednění základových konstrukcí při elektromontážích</t>
  </si>
  <si>
    <t>460661511</t>
  </si>
  <si>
    <t>Kabelové lože z písku pro kabely nn kryté plastovou fólií š lože do 25 cm</t>
  </si>
  <si>
    <t>460671113</t>
  </si>
  <si>
    <t>Výstražná fólie pro krytí kabelů šířky 34 cm</t>
  </si>
  <si>
    <t>460791213</t>
  </si>
  <si>
    <t>Montáž trubek ochranných plastových uložených volně do rýhy ohebných přes 50 do 90 mm</t>
  </si>
  <si>
    <t>460791214</t>
  </si>
  <si>
    <t>Montáž trubek ochranných plastových uložených volně do rýhy ohebných přes 90 do 110 mm</t>
  </si>
  <si>
    <t>460911112</t>
  </si>
  <si>
    <t>Očištění kostek kamenných malých z rozebraných dlažeb při elektromontážích</t>
  </si>
  <si>
    <t>460911121</t>
  </si>
  <si>
    <t>Očištění dlaždic betonových čtyřhranných z rozebraných dlažeb při elektromontážích</t>
  </si>
  <si>
    <t>460911122</t>
  </si>
  <si>
    <t>Očištění dlaždic betonových tvarovaných nebo zámkových z rozebraných dlažeb při elektromontážích</t>
  </si>
  <si>
    <t>460912111</t>
  </si>
  <si>
    <t>Očištění vybouraných obrubníků silničních od spojovacího materiálu</t>
  </si>
  <si>
    <t>460912211</t>
  </si>
  <si>
    <t>Očištění vybouraných obrubníků chodníkových od spojovacího materiálu</t>
  </si>
  <si>
    <t>460921111</t>
  </si>
  <si>
    <t>Vyspravení krytu komunikací bezesparých po překopech při elektromontážích kamenivem těženým tl 3 cm</t>
  </si>
  <si>
    <t>460921212</t>
  </si>
  <si>
    <t>Kladení dlažby po překopech při elektromontážích z kostek kamenných drobných do lože z kameniva těženého</t>
  </si>
  <si>
    <t>460921221</t>
  </si>
  <si>
    <t>Kladení dlažby po překopech při elektromontážích dlaždice betonové 4hranné do lože z kameniva těženého</t>
  </si>
  <si>
    <t>460921222</t>
  </si>
  <si>
    <t>Kladení dlažby po překopech při elektromontážích dlaždice betonové zámkové do lože z kameniva těženého</t>
  </si>
  <si>
    <t>468011131</t>
  </si>
  <si>
    <t>Odstranění podkladu nebo krytu komunikace při elektromontážích z betonu prostého tl do 15 cm</t>
  </si>
  <si>
    <t>468011142</t>
  </si>
  <si>
    <t>Odstranění podkladu nebo krytu komunikace při elektromontážích ze živice tl přes 5 do 10 cm</t>
  </si>
  <si>
    <t>468021211</t>
  </si>
  <si>
    <t>Rozebrání dlažeb při elektromontážích ručně z dlaždic betonových nebo keramických do písku spáry zalité</t>
  </si>
  <si>
    <t>468021221</t>
  </si>
  <si>
    <t>Rozebrání dlažeb při elektromontážích ručně z dlaždic zámkových do písku spáry nezalité</t>
  </si>
  <si>
    <t>468022121</t>
  </si>
  <si>
    <t>Rozebrání dlažeb při elektromontážích ručně z kostek drobných do malty spáry nezalité</t>
  </si>
  <si>
    <t>468031211</t>
  </si>
  <si>
    <t>Vytrhání obrub při elektromontážích stojatých chodníkových s odhozením nebo naložením na dopravní prostředek</t>
  </si>
  <si>
    <t>468031221</t>
  </si>
  <si>
    <t>Vytrhání obrub při elektromontážích stojatých silničních s odhozením nebo naložením na dopravní prostředek</t>
  </si>
  <si>
    <t>468041111</t>
  </si>
  <si>
    <t>Řezání betonového podkladu nebo krytu při elektromontážích hl do 10 cm</t>
  </si>
  <si>
    <t>468041112</t>
  </si>
  <si>
    <t>Řezání betonového podkladu nebo krytu při elektromontážích hl přes 10 do 15 cm</t>
  </si>
  <si>
    <t>468041122</t>
  </si>
  <si>
    <t>Řezání živičného podkladu nebo krytu při elektromontážích hl přes 5 do 10 cm</t>
  </si>
  <si>
    <t>468051121</t>
  </si>
  <si>
    <t>Bourání základu betonového při elektromontážích</t>
  </si>
  <si>
    <t>468081412</t>
  </si>
  <si>
    <t>Vybourání otvorů pro elektroinstalace ve zdivu betonovém pl do 0,02 m2 tl přes 15 do 30 cm</t>
  </si>
  <si>
    <t>469972111</t>
  </si>
  <si>
    <t>Odvoz suti a vybouraných hmot při elektromontážích do 1 km</t>
  </si>
  <si>
    <t>469972121</t>
  </si>
  <si>
    <t>Příplatek k odvozu suti a vybouraných hmot při elektromontážích za každý další 1 km</t>
  </si>
  <si>
    <t>469973124</t>
  </si>
  <si>
    <t>Poplatek za uložení stavebního odpadu na recyklační skládce (skládkovné) směsného stavebního a demoličního kód odpadu 17 09 04</t>
  </si>
  <si>
    <t>R1</t>
  </si>
  <si>
    <t>Stožárové pouzdro PVC trouba DN350</t>
  </si>
  <si>
    <t>R2</t>
  </si>
  <si>
    <t>Zřízení betonových límců stožárů</t>
  </si>
  <si>
    <t>Komunikace pozemní</t>
  </si>
  <si>
    <t>183106613</t>
  </si>
  <si>
    <t>Ochrana stromu protikořenovou clonou v rovině nebo na svahu do 1:5 hl přes 700 do 1000 mm</t>
  </si>
  <si>
    <t>564770001</t>
  </si>
  <si>
    <t>Podklad z kameniva hrubého drceného vel. 8-16 mm plochy do 100 m2 tl 250 mm</t>
  </si>
  <si>
    <t>564811011</t>
  </si>
  <si>
    <t>Podklad ze štěrkodrtě ŠD plochy do 100 m2 tl 50 mm</t>
  </si>
  <si>
    <t>564831011</t>
  </si>
  <si>
    <t>Podklad ze štěrkodrtě ŠD plochy do 100 m2 tl 100 mm</t>
  </si>
  <si>
    <t>564851011</t>
  </si>
  <si>
    <t>Podklad ze štěrkodrtě ŠD plochy do 100 m2 tl 150 mm</t>
  </si>
  <si>
    <t>581111111</t>
  </si>
  <si>
    <t>Kryt cementobetonový vozovek skupiny CB I tl 100 mm</t>
  </si>
  <si>
    <t>581114113</t>
  </si>
  <si>
    <t>Kryt z betonu komunikace pro pěší tl 100 mm</t>
  </si>
  <si>
    <t>69311199</t>
  </si>
  <si>
    <t>geotextilie netkaná separační, ochranná, filtrační, drenážní PES(70%)+PP(30%) 300g/m2</t>
  </si>
  <si>
    <t>Elektroinstalace - silnoproud</t>
  </si>
  <si>
    <t>741</t>
  </si>
  <si>
    <t>34571065</t>
  </si>
  <si>
    <t>trubka elektroinstalační ohebná z PVC (ČSN) 2336</t>
  </si>
  <si>
    <t>741110053</t>
  </si>
  <si>
    <t>Montáž trubka plastová ohebná D přes 35 mm uložená volně</t>
  </si>
  <si>
    <t>741128021</t>
  </si>
  <si>
    <t>Příplatek k montáži kabelů za zatažení vodiče a kabelu do 0,75 kg</t>
  </si>
  <si>
    <t>741136001</t>
  </si>
  <si>
    <t>Propojení kabel celoplastový spojkou venkovní smršťovací do 1 kV 4x10-16 mm2</t>
  </si>
  <si>
    <t>Ostatní konstrukce a práce, bourání</t>
  </si>
  <si>
    <t>914111111</t>
  </si>
  <si>
    <t>Montáž svislé dopravní značky do velikosti 1 m2 objímkami na sloupek nebo konzolu</t>
  </si>
  <si>
    <t>916131212</t>
  </si>
  <si>
    <t>Osazení silničního obrubníku betonového stojatého bez boční opěry do lože z betonu prostého</t>
  </si>
  <si>
    <t>916231212</t>
  </si>
  <si>
    <t>Osazení chodníkového obrubníku betonového stojatého bez boční opěry do lože z betonu prostého</t>
  </si>
  <si>
    <t>945421110</t>
  </si>
  <si>
    <t>Hydraulická zvedací plošina na automobilovém podvozku výška zdvihu do 18 m včetně obsluhy</t>
  </si>
  <si>
    <t xml:space="preserve">HOD       </t>
  </si>
  <si>
    <t>966006211</t>
  </si>
  <si>
    <t>Odstranění svislých dopravních značek ze sloupů, sloupků nebo konzol</t>
  </si>
  <si>
    <t>Inženýrská činnost</t>
  </si>
  <si>
    <t>VRN4</t>
  </si>
  <si>
    <t>043002000</t>
  </si>
  <si>
    <t>Zkoušky a ostatní měření
Zkoušky a ostatní měření</t>
  </si>
  <si>
    <t>044002000</t>
  </si>
  <si>
    <t>Revize elektro
Revize elektro</t>
  </si>
  <si>
    <t>045002000</t>
  </si>
  <si>
    <t>Kompletační a koordinační činnost
Kompletační a koordinační činnost</t>
  </si>
  <si>
    <t>Ostatní náklady</t>
  </si>
  <si>
    <t>VRN9</t>
  </si>
  <si>
    <t>091003000</t>
  </si>
  <si>
    <t>Ostatní náklady bez rozlišení - drobný materiál (stykače, jističe, bandimex, spony, šrouby, matice, podložky, řezací kotouče, travní semeno atd.)
Ostatní náklady bez rozlišení - drobný materiál (stykače, jističe, bandimex, spony, šrouby, matice, podložky, řezací kotouče, travní semeno atd.)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</si>
</sst>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2" xfId="0" applyFont="1" applyBorder="1"/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177" fontId="0" fillId="0" borderId="4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SUM(C11:C26)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SUM(E11:E26)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22</v>
      </c>
      <c r="B11" s="7" t="s">
        <v>21</v>
      </c>
      <c r="C11" s="13">
        <f>'000'!H47</f>
      </c>
      <c r="D11" s="13">
        <f>'000'!P47</f>
      </c>
      <c r="E11" s="13">
        <f>C11+D11</f>
      </c>
    </row>
    <row r="12" spans="1:5" ht="12.75" customHeight="1">
      <c r="A12" s="7" t="s">
        <v>79</v>
      </c>
      <c r="B12" s="7" t="s">
        <v>78</v>
      </c>
      <c r="C12" s="13">
        <f>'001'!H41</f>
      </c>
      <c r="D12" s="13">
        <f>'001'!P41</f>
      </c>
      <c r="E12" s="13">
        <f>C12+D12</f>
      </c>
    </row>
    <row r="13" spans="1:5" ht="12.75" customHeight="1">
      <c r="A13" s="7" t="s">
        <v>118</v>
      </c>
      <c r="B13" s="7" t="s">
        <v>117</v>
      </c>
      <c r="C13" s="13">
        <f>'101'!H224</f>
      </c>
      <c r="D13" s="13">
        <f>'101'!P224</f>
      </c>
      <c r="E13" s="13">
        <f>C13+D13</f>
      </c>
    </row>
    <row r="14" spans="1:5" ht="12.75" customHeight="1">
      <c r="A14" s="7" t="s">
        <v>343</v>
      </c>
      <c r="B14" s="7" t="s">
        <v>342</v>
      </c>
      <c r="C14" s="13">
        <f>'111'!H200</f>
      </c>
      <c r="D14" s="13">
        <f>'111'!P200</f>
      </c>
      <c r="E14" s="13">
        <f>C14+D14</f>
      </c>
    </row>
    <row r="15" spans="1:5" ht="12.75" customHeight="1">
      <c r="A15" s="7" t="s">
        <v>414</v>
      </c>
      <c r="B15" s="7" t="s">
        <v>413</v>
      </c>
      <c r="C15" s="13">
        <f>'112'!H185</f>
      </c>
      <c r="D15" s="13">
        <f>'112'!P185</f>
      </c>
      <c r="E15" s="13">
        <f>C15+D15</f>
      </c>
    </row>
    <row r="16" spans="1:5" ht="12.75" customHeight="1">
      <c r="A16" s="7" t="s">
        <v>472</v>
      </c>
      <c r="B16" s="7" t="s">
        <v>471</v>
      </c>
      <c r="C16" s="13">
        <f>'113'!H233</f>
      </c>
      <c r="D16" s="13">
        <f>'113'!P233</f>
      </c>
      <c r="E16" s="13">
        <f>C16+D16</f>
      </c>
    </row>
    <row r="17" spans="1:5" ht="12.75" customHeight="1">
      <c r="A17" s="7" t="s">
        <v>575</v>
      </c>
      <c r="B17" s="7" t="s">
        <v>576</v>
      </c>
      <c r="C17" s="13">
        <f>'134.1'!H125</f>
      </c>
      <c r="D17" s="13">
        <f>'134.1'!P125</f>
      </c>
      <c r="E17" s="13">
        <f>C17+D17</f>
      </c>
    </row>
    <row r="18" spans="1:5" ht="12.75" customHeight="1">
      <c r="A18" s="7" t="s">
        <v>623</v>
      </c>
      <c r="B18" s="7" t="s">
        <v>624</v>
      </c>
      <c r="C18" s="13">
        <f>'134.2'!H86</f>
      </c>
      <c r="D18" s="13">
        <f>'134.2'!P86</f>
      </c>
      <c r="E18" s="13">
        <f>C18+D18</f>
      </c>
    </row>
    <row r="19" spans="1:5" ht="12.75" customHeight="1">
      <c r="A19" s="7" t="s">
        <v>646</v>
      </c>
      <c r="B19" s="7" t="s">
        <v>645</v>
      </c>
      <c r="C19" s="13">
        <f>'135'!H125</f>
      </c>
      <c r="D19" s="13">
        <f>'135'!P125</f>
      </c>
      <c r="E19" s="13">
        <f>C19+D19</f>
      </c>
    </row>
    <row r="20" spans="1:5" ht="12.75" customHeight="1">
      <c r="A20" s="7" t="s">
        <v>679</v>
      </c>
      <c r="B20" s="7" t="s">
        <v>678</v>
      </c>
      <c r="C20" s="13">
        <f>'181'!H20</f>
      </c>
      <c r="D20" s="13">
        <f>'181'!P20</f>
      </c>
      <c r="E20" s="13">
        <f>C20+D20</f>
      </c>
    </row>
    <row r="21" spans="1:5" ht="12.75" customHeight="1">
      <c r="A21" s="7" t="s">
        <v>686</v>
      </c>
      <c r="B21" s="7" t="s">
        <v>685</v>
      </c>
      <c r="C21" s="13">
        <f>'191'!H65</f>
      </c>
      <c r="D21" s="13">
        <f>'191'!P65</f>
      </c>
      <c r="E21" s="13">
        <f>C21+D21</f>
      </c>
    </row>
    <row r="22" spans="1:5" ht="12.75" customHeight="1">
      <c r="A22" s="7" t="s">
        <v>741</v>
      </c>
      <c r="B22" s="7" t="s">
        <v>742</v>
      </c>
      <c r="C22" s="13">
        <f>'191.1'!H26</f>
      </c>
      <c r="D22" s="13">
        <f>'191.1'!P26</f>
      </c>
      <c r="E22" s="13">
        <f>C22+D22</f>
      </c>
    </row>
    <row r="23" spans="1:5" ht="12.75" customHeight="1">
      <c r="A23" s="7" t="s">
        <v>753</v>
      </c>
      <c r="B23" s="7" t="s">
        <v>752</v>
      </c>
      <c r="C23" s="13">
        <f>'201'!H146</f>
      </c>
      <c r="D23" s="13">
        <f>'201'!P146</f>
      </c>
      <c r="E23" s="13">
        <f>C23+D23</f>
      </c>
    </row>
    <row r="24" spans="1:5" ht="12.75" customHeight="1">
      <c r="A24" s="7" t="s">
        <v>875</v>
      </c>
      <c r="B24" s="7" t="s">
        <v>874</v>
      </c>
      <c r="C24" s="13">
        <f>'202'!H251</f>
      </c>
      <c r="D24" s="13">
        <f>'202'!P251</f>
      </c>
      <c r="E24" s="13">
        <f>C24+D24</f>
      </c>
    </row>
    <row r="25" spans="1:5" ht="12.75" customHeight="1">
      <c r="A25" s="7" t="s">
        <v>1048</v>
      </c>
      <c r="B25" s="7" t="s">
        <v>1047</v>
      </c>
      <c r="C25" s="13">
        <f>'203'!H248</f>
      </c>
      <c r="D25" s="13">
        <f>'203'!P248</f>
      </c>
      <c r="E25" s="13">
        <f>C25+D25</f>
      </c>
    </row>
    <row r="26" spans="1:5" ht="12.75" customHeight="1">
      <c r="A26" s="7" t="s">
        <v>1111</v>
      </c>
      <c r="B26" s="7" t="s">
        <v>1110</v>
      </c>
      <c r="C26" s="13">
        <f>'431'!H263</f>
      </c>
      <c r="D26" s="13">
        <f>'431'!P263</f>
      </c>
      <c r="E26" s="13">
        <f>C26+D26</f>
      </c>
    </row>
  </sheetData>
  <sheetProtection formatColumns="0"/>
  <hyperlinks>
    <hyperlink ref="A11" location="#'000'!A1" tooltip="Odkaz na stranku objektu [000]" display="000"/>
    <hyperlink ref="A12" location="#'001'!A1" tooltip="Odkaz na stranku objektu [001]" display="001"/>
    <hyperlink ref="A13" location="#'101'!A1" tooltip="Odkaz na stranku objektu [101]" display="101"/>
    <hyperlink ref="A14" location="#'111'!A1" tooltip="Odkaz na stranku objektu [111]" display="111"/>
    <hyperlink ref="A15" location="#'112'!A1" tooltip="Odkaz na stranku objektu [112]" display="112"/>
    <hyperlink ref="A16" location="#'113'!A1" tooltip="Odkaz na stranku objektu [113]" display="113"/>
    <hyperlink ref="A17" location="#'134.1'!A1" tooltip="Odkaz na stranku objektu [134.1]" display="134.1"/>
    <hyperlink ref="A18" location="#'134.2'!A1" tooltip="Odkaz na stranku objektu [134.2]" display="134.2"/>
    <hyperlink ref="A19" location="#'135'!A1" tooltip="Odkaz na stranku objektu [135]" display="135"/>
    <hyperlink ref="A20" location="#'181'!A1" tooltip="Odkaz na stranku objektu [181]" display="181"/>
    <hyperlink ref="A21" location="#'191'!A1" tooltip="Odkaz na stranku objektu [191]" display="191"/>
    <hyperlink ref="A22" location="#'191.1'!A1" tooltip="Odkaz na stranku objektu [191.1]" display="191.1"/>
    <hyperlink ref="A23" location="#'201'!A1" tooltip="Odkaz na stranku objektu [201]" display="201"/>
    <hyperlink ref="A24" location="#'202'!A1" tooltip="Odkaz na stranku objektu [202]" display="202"/>
    <hyperlink ref="A25" location="#'203'!A1" tooltip="Odkaz na stranku objektu [203]" display="203"/>
    <hyperlink ref="A26" location="#'431'!A1" tooltip="Odkaz na stranku objektu [431]" display="43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644</v>
      </c>
      <c r="D5" s="5" t="s">
        <v>645</v>
      </c>
      <c r="E5" s="5"/>
    </row>
    <row r="6" spans="1:5" ht="12.75" customHeight="1">
      <c r="A6" t="s">
        <v>17</v>
      </c>
      <c r="C6" s="5" t="s">
        <v>646</v>
      </c>
      <c r="D6" s="5" t="s">
        <v>645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125</v>
      </c>
      <c r="C12" s="7" t="s">
        <v>44</v>
      </c>
      <c r="D12" s="7" t="s">
        <v>126</v>
      </c>
      <c r="E12" s="7" t="s">
        <v>82</v>
      </c>
      <c r="F12" s="10">
        <v>21.2</v>
      </c>
      <c r="G12" s="14"/>
      <c r="H12" s="13">
        <f>ROUND((G12*F12),2)</f>
      </c>
      <c r="O12">
        <f>rekapitulace!H8</f>
      </c>
      <c r="P12">
        <f>O12/100*H12</f>
      </c>
    </row>
    <row r="13" ht="204">
      <c r="D13" s="15" t="s">
        <v>647</v>
      </c>
    </row>
    <row r="14" ht="409.5">
      <c r="D14" s="15" t="s">
        <v>128</v>
      </c>
    </row>
    <row r="15" spans="1:16" ht="12.75">
      <c r="A15" s="7">
        <v>2</v>
      </c>
      <c r="B15" s="7" t="s">
        <v>129</v>
      </c>
      <c r="C15" s="7" t="s">
        <v>44</v>
      </c>
      <c r="D15" s="7" t="s">
        <v>130</v>
      </c>
      <c r="E15" s="7" t="s">
        <v>82</v>
      </c>
      <c r="F15" s="10">
        <v>99.275</v>
      </c>
      <c r="G15" s="14"/>
      <c r="H15" s="13">
        <f>ROUND((G15*F15),2)</f>
      </c>
      <c r="O15">
        <f>rekapitulace!H8</f>
      </c>
      <c r="P15">
        <f>O15/100*H15</f>
      </c>
    </row>
    <row r="16" ht="229.5">
      <c r="D16" s="15" t="s">
        <v>648</v>
      </c>
    </row>
    <row r="17" ht="409.5">
      <c r="D17" s="15" t="s">
        <v>128</v>
      </c>
    </row>
    <row r="18" spans="1:16" ht="12.75">
      <c r="A18" s="7">
        <v>3</v>
      </c>
      <c r="B18" s="7" t="s">
        <v>135</v>
      </c>
      <c r="C18" s="7" t="s">
        <v>44</v>
      </c>
      <c r="D18" s="7" t="s">
        <v>136</v>
      </c>
      <c r="E18" s="7" t="s">
        <v>92</v>
      </c>
      <c r="F18" s="10">
        <v>17.451</v>
      </c>
      <c r="G18" s="14"/>
      <c r="H18" s="13">
        <f>ROUND((G18*F18),2)</f>
      </c>
      <c r="O18">
        <f>rekapitulace!H8</f>
      </c>
      <c r="P18">
        <f>O18/100*H18</f>
      </c>
    </row>
    <row r="19" ht="76.5">
      <c r="D19" s="15" t="s">
        <v>649</v>
      </c>
    </row>
    <row r="20" ht="153">
      <c r="D20" s="15" t="s">
        <v>138</v>
      </c>
    </row>
    <row r="21" spans="1:16" ht="12.75">
      <c r="A21" s="7">
        <v>4</v>
      </c>
      <c r="B21" s="7" t="s">
        <v>139</v>
      </c>
      <c r="C21" s="7" t="s">
        <v>44</v>
      </c>
      <c r="D21" s="7" t="s">
        <v>140</v>
      </c>
      <c r="E21" s="7" t="s">
        <v>92</v>
      </c>
      <c r="F21" s="10">
        <v>0.15</v>
      </c>
      <c r="G21" s="14"/>
      <c r="H21" s="13">
        <f>ROUND((G21*F21),2)</f>
      </c>
      <c r="O21">
        <f>rekapitulace!H8</f>
      </c>
      <c r="P21">
        <f>O21/100*H21</f>
      </c>
    </row>
    <row r="22" ht="63.75">
      <c r="D22" s="15" t="s">
        <v>650</v>
      </c>
    </row>
    <row r="23" ht="153">
      <c r="D23" s="15" t="s">
        <v>138</v>
      </c>
    </row>
    <row r="24" spans="1:16" ht="12.75" customHeight="1">
      <c r="A24" s="16"/>
      <c r="B24" s="16"/>
      <c r="C24" s="16" t="s">
        <v>42</v>
      </c>
      <c r="D24" s="16" t="s">
        <v>41</v>
      </c>
      <c r="E24" s="16"/>
      <c r="F24" s="16"/>
      <c r="G24" s="16"/>
      <c r="H24" s="16">
        <f>SUM(H12:H23)</f>
      </c>
      <c r="P24">
        <f>ROUND(SUM(P12:P23),2)</f>
      </c>
    </row>
    <row r="26" spans="1:8" ht="12.75" customHeight="1">
      <c r="A26" s="9"/>
      <c r="B26" s="9"/>
      <c r="C26" s="9" t="s">
        <v>24</v>
      </c>
      <c r="D26" s="9" t="s">
        <v>85</v>
      </c>
      <c r="E26" s="9"/>
      <c r="F26" s="11"/>
      <c r="G26" s="9"/>
      <c r="H26" s="11"/>
    </row>
    <row r="27" spans="1:16" ht="12.75">
      <c r="A27" s="7">
        <v>5</v>
      </c>
      <c r="B27" s="7" t="s">
        <v>156</v>
      </c>
      <c r="C27" s="7" t="s">
        <v>44</v>
      </c>
      <c r="D27" s="7" t="s">
        <v>157</v>
      </c>
      <c r="E27" s="7" t="s">
        <v>92</v>
      </c>
      <c r="F27" s="10">
        <v>23.75</v>
      </c>
      <c r="G27" s="14"/>
      <c r="H27" s="13">
        <f>ROUND((G27*F27),2)</f>
      </c>
      <c r="O27">
        <f>rekapitulace!H8</f>
      </c>
      <c r="P27">
        <f>O27/100*H27</f>
      </c>
    </row>
    <row r="28" ht="76.5">
      <c r="D28" s="15" t="s">
        <v>651</v>
      </c>
    </row>
    <row r="29" ht="409.5">
      <c r="D29" s="15" t="s">
        <v>149</v>
      </c>
    </row>
    <row r="30" spans="1:16" ht="12.75">
      <c r="A30" s="7">
        <v>6</v>
      </c>
      <c r="B30" s="7" t="s">
        <v>652</v>
      </c>
      <c r="C30" s="7" t="s">
        <v>44</v>
      </c>
      <c r="D30" s="7" t="s">
        <v>653</v>
      </c>
      <c r="E30" s="7" t="s">
        <v>92</v>
      </c>
      <c r="F30" s="10">
        <v>9.5</v>
      </c>
      <c r="G30" s="14"/>
      <c r="H30" s="13">
        <f>ROUND((G30*F30),2)</f>
      </c>
      <c r="O30">
        <f>rekapitulace!H8</f>
      </c>
      <c r="P30">
        <f>O30/100*H30</f>
      </c>
    </row>
    <row r="31" ht="76.5">
      <c r="D31" s="15" t="s">
        <v>654</v>
      </c>
    </row>
    <row r="32" ht="409.5">
      <c r="D32" s="15" t="s">
        <v>149</v>
      </c>
    </row>
    <row r="33" spans="1:16" ht="12.75">
      <c r="A33" s="7">
        <v>7</v>
      </c>
      <c r="B33" s="7" t="s">
        <v>170</v>
      </c>
      <c r="C33" s="7" t="s">
        <v>44</v>
      </c>
      <c r="D33" s="7" t="s">
        <v>171</v>
      </c>
      <c r="E33" s="7" t="s">
        <v>92</v>
      </c>
      <c r="F33" s="10">
        <v>18.05</v>
      </c>
      <c r="G33" s="14"/>
      <c r="H33" s="13">
        <f>ROUND((G33*F33),2)</f>
      </c>
      <c r="O33">
        <f>rekapitulace!H8</f>
      </c>
      <c r="P33">
        <f>O33/100*H33</f>
      </c>
    </row>
    <row r="34" ht="63.75">
      <c r="D34" s="15" t="s">
        <v>655</v>
      </c>
    </row>
    <row r="35" ht="409.5">
      <c r="D35" s="15" t="s">
        <v>149</v>
      </c>
    </row>
    <row r="36" spans="1:16" ht="12.75">
      <c r="A36" s="7">
        <v>8</v>
      </c>
      <c r="B36" s="7" t="s">
        <v>185</v>
      </c>
      <c r="C36" s="7" t="s">
        <v>50</v>
      </c>
      <c r="D36" s="7" t="s">
        <v>186</v>
      </c>
      <c r="E36" s="7" t="s">
        <v>92</v>
      </c>
      <c r="F36" s="10">
        <v>0.15</v>
      </c>
      <c r="G36" s="14"/>
      <c r="H36" s="13">
        <f>ROUND((G36*F36),2)</f>
      </c>
      <c r="O36">
        <f>rekapitulace!H8</f>
      </c>
      <c r="P36">
        <f>O36/100*H36</f>
      </c>
    </row>
    <row r="37" ht="89.25">
      <c r="D37" s="15" t="s">
        <v>656</v>
      </c>
    </row>
    <row r="38" ht="409.5">
      <c r="D38" s="15" t="s">
        <v>188</v>
      </c>
    </row>
    <row r="39" spans="1:16" ht="12.75">
      <c r="A39" s="7">
        <v>9</v>
      </c>
      <c r="B39" s="7" t="s">
        <v>185</v>
      </c>
      <c r="C39" s="7" t="s">
        <v>54</v>
      </c>
      <c r="D39" s="7" t="s">
        <v>189</v>
      </c>
      <c r="E39" s="7" t="s">
        <v>92</v>
      </c>
      <c r="F39" s="10">
        <v>17.451</v>
      </c>
      <c r="G39" s="14"/>
      <c r="H39" s="13">
        <f>ROUND((G39*F39),2)</f>
      </c>
      <c r="O39">
        <f>rekapitulace!H8</f>
      </c>
      <c r="P39">
        <f>O39/100*H39</f>
      </c>
    </row>
    <row r="40" ht="114.75">
      <c r="D40" s="15" t="s">
        <v>657</v>
      </c>
    </row>
    <row r="41" ht="409.5">
      <c r="D41" s="15" t="s">
        <v>188</v>
      </c>
    </row>
    <row r="42" spans="1:16" ht="12.75">
      <c r="A42" s="7">
        <v>10</v>
      </c>
      <c r="B42" s="7" t="s">
        <v>193</v>
      </c>
      <c r="C42" s="7" t="s">
        <v>44</v>
      </c>
      <c r="D42" s="7" t="s">
        <v>194</v>
      </c>
      <c r="E42" s="7" t="s">
        <v>92</v>
      </c>
      <c r="F42" s="10">
        <v>28.5</v>
      </c>
      <c r="G42" s="14"/>
      <c r="H42" s="13">
        <f>ROUND((G42*F42),2)</f>
      </c>
      <c r="O42">
        <f>rekapitulace!H8</f>
      </c>
      <c r="P42">
        <f>O42/100*H42</f>
      </c>
    </row>
    <row r="43" ht="76.5">
      <c r="D43" s="15" t="s">
        <v>658</v>
      </c>
    </row>
    <row r="44" ht="409.5">
      <c r="D44" s="15" t="s">
        <v>196</v>
      </c>
    </row>
    <row r="45" spans="1:16" ht="12.75">
      <c r="A45" s="7">
        <v>11</v>
      </c>
      <c r="B45" s="7" t="s">
        <v>95</v>
      </c>
      <c r="C45" s="7" t="s">
        <v>44</v>
      </c>
      <c r="D45" s="7" t="s">
        <v>96</v>
      </c>
      <c r="E45" s="7" t="s">
        <v>92</v>
      </c>
      <c r="F45" s="10">
        <v>28.5</v>
      </c>
      <c r="G45" s="14"/>
      <c r="H45" s="13">
        <f>ROUND((G45*F45),2)</f>
      </c>
      <c r="O45">
        <f>rekapitulace!H8</f>
      </c>
      <c r="P45">
        <f>O45/100*H45</f>
      </c>
    </row>
    <row r="46" ht="89.25">
      <c r="D46" s="15" t="s">
        <v>659</v>
      </c>
    </row>
    <row r="47" ht="409.5">
      <c r="D47" s="15" t="s">
        <v>98</v>
      </c>
    </row>
    <row r="48" spans="1:16" ht="12.75">
      <c r="A48" s="7">
        <v>12</v>
      </c>
      <c r="B48" s="7" t="s">
        <v>206</v>
      </c>
      <c r="C48" s="7" t="s">
        <v>44</v>
      </c>
      <c r="D48" s="7" t="s">
        <v>207</v>
      </c>
      <c r="E48" s="7" t="s">
        <v>92</v>
      </c>
      <c r="F48" s="10">
        <v>17.451</v>
      </c>
      <c r="G48" s="14"/>
      <c r="H48" s="13">
        <f>ROUND((G48*F48),2)</f>
      </c>
      <c r="O48">
        <f>rekapitulace!H8</f>
      </c>
      <c r="P48">
        <f>O48/100*H48</f>
      </c>
    </row>
    <row r="49" ht="408">
      <c r="D49" s="15" t="s">
        <v>660</v>
      </c>
    </row>
    <row r="50" ht="409.5">
      <c r="D50" s="15" t="s">
        <v>209</v>
      </c>
    </row>
    <row r="51" spans="1:16" ht="12.75">
      <c r="A51" s="7">
        <v>13</v>
      </c>
      <c r="B51" s="7" t="s">
        <v>210</v>
      </c>
      <c r="C51" s="7" t="s">
        <v>44</v>
      </c>
      <c r="D51" s="7" t="s">
        <v>211</v>
      </c>
      <c r="E51" s="7" t="s">
        <v>92</v>
      </c>
      <c r="F51" s="10">
        <v>8.194</v>
      </c>
      <c r="G51" s="14"/>
      <c r="H51" s="13">
        <f>ROUND((G51*F51),2)</f>
      </c>
      <c r="O51">
        <f>rekapitulace!H8</f>
      </c>
      <c r="P51">
        <f>O51/100*H51</f>
      </c>
    </row>
    <row r="52" ht="89.25">
      <c r="D52" s="15" t="s">
        <v>661</v>
      </c>
    </row>
    <row r="53" ht="409.5">
      <c r="D53" s="15" t="s">
        <v>213</v>
      </c>
    </row>
    <row r="54" spans="1:16" ht="12.75">
      <c r="A54" s="7">
        <v>14</v>
      </c>
      <c r="B54" s="7" t="s">
        <v>214</v>
      </c>
      <c r="C54" s="7" t="s">
        <v>44</v>
      </c>
      <c r="D54" s="7" t="s">
        <v>215</v>
      </c>
      <c r="E54" s="7" t="s">
        <v>101</v>
      </c>
      <c r="F54" s="10">
        <v>89</v>
      </c>
      <c r="G54" s="14"/>
      <c r="H54" s="13">
        <f>ROUND((G54*F54),2)</f>
      </c>
      <c r="O54">
        <f>rekapitulace!H8</f>
      </c>
      <c r="P54">
        <f>O54/100*H54</f>
      </c>
    </row>
    <row r="55" ht="51">
      <c r="D55" s="15" t="s">
        <v>662</v>
      </c>
    </row>
    <row r="56" ht="153">
      <c r="D56" s="15" t="s">
        <v>217</v>
      </c>
    </row>
    <row r="57" spans="1:16" ht="12.75">
      <c r="A57" s="7">
        <v>15</v>
      </c>
      <c r="B57" s="7" t="s">
        <v>218</v>
      </c>
      <c r="C57" s="7" t="s">
        <v>44</v>
      </c>
      <c r="D57" s="7" t="s">
        <v>219</v>
      </c>
      <c r="E57" s="7" t="s">
        <v>92</v>
      </c>
      <c r="F57" s="10">
        <v>0.15</v>
      </c>
      <c r="G57" s="14"/>
      <c r="H57" s="13">
        <f>ROUND((G57*F57),2)</f>
      </c>
      <c r="O57">
        <f>rekapitulace!H8</f>
      </c>
      <c r="P57">
        <f>O57/100*H57</f>
      </c>
    </row>
    <row r="58" ht="63.75">
      <c r="D58" s="15" t="s">
        <v>663</v>
      </c>
    </row>
    <row r="59" ht="216.75">
      <c r="D59" s="15" t="s">
        <v>221</v>
      </c>
    </row>
    <row r="60" spans="1:16" ht="12.75">
      <c r="A60" s="7">
        <v>16</v>
      </c>
      <c r="B60" s="7" t="s">
        <v>222</v>
      </c>
      <c r="C60" s="7" t="s">
        <v>44</v>
      </c>
      <c r="D60" s="7" t="s">
        <v>223</v>
      </c>
      <c r="E60" s="7" t="s">
        <v>101</v>
      </c>
      <c r="F60" s="10">
        <v>1</v>
      </c>
      <c r="G60" s="14"/>
      <c r="H60" s="13">
        <f>ROUND((G60*F60),2)</f>
      </c>
      <c r="O60">
        <f>rekapitulace!H8</f>
      </c>
      <c r="P60">
        <f>O60/100*H60</f>
      </c>
    </row>
    <row r="61" ht="63.75">
      <c r="D61" s="15" t="s">
        <v>664</v>
      </c>
    </row>
    <row r="62" ht="178.5">
      <c r="D62" s="15" t="s">
        <v>225</v>
      </c>
    </row>
    <row r="63" spans="1:16" ht="12.75">
      <c r="A63" s="7">
        <v>17</v>
      </c>
      <c r="B63" s="7" t="s">
        <v>226</v>
      </c>
      <c r="C63" s="7" t="s">
        <v>44</v>
      </c>
      <c r="D63" s="7" t="s">
        <v>227</v>
      </c>
      <c r="E63" s="7" t="s">
        <v>101</v>
      </c>
      <c r="F63" s="10">
        <v>4</v>
      </c>
      <c r="G63" s="14"/>
      <c r="H63" s="13">
        <f>ROUND((G63*F63),2)</f>
      </c>
      <c r="O63">
        <f>rekapitulace!H8</f>
      </c>
      <c r="P63">
        <f>O63/100*H63</f>
      </c>
    </row>
    <row r="64" ht="76.5">
      <c r="D64" s="15" t="s">
        <v>665</v>
      </c>
    </row>
    <row r="65" ht="280.5">
      <c r="D65" s="15" t="s">
        <v>229</v>
      </c>
    </row>
    <row r="66" spans="1:16" ht="12.75" customHeight="1">
      <c r="A66" s="16"/>
      <c r="B66" s="16"/>
      <c r="C66" s="16" t="s">
        <v>24</v>
      </c>
      <c r="D66" s="16" t="s">
        <v>85</v>
      </c>
      <c r="E66" s="16"/>
      <c r="F66" s="16"/>
      <c r="G66" s="16"/>
      <c r="H66" s="16">
        <f>SUM(H27:H65)</f>
      </c>
      <c r="P66">
        <f>ROUND(SUM(P27:P65),2)</f>
      </c>
    </row>
    <row r="68" spans="1:8" ht="12.75" customHeight="1">
      <c r="A68" s="9"/>
      <c r="B68" s="9"/>
      <c r="C68" s="9" t="s">
        <v>36</v>
      </c>
      <c r="D68" s="9" t="s">
        <v>246</v>
      </c>
      <c r="E68" s="9"/>
      <c r="F68" s="11"/>
      <c r="G68" s="9"/>
      <c r="H68" s="11"/>
    </row>
    <row r="69" spans="1:16" ht="12.75">
      <c r="A69" s="7">
        <v>18</v>
      </c>
      <c r="B69" s="7" t="s">
        <v>247</v>
      </c>
      <c r="C69" s="7" t="s">
        <v>44</v>
      </c>
      <c r="D69" s="7" t="s">
        <v>248</v>
      </c>
      <c r="E69" s="7" t="s">
        <v>92</v>
      </c>
      <c r="F69" s="10">
        <v>1.7</v>
      </c>
      <c r="G69" s="14"/>
      <c r="H69" s="13">
        <f>ROUND((G69*F69),2)</f>
      </c>
      <c r="O69">
        <f>rekapitulace!H8</f>
      </c>
      <c r="P69">
        <f>O69/100*H69</f>
      </c>
    </row>
    <row r="70" ht="63.75">
      <c r="D70" s="15" t="s">
        <v>666</v>
      </c>
    </row>
    <row r="71" ht="306">
      <c r="D71" s="15" t="s">
        <v>250</v>
      </c>
    </row>
    <row r="72" spans="1:16" ht="12.75" customHeight="1">
      <c r="A72" s="16"/>
      <c r="B72" s="16"/>
      <c r="C72" s="16" t="s">
        <v>36</v>
      </c>
      <c r="D72" s="16" t="s">
        <v>246</v>
      </c>
      <c r="E72" s="16"/>
      <c r="F72" s="16"/>
      <c r="G72" s="16"/>
      <c r="H72" s="16">
        <f>SUM(H69:H71)</f>
      </c>
      <c r="P72">
        <f>ROUND(SUM(P69:P71),2)</f>
      </c>
    </row>
    <row r="74" spans="1:8" ht="12.75" customHeight="1">
      <c r="A74" s="9"/>
      <c r="B74" s="9"/>
      <c r="C74" s="9" t="s">
        <v>37</v>
      </c>
      <c r="D74" s="9" t="s">
        <v>251</v>
      </c>
      <c r="E74" s="9"/>
      <c r="F74" s="11"/>
      <c r="G74" s="9"/>
      <c r="H74" s="11"/>
    </row>
    <row r="75" spans="1:16" ht="12.75">
      <c r="A75" s="7">
        <v>19</v>
      </c>
      <c r="B75" s="7" t="s">
        <v>252</v>
      </c>
      <c r="C75" s="7" t="s">
        <v>44</v>
      </c>
      <c r="D75" s="7" t="s">
        <v>253</v>
      </c>
      <c r="E75" s="7" t="s">
        <v>92</v>
      </c>
      <c r="F75" s="10">
        <v>31.15</v>
      </c>
      <c r="G75" s="14"/>
      <c r="H75" s="13">
        <f>ROUND((G75*F75),2)</f>
      </c>
      <c r="O75">
        <f>rekapitulace!H8</f>
      </c>
      <c r="P75">
        <f>O75/100*H75</f>
      </c>
    </row>
    <row r="76" ht="76.5">
      <c r="D76" s="15" t="s">
        <v>667</v>
      </c>
    </row>
    <row r="77" ht="318.75">
      <c r="D77" s="15" t="s">
        <v>255</v>
      </c>
    </row>
    <row r="78" spans="1:16" ht="12.75">
      <c r="A78" s="7">
        <v>20</v>
      </c>
      <c r="B78" s="7" t="s">
        <v>263</v>
      </c>
      <c r="C78" s="7" t="s">
        <v>44</v>
      </c>
      <c r="D78" s="7" t="s">
        <v>264</v>
      </c>
      <c r="E78" s="7" t="s">
        <v>101</v>
      </c>
      <c r="F78" s="10">
        <v>89</v>
      </c>
      <c r="G78" s="14"/>
      <c r="H78" s="13">
        <f>ROUND((G78*F78),2)</f>
      </c>
      <c r="O78">
        <f>rekapitulace!H8</f>
      </c>
      <c r="P78">
        <f>O78/100*H78</f>
      </c>
    </row>
    <row r="79" ht="38.25">
      <c r="D79" s="15" t="s">
        <v>668</v>
      </c>
    </row>
    <row r="80" ht="357">
      <c r="D80" s="15" t="s">
        <v>266</v>
      </c>
    </row>
    <row r="81" spans="1:16" ht="12.75">
      <c r="A81" s="7">
        <v>21</v>
      </c>
      <c r="B81" s="7" t="s">
        <v>267</v>
      </c>
      <c r="C81" s="7" t="s">
        <v>50</v>
      </c>
      <c r="D81" s="7" t="s">
        <v>268</v>
      </c>
      <c r="E81" s="7" t="s">
        <v>101</v>
      </c>
      <c r="F81" s="10">
        <v>89</v>
      </c>
      <c r="G81" s="14"/>
      <c r="H81" s="13">
        <f>ROUND((G81*F81),2)</f>
      </c>
      <c r="O81">
        <f>rekapitulace!H8</f>
      </c>
      <c r="P81">
        <f>O81/100*H81</f>
      </c>
    </row>
    <row r="82" ht="38.25">
      <c r="D82" s="15" t="s">
        <v>669</v>
      </c>
    </row>
    <row r="83" ht="357">
      <c r="D83" s="15" t="s">
        <v>266</v>
      </c>
    </row>
    <row r="84" spans="1:16" ht="12.75">
      <c r="A84" s="7">
        <v>22</v>
      </c>
      <c r="B84" s="7" t="s">
        <v>267</v>
      </c>
      <c r="C84" s="7" t="s">
        <v>54</v>
      </c>
      <c r="D84" s="7" t="s">
        <v>270</v>
      </c>
      <c r="E84" s="7" t="s">
        <v>101</v>
      </c>
      <c r="F84" s="10">
        <v>89</v>
      </c>
      <c r="G84" s="14"/>
      <c r="H84" s="13">
        <f>ROUND((G84*F84),2)</f>
      </c>
      <c r="O84">
        <f>rekapitulace!H8</f>
      </c>
      <c r="P84">
        <f>O84/100*H84</f>
      </c>
    </row>
    <row r="85" ht="38.25">
      <c r="D85" s="15" t="s">
        <v>670</v>
      </c>
    </row>
    <row r="86" ht="357">
      <c r="D86" s="15" t="s">
        <v>266</v>
      </c>
    </row>
    <row r="87" spans="1:16" ht="12.75">
      <c r="A87" s="7">
        <v>23</v>
      </c>
      <c r="B87" s="7" t="s">
        <v>275</v>
      </c>
      <c r="C87" s="7" t="s">
        <v>44</v>
      </c>
      <c r="D87" s="7" t="s">
        <v>276</v>
      </c>
      <c r="E87" s="7" t="s">
        <v>101</v>
      </c>
      <c r="F87" s="10">
        <v>89</v>
      </c>
      <c r="G87" s="14"/>
      <c r="H87" s="13">
        <f>ROUND((G87*F87),2)</f>
      </c>
      <c r="O87">
        <f>rekapitulace!H8</f>
      </c>
      <c r="P87">
        <f>O87/100*H87</f>
      </c>
    </row>
    <row r="88" ht="51">
      <c r="D88" s="15" t="s">
        <v>662</v>
      </c>
    </row>
    <row r="89" ht="409.5">
      <c r="D89" s="15" t="s">
        <v>274</v>
      </c>
    </row>
    <row r="90" spans="1:16" ht="12.75">
      <c r="A90" s="7">
        <v>24</v>
      </c>
      <c r="B90" s="7" t="s">
        <v>278</v>
      </c>
      <c r="C90" s="7" t="s">
        <v>44</v>
      </c>
      <c r="D90" s="7" t="s">
        <v>279</v>
      </c>
      <c r="E90" s="7" t="s">
        <v>101</v>
      </c>
      <c r="F90" s="10">
        <v>89</v>
      </c>
      <c r="G90" s="14"/>
      <c r="H90" s="13">
        <f>ROUND((G90*F90),2)</f>
      </c>
      <c r="O90">
        <f>rekapitulace!H8</f>
      </c>
      <c r="P90">
        <f>O90/100*H90</f>
      </c>
    </row>
    <row r="91" ht="51">
      <c r="D91" s="15" t="s">
        <v>662</v>
      </c>
    </row>
    <row r="92" ht="409.5">
      <c r="D92" s="15" t="s">
        <v>274</v>
      </c>
    </row>
    <row r="93" spans="1:16" ht="12.75">
      <c r="A93" s="7">
        <v>25</v>
      </c>
      <c r="B93" s="7" t="s">
        <v>280</v>
      </c>
      <c r="C93" s="7" t="s">
        <v>44</v>
      </c>
      <c r="D93" s="7" t="s">
        <v>281</v>
      </c>
      <c r="E93" s="7" t="s">
        <v>101</v>
      </c>
      <c r="F93" s="10">
        <v>89</v>
      </c>
      <c r="G93" s="14"/>
      <c r="H93" s="13">
        <f>ROUND((G93*F93),2)</f>
      </c>
      <c r="O93">
        <f>rekapitulace!H8</f>
      </c>
      <c r="P93">
        <f>O93/100*H93</f>
      </c>
    </row>
    <row r="94" ht="51">
      <c r="D94" s="15" t="s">
        <v>662</v>
      </c>
    </row>
    <row r="95" ht="409.5">
      <c r="D95" s="15" t="s">
        <v>274</v>
      </c>
    </row>
    <row r="96" spans="1:16" ht="12.75">
      <c r="A96" s="7">
        <v>26</v>
      </c>
      <c r="B96" s="7" t="s">
        <v>282</v>
      </c>
      <c r="C96" s="7" t="s">
        <v>44</v>
      </c>
      <c r="D96" s="7" t="s">
        <v>283</v>
      </c>
      <c r="E96" s="7" t="s">
        <v>101</v>
      </c>
      <c r="F96" s="10">
        <v>89</v>
      </c>
      <c r="G96" s="14"/>
      <c r="H96" s="13">
        <f>ROUND((G96*F96),2)</f>
      </c>
      <c r="O96">
        <f>rekapitulace!H8</f>
      </c>
      <c r="P96">
        <f>O96/100*H96</f>
      </c>
    </row>
    <row r="97" ht="63.75">
      <c r="D97" s="15" t="s">
        <v>671</v>
      </c>
    </row>
    <row r="98" ht="127.5">
      <c r="D98" s="15" t="s">
        <v>285</v>
      </c>
    </row>
    <row r="99" spans="1:16" ht="12.75" customHeight="1">
      <c r="A99" s="16"/>
      <c r="B99" s="16"/>
      <c r="C99" s="16" t="s">
        <v>37</v>
      </c>
      <c r="D99" s="16" t="s">
        <v>251</v>
      </c>
      <c r="E99" s="16"/>
      <c r="F99" s="16"/>
      <c r="G99" s="16"/>
      <c r="H99" s="16">
        <f>SUM(H75:H98)</f>
      </c>
      <c r="P99">
        <f>ROUND(SUM(P75:P98),2)</f>
      </c>
    </row>
    <row r="101" spans="1:8" ht="12.75" customHeight="1">
      <c r="A101" s="9"/>
      <c r="B101" s="9"/>
      <c r="C101" s="9" t="s">
        <v>40</v>
      </c>
      <c r="D101" s="9" t="s">
        <v>286</v>
      </c>
      <c r="E101" s="9"/>
      <c r="F101" s="11"/>
      <c r="G101" s="9"/>
      <c r="H101" s="11"/>
    </row>
    <row r="102" spans="1:16" ht="12.75">
      <c r="A102" s="7">
        <v>27</v>
      </c>
      <c r="B102" s="7" t="s">
        <v>287</v>
      </c>
      <c r="C102" s="7" t="s">
        <v>44</v>
      </c>
      <c r="D102" s="7" t="s">
        <v>288</v>
      </c>
      <c r="E102" s="7" t="s">
        <v>168</v>
      </c>
      <c r="F102" s="10">
        <v>17</v>
      </c>
      <c r="G102" s="14"/>
      <c r="H102" s="13">
        <f>ROUND((G102*F102),2)</f>
      </c>
      <c r="O102">
        <f>rekapitulace!H8</f>
      </c>
      <c r="P102">
        <f>O102/100*H102</f>
      </c>
    </row>
    <row r="103" ht="63.75">
      <c r="D103" s="15" t="s">
        <v>672</v>
      </c>
    </row>
    <row r="104" ht="409.5">
      <c r="D104" s="15" t="s">
        <v>290</v>
      </c>
    </row>
    <row r="105" spans="1:16" ht="12.75">
      <c r="A105" s="7">
        <v>28</v>
      </c>
      <c r="B105" s="7" t="s">
        <v>295</v>
      </c>
      <c r="C105" s="7" t="s">
        <v>44</v>
      </c>
      <c r="D105" s="7" t="s">
        <v>296</v>
      </c>
      <c r="E105" s="7" t="s">
        <v>52</v>
      </c>
      <c r="F105" s="10">
        <v>2</v>
      </c>
      <c r="G105" s="14"/>
      <c r="H105" s="13">
        <f>ROUND((G105*F105),2)</f>
      </c>
      <c r="O105">
        <f>rekapitulace!H8</f>
      </c>
      <c r="P105">
        <f>O105/100*H105</f>
      </c>
    </row>
    <row r="106" ht="51">
      <c r="D106" s="15" t="s">
        <v>459</v>
      </c>
    </row>
    <row r="107" ht="409.5">
      <c r="D107" s="15" t="s">
        <v>298</v>
      </c>
    </row>
    <row r="108" spans="1:16" ht="12.75">
      <c r="A108" s="7">
        <v>29</v>
      </c>
      <c r="B108" s="7" t="s">
        <v>306</v>
      </c>
      <c r="C108" s="7" t="s">
        <v>44</v>
      </c>
      <c r="D108" s="7" t="s">
        <v>307</v>
      </c>
      <c r="E108" s="7" t="s">
        <v>168</v>
      </c>
      <c r="F108" s="10">
        <v>17</v>
      </c>
      <c r="G108" s="14"/>
      <c r="H108" s="13">
        <f>ROUND((G108*F108),2)</f>
      </c>
      <c r="O108">
        <f>rekapitulace!H8</f>
      </c>
      <c r="P108">
        <f>O108/100*H108</f>
      </c>
    </row>
    <row r="109" ht="63.75">
      <c r="D109" s="15" t="s">
        <v>673</v>
      </c>
    </row>
    <row r="110" ht="409.5">
      <c r="D110" s="15" t="s">
        <v>309</v>
      </c>
    </row>
    <row r="111" spans="1:16" ht="12.75">
      <c r="A111" s="7">
        <v>30</v>
      </c>
      <c r="B111" s="7" t="s">
        <v>310</v>
      </c>
      <c r="C111" s="7" t="s">
        <v>44</v>
      </c>
      <c r="D111" s="7" t="s">
        <v>311</v>
      </c>
      <c r="E111" s="7" t="s">
        <v>168</v>
      </c>
      <c r="F111" s="10">
        <v>17</v>
      </c>
      <c r="G111" s="14"/>
      <c r="H111" s="13">
        <f>ROUND((G111*F111),2)</f>
      </c>
      <c r="O111">
        <f>rekapitulace!H8</f>
      </c>
      <c r="P111">
        <f>O111/100*H111</f>
      </c>
    </row>
    <row r="112" ht="63.75">
      <c r="D112" s="15" t="s">
        <v>673</v>
      </c>
    </row>
    <row r="113" ht="216.75">
      <c r="D113" s="15" t="s">
        <v>312</v>
      </c>
    </row>
    <row r="114" spans="1:16" ht="12.75" customHeight="1">
      <c r="A114" s="16"/>
      <c r="B114" s="16"/>
      <c r="C114" s="16" t="s">
        <v>40</v>
      </c>
      <c r="D114" s="16" t="s">
        <v>313</v>
      </c>
      <c r="E114" s="16"/>
      <c r="F114" s="16"/>
      <c r="G114" s="16"/>
      <c r="H114" s="16">
        <f>SUM(H102:H113)</f>
      </c>
      <c r="P114">
        <f>ROUND(SUM(P102:P113),2)</f>
      </c>
    </row>
    <row r="116" spans="1:8" ht="12.75" customHeight="1">
      <c r="A116" s="9"/>
      <c r="B116" s="9"/>
      <c r="C116" s="9" t="s">
        <v>315</v>
      </c>
      <c r="D116" s="9" t="s">
        <v>314</v>
      </c>
      <c r="E116" s="9"/>
      <c r="F116" s="11"/>
      <c r="G116" s="9"/>
      <c r="H116" s="11"/>
    </row>
    <row r="117" spans="1:16" ht="12.75">
      <c r="A117" s="7">
        <v>31</v>
      </c>
      <c r="B117" s="7" t="s">
        <v>674</v>
      </c>
      <c r="C117" s="7" t="s">
        <v>44</v>
      </c>
      <c r="D117" s="7" t="s">
        <v>675</v>
      </c>
      <c r="E117" s="7" t="s">
        <v>168</v>
      </c>
      <c r="F117" s="10">
        <v>32.4</v>
      </c>
      <c r="G117" s="14"/>
      <c r="H117" s="13">
        <f>ROUND((G117*F117),2)</f>
      </c>
      <c r="O117">
        <f>rekapitulace!H8</f>
      </c>
      <c r="P117">
        <f>O117/100*H117</f>
      </c>
    </row>
    <row r="118" ht="76.5">
      <c r="D118" s="15" t="s">
        <v>676</v>
      </c>
    </row>
    <row r="119" ht="293.25">
      <c r="D119" s="15" t="s">
        <v>322</v>
      </c>
    </row>
    <row r="120" spans="1:16" ht="12.75">
      <c r="A120" s="7">
        <v>32</v>
      </c>
      <c r="B120" s="7" t="s">
        <v>334</v>
      </c>
      <c r="C120" s="7" t="s">
        <v>44</v>
      </c>
      <c r="D120" s="7" t="s">
        <v>335</v>
      </c>
      <c r="E120" s="7" t="s">
        <v>52</v>
      </c>
      <c r="F120" s="10">
        <v>1</v>
      </c>
      <c r="G120" s="14"/>
      <c r="H120" s="13">
        <f>ROUND((G120*F120),2)</f>
      </c>
      <c r="O120">
        <f>rekapitulace!H8</f>
      </c>
      <c r="P120">
        <f>O120/100*H120</f>
      </c>
    </row>
    <row r="121" ht="51">
      <c r="D121" s="15" t="s">
        <v>389</v>
      </c>
    </row>
    <row r="122" ht="409.5">
      <c r="D122" s="15" t="s">
        <v>336</v>
      </c>
    </row>
    <row r="123" spans="1:16" ht="12.75" customHeight="1">
      <c r="A123" s="16"/>
      <c r="B123" s="16"/>
      <c r="C123" s="16" t="s">
        <v>315</v>
      </c>
      <c r="D123" s="16" t="s">
        <v>314</v>
      </c>
      <c r="E123" s="16"/>
      <c r="F123" s="16"/>
      <c r="G123" s="16"/>
      <c r="H123" s="16">
        <f>SUM(H117:H122)</f>
      </c>
      <c r="P123">
        <f>ROUND(SUM(P117:P122),2)</f>
      </c>
    </row>
    <row r="125" spans="1:16" ht="12.75" customHeight="1">
      <c r="A125" s="16"/>
      <c r="B125" s="16"/>
      <c r="C125" s="16"/>
      <c r="D125" s="16" t="s">
        <v>76</v>
      </c>
      <c r="E125" s="16"/>
      <c r="F125" s="16"/>
      <c r="G125" s="16"/>
      <c r="H125" s="16">
        <f>+H24+H66+H72+H99+H114+H123</f>
      </c>
      <c r="P125">
        <f>+P24+P66+P72+P99+P114+P123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677</v>
      </c>
      <c r="D5" s="5" t="s">
        <v>678</v>
      </c>
      <c r="E5" s="5"/>
    </row>
    <row r="6" spans="1:5" ht="12.75" customHeight="1">
      <c r="A6" t="s">
        <v>17</v>
      </c>
      <c r="C6" s="5" t="s">
        <v>679</v>
      </c>
      <c r="D6" s="5" t="s">
        <v>678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680</v>
      </c>
      <c r="C12" s="7" t="s">
        <v>44</v>
      </c>
      <c r="D12" s="7" t="s">
        <v>681</v>
      </c>
      <c r="E12" s="7" t="s">
        <v>46</v>
      </c>
      <c r="F12" s="10">
        <v>1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47</v>
      </c>
    </row>
    <row r="14" ht="114.75">
      <c r="D14" s="15" t="s">
        <v>48</v>
      </c>
    </row>
    <row r="15" spans="1:16" ht="12.75">
      <c r="A15" s="7">
        <v>2</v>
      </c>
      <c r="B15" s="7" t="s">
        <v>682</v>
      </c>
      <c r="C15" s="7" t="s">
        <v>44</v>
      </c>
      <c r="D15" s="7" t="s">
        <v>683</v>
      </c>
      <c r="E15" s="7" t="s">
        <v>46</v>
      </c>
      <c r="F15" s="10">
        <v>1</v>
      </c>
      <c r="G15" s="14"/>
      <c r="H15" s="13">
        <f>ROUND((G15*F15),2)</f>
      </c>
      <c r="O15">
        <f>rekapitulace!H8</f>
      </c>
      <c r="P15">
        <f>O15/100*H15</f>
      </c>
    </row>
    <row r="16" ht="25.5">
      <c r="D16" s="15" t="s">
        <v>64</v>
      </c>
    </row>
    <row r="17" ht="114.75">
      <c r="D17" s="15" t="s">
        <v>48</v>
      </c>
    </row>
    <row r="18" spans="1:16" ht="12.75" customHeight="1">
      <c r="A18" s="16"/>
      <c r="B18" s="16"/>
      <c r="C18" s="16" t="s">
        <v>42</v>
      </c>
      <c r="D18" s="16" t="s">
        <v>41</v>
      </c>
      <c r="E18" s="16"/>
      <c r="F18" s="16"/>
      <c r="G18" s="16"/>
      <c r="H18" s="16">
        <f>SUM(H12:H17)</f>
      </c>
      <c r="P18">
        <f>ROUND(SUM(P12:P17),2)</f>
      </c>
    </row>
    <row r="20" spans="1:16" ht="12.75" customHeight="1">
      <c r="A20" s="16"/>
      <c r="B20" s="16"/>
      <c r="C20" s="16"/>
      <c r="D20" s="16" t="s">
        <v>76</v>
      </c>
      <c r="E20" s="16"/>
      <c r="F20" s="16"/>
      <c r="G20" s="16"/>
      <c r="H20" s="16">
        <f>+H18</f>
      </c>
      <c r="P20">
        <f>+P18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684</v>
      </c>
      <c r="D5" s="5" t="s">
        <v>685</v>
      </c>
      <c r="E5" s="5"/>
    </row>
    <row r="6" spans="1:5" ht="12.75" customHeight="1">
      <c r="A6" t="s">
        <v>17</v>
      </c>
      <c r="C6" s="5" t="s">
        <v>686</v>
      </c>
      <c r="D6" s="5" t="s">
        <v>685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315</v>
      </c>
      <c r="D11" s="9" t="s">
        <v>314</v>
      </c>
      <c r="E11" s="9"/>
      <c r="F11" s="11"/>
      <c r="G11" s="9"/>
      <c r="H11" s="11"/>
    </row>
    <row r="12" spans="1:16" ht="12.75">
      <c r="A12" s="7">
        <v>1</v>
      </c>
      <c r="B12" s="7" t="s">
        <v>687</v>
      </c>
      <c r="C12" s="7" t="s">
        <v>44</v>
      </c>
      <c r="D12" s="7" t="s">
        <v>688</v>
      </c>
      <c r="E12" s="7" t="s">
        <v>52</v>
      </c>
      <c r="F12" s="10">
        <v>12</v>
      </c>
      <c r="G12" s="14"/>
      <c r="H12" s="13">
        <f>ROUND((G12*F12),2)</f>
      </c>
      <c r="O12">
        <f>rekapitulace!H8</f>
      </c>
      <c r="P12">
        <f>O12/100*H12</f>
      </c>
    </row>
    <row r="13" ht="63.75">
      <c r="D13" s="15" t="s">
        <v>689</v>
      </c>
    </row>
    <row r="14" ht="255">
      <c r="D14" s="15" t="s">
        <v>690</v>
      </c>
    </row>
    <row r="15" spans="1:16" ht="12.75">
      <c r="A15" s="7">
        <v>2</v>
      </c>
      <c r="B15" s="7" t="s">
        <v>691</v>
      </c>
      <c r="C15" s="7" t="s">
        <v>44</v>
      </c>
      <c r="D15" s="7" t="s">
        <v>692</v>
      </c>
      <c r="E15" s="7" t="s">
        <v>52</v>
      </c>
      <c r="F15" s="10">
        <v>3</v>
      </c>
      <c r="G15" s="14"/>
      <c r="H15" s="13">
        <f>ROUND((G15*F15),2)</f>
      </c>
      <c r="O15">
        <f>rekapitulace!H8</f>
      </c>
      <c r="P15">
        <f>O15/100*H15</f>
      </c>
    </row>
    <row r="16" ht="51">
      <c r="D16" s="15" t="s">
        <v>458</v>
      </c>
    </row>
    <row r="17" ht="318.75">
      <c r="D17" s="15" t="s">
        <v>693</v>
      </c>
    </row>
    <row r="18" spans="1:16" ht="12.75">
      <c r="A18" s="7">
        <v>3</v>
      </c>
      <c r="B18" s="7" t="s">
        <v>694</v>
      </c>
      <c r="C18" s="7" t="s">
        <v>44</v>
      </c>
      <c r="D18" s="7" t="s">
        <v>695</v>
      </c>
      <c r="E18" s="7" t="s">
        <v>52</v>
      </c>
      <c r="F18" s="10">
        <v>120</v>
      </c>
      <c r="G18" s="14"/>
      <c r="H18" s="13">
        <f>ROUND((G18*F18),2)</f>
      </c>
      <c r="O18">
        <f>rekapitulace!H8</f>
      </c>
      <c r="P18">
        <f>O18/100*H18</f>
      </c>
    </row>
    <row r="19" ht="409.5">
      <c r="D19" s="15" t="s">
        <v>696</v>
      </c>
    </row>
    <row r="20" ht="102">
      <c r="D20" s="15" t="s">
        <v>697</v>
      </c>
    </row>
    <row r="21" spans="1:16" ht="12.75">
      <c r="A21" s="7">
        <v>4</v>
      </c>
      <c r="B21" s="7" t="s">
        <v>698</v>
      </c>
      <c r="C21" s="7" t="s">
        <v>44</v>
      </c>
      <c r="D21" s="7" t="s">
        <v>699</v>
      </c>
      <c r="E21" s="7" t="s">
        <v>52</v>
      </c>
      <c r="F21" s="10">
        <v>15</v>
      </c>
      <c r="G21" s="14"/>
      <c r="H21" s="13">
        <f>ROUND((G21*F21),2)</f>
      </c>
      <c r="O21">
        <f>rekapitulace!H8</f>
      </c>
      <c r="P21">
        <f>O21/100*H21</f>
      </c>
    </row>
    <row r="22" ht="409.5">
      <c r="D22" s="15" t="s">
        <v>700</v>
      </c>
    </row>
    <row r="23" ht="165.75">
      <c r="D23" s="15" t="s">
        <v>701</v>
      </c>
    </row>
    <row r="24" spans="1:16" ht="12.75">
      <c r="A24" s="7">
        <v>5</v>
      </c>
      <c r="B24" s="7" t="s">
        <v>702</v>
      </c>
      <c r="C24" s="7" t="s">
        <v>44</v>
      </c>
      <c r="D24" s="7" t="s">
        <v>703</v>
      </c>
      <c r="E24" s="7" t="s">
        <v>52</v>
      </c>
      <c r="F24" s="10">
        <v>6</v>
      </c>
      <c r="G24" s="14"/>
      <c r="H24" s="13">
        <f>ROUND((G24*F24),2)</f>
      </c>
      <c r="O24">
        <f>rekapitulace!H8</f>
      </c>
      <c r="P24">
        <f>O24/100*H24</f>
      </c>
    </row>
    <row r="25" ht="267.75">
      <c r="D25" s="15" t="s">
        <v>704</v>
      </c>
    </row>
    <row r="26" ht="102">
      <c r="D26" s="15" t="s">
        <v>697</v>
      </c>
    </row>
    <row r="27" spans="1:16" ht="12.75">
      <c r="A27" s="7">
        <v>6</v>
      </c>
      <c r="B27" s="7" t="s">
        <v>705</v>
      </c>
      <c r="C27" s="7" t="s">
        <v>44</v>
      </c>
      <c r="D27" s="7" t="s">
        <v>706</v>
      </c>
      <c r="E27" s="7" t="s">
        <v>52</v>
      </c>
      <c r="F27" s="10">
        <v>2</v>
      </c>
      <c r="G27" s="14"/>
      <c r="H27" s="13">
        <f>ROUND((G27*F27),2)</f>
      </c>
      <c r="O27">
        <f>rekapitulace!H8</f>
      </c>
      <c r="P27">
        <f>O27/100*H27</f>
      </c>
    </row>
    <row r="28" ht="63.75">
      <c r="D28" s="15" t="s">
        <v>707</v>
      </c>
    </row>
    <row r="29" ht="165.75">
      <c r="D29" s="15" t="s">
        <v>701</v>
      </c>
    </row>
    <row r="30" spans="1:16" ht="12.75">
      <c r="A30" s="7">
        <v>7</v>
      </c>
      <c r="B30" s="7" t="s">
        <v>708</v>
      </c>
      <c r="C30" s="7" t="s">
        <v>44</v>
      </c>
      <c r="D30" s="7" t="s">
        <v>709</v>
      </c>
      <c r="E30" s="7" t="s">
        <v>101</v>
      </c>
      <c r="F30" s="10">
        <v>17.415</v>
      </c>
      <c r="G30" s="14"/>
      <c r="H30" s="13">
        <f>ROUND((G30*F30),2)</f>
      </c>
      <c r="O30">
        <f>rekapitulace!H8</f>
      </c>
      <c r="P30">
        <f>O30/100*H30</f>
      </c>
    </row>
    <row r="31" ht="140.25">
      <c r="D31" s="15" t="s">
        <v>710</v>
      </c>
    </row>
    <row r="32" ht="102">
      <c r="D32" s="15" t="s">
        <v>697</v>
      </c>
    </row>
    <row r="33" spans="1:16" ht="12.75">
      <c r="A33" s="7">
        <v>8</v>
      </c>
      <c r="B33" s="7" t="s">
        <v>711</v>
      </c>
      <c r="C33" s="7" t="s">
        <v>44</v>
      </c>
      <c r="D33" s="7" t="s">
        <v>712</v>
      </c>
      <c r="E33" s="7" t="s">
        <v>52</v>
      </c>
      <c r="F33" s="10">
        <v>3</v>
      </c>
      <c r="G33" s="14"/>
      <c r="H33" s="13">
        <f>ROUND((G33*F33),2)</f>
      </c>
      <c r="O33">
        <f>rekapitulace!H8</f>
      </c>
      <c r="P33">
        <f>O33/100*H33</f>
      </c>
    </row>
    <row r="34" ht="51">
      <c r="D34" s="15" t="s">
        <v>458</v>
      </c>
    </row>
    <row r="35" ht="102">
      <c r="D35" s="15" t="s">
        <v>697</v>
      </c>
    </row>
    <row r="36" spans="1:16" ht="12.75">
      <c r="A36" s="7">
        <v>9</v>
      </c>
      <c r="B36" s="7" t="s">
        <v>713</v>
      </c>
      <c r="C36" s="7" t="s">
        <v>44</v>
      </c>
      <c r="D36" s="7" t="s">
        <v>714</v>
      </c>
      <c r="E36" s="7" t="s">
        <v>52</v>
      </c>
      <c r="F36" s="10">
        <v>5</v>
      </c>
      <c r="G36" s="14"/>
      <c r="H36" s="13">
        <f>ROUND((G36*F36),2)</f>
      </c>
      <c r="O36">
        <f>rekapitulace!H8</f>
      </c>
      <c r="P36">
        <f>O36/100*H36</f>
      </c>
    </row>
    <row r="37" ht="140.25">
      <c r="D37" s="15" t="s">
        <v>715</v>
      </c>
    </row>
    <row r="38" ht="102">
      <c r="D38" s="15" t="s">
        <v>697</v>
      </c>
    </row>
    <row r="39" spans="1:16" ht="12.75">
      <c r="A39" s="7">
        <v>10</v>
      </c>
      <c r="B39" s="7" t="s">
        <v>716</v>
      </c>
      <c r="C39" s="7" t="s">
        <v>44</v>
      </c>
      <c r="D39" s="7" t="s">
        <v>717</v>
      </c>
      <c r="E39" s="7" t="s">
        <v>52</v>
      </c>
      <c r="F39" s="10">
        <v>93</v>
      </c>
      <c r="G39" s="14"/>
      <c r="H39" s="13">
        <f>ROUND((G39*F39),2)</f>
      </c>
      <c r="O39">
        <f>rekapitulace!H8</f>
      </c>
      <c r="P39">
        <f>O39/100*H39</f>
      </c>
    </row>
    <row r="40" ht="51">
      <c r="D40" s="15" t="s">
        <v>718</v>
      </c>
    </row>
    <row r="41" ht="165.75">
      <c r="D41" s="15" t="s">
        <v>719</v>
      </c>
    </row>
    <row r="42" spans="1:16" ht="12.75">
      <c r="A42" s="7">
        <v>11</v>
      </c>
      <c r="B42" s="7" t="s">
        <v>720</v>
      </c>
      <c r="C42" s="7" t="s">
        <v>44</v>
      </c>
      <c r="D42" s="7" t="s">
        <v>721</v>
      </c>
      <c r="E42" s="7" t="s">
        <v>52</v>
      </c>
      <c r="F42" s="10">
        <v>10</v>
      </c>
      <c r="G42" s="14"/>
      <c r="H42" s="13">
        <f>ROUND((G42*F42),2)</f>
      </c>
      <c r="O42">
        <f>rekapitulace!H8</f>
      </c>
      <c r="P42">
        <f>O42/100*H42</f>
      </c>
    </row>
    <row r="43" ht="51">
      <c r="D43" s="15" t="s">
        <v>550</v>
      </c>
    </row>
    <row r="44" ht="165.75">
      <c r="D44" s="15" t="s">
        <v>701</v>
      </c>
    </row>
    <row r="45" spans="1:16" ht="12.75">
      <c r="A45" s="7">
        <v>12</v>
      </c>
      <c r="B45" s="7" t="s">
        <v>722</v>
      </c>
      <c r="C45" s="7" t="s">
        <v>44</v>
      </c>
      <c r="D45" s="7" t="s">
        <v>723</v>
      </c>
      <c r="E45" s="7" t="s">
        <v>52</v>
      </c>
      <c r="F45" s="10">
        <v>4</v>
      </c>
      <c r="G45" s="14"/>
      <c r="H45" s="13">
        <f>ROUND((G45*F45),2)</f>
      </c>
      <c r="O45">
        <f>rekapitulace!H8</f>
      </c>
      <c r="P45">
        <f>O45/100*H45</f>
      </c>
    </row>
    <row r="46" ht="76.5">
      <c r="D46" s="15" t="s">
        <v>724</v>
      </c>
    </row>
    <row r="47" ht="165.75">
      <c r="D47" s="15" t="s">
        <v>719</v>
      </c>
    </row>
    <row r="48" spans="1:16" ht="12.75">
      <c r="A48" s="7">
        <v>13</v>
      </c>
      <c r="B48" s="7" t="s">
        <v>725</v>
      </c>
      <c r="C48" s="7" t="s">
        <v>44</v>
      </c>
      <c r="D48" s="7" t="s">
        <v>726</v>
      </c>
      <c r="E48" s="7" t="s">
        <v>52</v>
      </c>
      <c r="F48" s="10">
        <v>3</v>
      </c>
      <c r="G48" s="14"/>
      <c r="H48" s="13">
        <f>ROUND((G48*F48),2)</f>
      </c>
      <c r="O48">
        <f>rekapitulace!H8</f>
      </c>
      <c r="P48">
        <f>O48/100*H48</f>
      </c>
    </row>
    <row r="49" ht="51">
      <c r="D49" s="15" t="s">
        <v>458</v>
      </c>
    </row>
    <row r="50" ht="102">
      <c r="D50" s="15" t="s">
        <v>697</v>
      </c>
    </row>
    <row r="51" spans="1:16" ht="12.75">
      <c r="A51" s="7">
        <v>14</v>
      </c>
      <c r="B51" s="7" t="s">
        <v>727</v>
      </c>
      <c r="C51" s="7" t="s">
        <v>44</v>
      </c>
      <c r="D51" s="7" t="s">
        <v>728</v>
      </c>
      <c r="E51" s="7" t="s">
        <v>101</v>
      </c>
      <c r="F51" s="10">
        <v>1033.251</v>
      </c>
      <c r="G51" s="14"/>
      <c r="H51" s="13">
        <f>ROUND((G51*F51),2)</f>
      </c>
      <c r="O51">
        <f>rekapitulace!H8</f>
      </c>
      <c r="P51">
        <f>O51/100*H51</f>
      </c>
    </row>
    <row r="52" ht="409.5">
      <c r="D52" s="15" t="s">
        <v>729</v>
      </c>
    </row>
    <row r="53" ht="204">
      <c r="D53" s="15" t="s">
        <v>730</v>
      </c>
    </row>
    <row r="54" spans="1:16" ht="12.75">
      <c r="A54" s="7">
        <v>15</v>
      </c>
      <c r="B54" s="7" t="s">
        <v>731</v>
      </c>
      <c r="C54" s="7" t="s">
        <v>44</v>
      </c>
      <c r="D54" s="7" t="s">
        <v>732</v>
      </c>
      <c r="E54" s="7" t="s">
        <v>101</v>
      </c>
      <c r="F54" s="10">
        <v>1033.251</v>
      </c>
      <c r="G54" s="14"/>
      <c r="H54" s="13">
        <f>ROUND((G54*F54),2)</f>
      </c>
      <c r="O54">
        <f>rekapitulace!H8</f>
      </c>
      <c r="P54">
        <f>O54/100*H54</f>
      </c>
    </row>
    <row r="55" ht="409.5">
      <c r="D55" s="15" t="s">
        <v>729</v>
      </c>
    </row>
    <row r="56" ht="204">
      <c r="D56" s="15" t="s">
        <v>730</v>
      </c>
    </row>
    <row r="57" spans="1:16" ht="12.75">
      <c r="A57" s="7">
        <v>16</v>
      </c>
      <c r="B57" s="7" t="s">
        <v>733</v>
      </c>
      <c r="C57" s="7" t="s">
        <v>44</v>
      </c>
      <c r="D57" s="7" t="s">
        <v>734</v>
      </c>
      <c r="E57" s="7" t="s">
        <v>52</v>
      </c>
      <c r="F57" s="10">
        <v>12</v>
      </c>
      <c r="G57" s="14"/>
      <c r="H57" s="13">
        <f>ROUND((G57*F57),2)</f>
      </c>
      <c r="O57">
        <f>rekapitulace!H8</f>
      </c>
      <c r="P57">
        <f>O57/100*H57</f>
      </c>
    </row>
    <row r="58" ht="38.25">
      <c r="D58" s="15" t="s">
        <v>735</v>
      </c>
    </row>
    <row r="59" ht="153">
      <c r="D59" s="15" t="s">
        <v>736</v>
      </c>
    </row>
    <row r="60" spans="1:16" ht="12.75">
      <c r="A60" s="7">
        <v>17</v>
      </c>
      <c r="B60" s="7" t="s">
        <v>737</v>
      </c>
      <c r="C60" s="7" t="s">
        <v>44</v>
      </c>
      <c r="D60" s="7" t="s">
        <v>738</v>
      </c>
      <c r="E60" s="7" t="s">
        <v>52</v>
      </c>
      <c r="F60" s="10">
        <v>187</v>
      </c>
      <c r="G60" s="14"/>
      <c r="H60" s="13">
        <f>ROUND((G60*F60),2)</f>
      </c>
      <c r="O60">
        <f>rekapitulace!H8</f>
      </c>
      <c r="P60">
        <f>O60/100*H60</f>
      </c>
    </row>
    <row r="61" ht="63.75">
      <c r="D61" s="15" t="s">
        <v>739</v>
      </c>
    </row>
    <row r="62" ht="102">
      <c r="D62" s="15" t="s">
        <v>740</v>
      </c>
    </row>
    <row r="63" spans="1:16" ht="12.75" customHeight="1">
      <c r="A63" s="16"/>
      <c r="B63" s="16"/>
      <c r="C63" s="16" t="s">
        <v>315</v>
      </c>
      <c r="D63" s="16" t="s">
        <v>314</v>
      </c>
      <c r="E63" s="16"/>
      <c r="F63" s="16"/>
      <c r="G63" s="16"/>
      <c r="H63" s="16">
        <f>SUM(H12:H62)</f>
      </c>
      <c r="P63">
        <f>ROUND(SUM(P12:P62),2)</f>
      </c>
    </row>
    <row r="65" spans="1:16" ht="12.75" customHeight="1">
      <c r="A65" s="16"/>
      <c r="B65" s="16"/>
      <c r="C65" s="16"/>
      <c r="D65" s="16" t="s">
        <v>76</v>
      </c>
      <c r="E65" s="16"/>
      <c r="F65" s="16"/>
      <c r="G65" s="16"/>
      <c r="H65" s="16">
        <f>+H63</f>
      </c>
      <c r="P65">
        <f>+P63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684</v>
      </c>
      <c r="D5" s="5" t="s">
        <v>685</v>
      </c>
      <c r="E5" s="5"/>
    </row>
    <row r="6" spans="1:5" ht="12.75" customHeight="1">
      <c r="A6" t="s">
        <v>17</v>
      </c>
      <c r="C6" s="5" t="s">
        <v>741</v>
      </c>
      <c r="D6" s="5" t="s">
        <v>742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315</v>
      </c>
      <c r="D11" s="9" t="s">
        <v>314</v>
      </c>
      <c r="E11" s="9"/>
      <c r="F11" s="11"/>
      <c r="G11" s="9"/>
      <c r="H11" s="11"/>
    </row>
    <row r="12" spans="1:16" ht="12.75">
      <c r="A12" s="7">
        <v>1</v>
      </c>
      <c r="B12" s="7" t="s">
        <v>727</v>
      </c>
      <c r="C12" s="7" t="s">
        <v>44</v>
      </c>
      <c r="D12" s="7" t="s">
        <v>728</v>
      </c>
      <c r="E12" s="7" t="s">
        <v>101</v>
      </c>
      <c r="F12" s="10">
        <v>126.563</v>
      </c>
      <c r="G12" s="14"/>
      <c r="H12" s="13">
        <f>ROUND((G12*F12),2)</f>
      </c>
      <c r="O12">
        <f>rekapitulace!H8</f>
      </c>
      <c r="P12">
        <f>O12/100*H12</f>
      </c>
    </row>
    <row r="13" ht="229.5">
      <c r="D13" s="15" t="s">
        <v>743</v>
      </c>
    </row>
    <row r="14" ht="204">
      <c r="D14" s="15" t="s">
        <v>730</v>
      </c>
    </row>
    <row r="15" spans="1:16" ht="12.75">
      <c r="A15" s="7">
        <v>2</v>
      </c>
      <c r="B15" s="7" t="s">
        <v>731</v>
      </c>
      <c r="C15" s="7" t="s">
        <v>44</v>
      </c>
      <c r="D15" s="7" t="s">
        <v>732</v>
      </c>
      <c r="E15" s="7" t="s">
        <v>101</v>
      </c>
      <c r="F15" s="10">
        <v>126.563</v>
      </c>
      <c r="G15" s="14"/>
      <c r="H15" s="13">
        <f>ROUND((G15*F15),2)</f>
      </c>
      <c r="O15">
        <f>rekapitulace!H8</f>
      </c>
      <c r="P15">
        <f>O15/100*H15</f>
      </c>
    </row>
    <row r="16" ht="229.5">
      <c r="D16" s="15" t="s">
        <v>743</v>
      </c>
    </row>
    <row r="17" ht="204">
      <c r="D17" s="15" t="s">
        <v>730</v>
      </c>
    </row>
    <row r="18" spans="1:16" ht="12.75">
      <c r="A18" s="7">
        <v>3</v>
      </c>
      <c r="B18" s="7" t="s">
        <v>744</v>
      </c>
      <c r="C18" s="7" t="s">
        <v>44</v>
      </c>
      <c r="D18" s="7" t="s">
        <v>745</v>
      </c>
      <c r="E18" s="7" t="s">
        <v>101</v>
      </c>
      <c r="F18" s="10">
        <v>291.3</v>
      </c>
      <c r="G18" s="14"/>
      <c r="H18" s="13">
        <f>ROUND((G18*F18),2)</f>
      </c>
      <c r="O18">
        <f>rekapitulace!H8</f>
      </c>
      <c r="P18">
        <f>O18/100*H18</f>
      </c>
    </row>
    <row r="19" ht="178.5">
      <c r="D19" s="15" t="s">
        <v>746</v>
      </c>
    </row>
    <row r="20" ht="204">
      <c r="D20" s="15" t="s">
        <v>730</v>
      </c>
    </row>
    <row r="21" spans="1:16" ht="12.75">
      <c r="A21" s="7">
        <v>4</v>
      </c>
      <c r="B21" s="7" t="s">
        <v>747</v>
      </c>
      <c r="C21" s="7" t="s">
        <v>44</v>
      </c>
      <c r="D21" s="7" t="s">
        <v>748</v>
      </c>
      <c r="E21" s="7" t="s">
        <v>52</v>
      </c>
      <c r="F21" s="10">
        <v>67</v>
      </c>
      <c r="G21" s="14"/>
      <c r="H21" s="13">
        <f>ROUND((G21*F21),2)</f>
      </c>
      <c r="O21">
        <f>rekapitulace!H8</f>
      </c>
      <c r="P21">
        <f>O21/100*H21</f>
      </c>
    </row>
    <row r="22" ht="153">
      <c r="D22" s="15" t="s">
        <v>749</v>
      </c>
    </row>
    <row r="23" ht="153">
      <c r="D23" s="15" t="s">
        <v>750</v>
      </c>
    </row>
    <row r="24" spans="1:16" ht="12.75" customHeight="1">
      <c r="A24" s="16"/>
      <c r="B24" s="16"/>
      <c r="C24" s="16" t="s">
        <v>315</v>
      </c>
      <c r="D24" s="16" t="s">
        <v>314</v>
      </c>
      <c r="E24" s="16"/>
      <c r="F24" s="16"/>
      <c r="G24" s="16"/>
      <c r="H24" s="16">
        <f>SUM(H12:H23)</f>
      </c>
      <c r="P24">
        <f>ROUND(SUM(P12:P23),2)</f>
      </c>
    </row>
    <row r="26" spans="1:16" ht="12.75" customHeight="1">
      <c r="A26" s="16"/>
      <c r="B26" s="16"/>
      <c r="C26" s="16"/>
      <c r="D26" s="16" t="s">
        <v>76</v>
      </c>
      <c r="E26" s="16"/>
      <c r="F26" s="16"/>
      <c r="G26" s="16"/>
      <c r="H26" s="16">
        <f>+H24</f>
      </c>
      <c r="P26">
        <f>+P24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751</v>
      </c>
      <c r="D5" s="5" t="s">
        <v>752</v>
      </c>
      <c r="E5" s="5"/>
    </row>
    <row r="6" spans="1:5" ht="12.75" customHeight="1">
      <c r="A6" t="s">
        <v>17</v>
      </c>
      <c r="C6" s="5" t="s">
        <v>753</v>
      </c>
      <c r="D6" s="5" t="s">
        <v>752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754</v>
      </c>
      <c r="C12" s="7" t="s">
        <v>44</v>
      </c>
      <c r="D12" s="7" t="s">
        <v>755</v>
      </c>
      <c r="E12" s="7" t="s">
        <v>52</v>
      </c>
      <c r="F12" s="10">
        <v>1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72</v>
      </c>
    </row>
    <row r="14" ht="318.75">
      <c r="D14" s="15" t="s">
        <v>756</v>
      </c>
    </row>
    <row r="15" spans="1:16" ht="12.75" customHeight="1">
      <c r="A15" s="16"/>
      <c r="B15" s="16"/>
      <c r="C15" s="16" t="s">
        <v>42</v>
      </c>
      <c r="D15" s="16" t="s">
        <v>41</v>
      </c>
      <c r="E15" s="16"/>
      <c r="F15" s="16"/>
      <c r="G15" s="16"/>
      <c r="H15" s="16">
        <f>SUM(H12:H14)</f>
      </c>
      <c r="P15">
        <f>ROUND(SUM(P12:P14),2)</f>
      </c>
    </row>
    <row r="17" spans="1:8" ht="12.75" customHeight="1">
      <c r="A17" s="9"/>
      <c r="B17" s="9"/>
      <c r="C17" s="9" t="s">
        <v>24</v>
      </c>
      <c r="D17" s="9" t="s">
        <v>85</v>
      </c>
      <c r="E17" s="9"/>
      <c r="F17" s="11"/>
      <c r="G17" s="9"/>
      <c r="H17" s="11"/>
    </row>
    <row r="18" spans="1:16" ht="12.75">
      <c r="A18" s="7">
        <v>2</v>
      </c>
      <c r="B18" s="7" t="s">
        <v>170</v>
      </c>
      <c r="C18" s="7" t="s">
        <v>44</v>
      </c>
      <c r="D18" s="7" t="s">
        <v>171</v>
      </c>
      <c r="E18" s="7" t="s">
        <v>92</v>
      </c>
      <c r="F18" s="10">
        <v>40.689</v>
      </c>
      <c r="G18" s="14"/>
      <c r="H18" s="13">
        <f>ROUND((G18*F18),2)</f>
      </c>
      <c r="O18">
        <f>rekapitulace!H8</f>
      </c>
      <c r="P18">
        <f>O18/100*H18</f>
      </c>
    </row>
    <row r="19" ht="63.75">
      <c r="D19" s="15" t="s">
        <v>757</v>
      </c>
    </row>
    <row r="20" ht="409.5">
      <c r="D20" s="15" t="s">
        <v>149</v>
      </c>
    </row>
    <row r="21" spans="1:16" ht="12.75">
      <c r="A21" s="7">
        <v>3</v>
      </c>
      <c r="B21" s="7" t="s">
        <v>758</v>
      </c>
      <c r="C21" s="7" t="s">
        <v>44</v>
      </c>
      <c r="D21" s="7" t="s">
        <v>759</v>
      </c>
      <c r="E21" s="7" t="s">
        <v>168</v>
      </c>
      <c r="F21" s="10">
        <v>311.13</v>
      </c>
      <c r="G21" s="14"/>
      <c r="H21" s="13">
        <f>ROUND((G21*F21),2)</f>
      </c>
      <c r="O21">
        <f>rekapitulace!H8</f>
      </c>
      <c r="P21">
        <f>O21/100*H21</f>
      </c>
    </row>
    <row r="22" ht="409.5">
      <c r="D22" s="15" t="s">
        <v>760</v>
      </c>
    </row>
    <row r="23" ht="165.75">
      <c r="D23" s="15" t="s">
        <v>180</v>
      </c>
    </row>
    <row r="24" spans="1:16" ht="12.75">
      <c r="A24" s="7">
        <v>4</v>
      </c>
      <c r="B24" s="7" t="s">
        <v>761</v>
      </c>
      <c r="C24" s="7" t="s">
        <v>44</v>
      </c>
      <c r="D24" s="7" t="s">
        <v>762</v>
      </c>
      <c r="E24" s="7" t="s">
        <v>168</v>
      </c>
      <c r="F24" s="10">
        <v>21.37</v>
      </c>
      <c r="G24" s="14"/>
      <c r="H24" s="13">
        <f>ROUND((G24*F24),2)</f>
      </c>
      <c r="O24">
        <f>rekapitulace!H8</f>
      </c>
      <c r="P24">
        <f>O24/100*H24</f>
      </c>
    </row>
    <row r="25" ht="408">
      <c r="D25" s="15" t="s">
        <v>763</v>
      </c>
    </row>
    <row r="26" ht="165.75">
      <c r="D26" s="15" t="s">
        <v>180</v>
      </c>
    </row>
    <row r="27" spans="1:16" ht="12.75">
      <c r="A27" s="7">
        <v>5</v>
      </c>
      <c r="B27" s="7" t="s">
        <v>764</v>
      </c>
      <c r="C27" s="7" t="s">
        <v>44</v>
      </c>
      <c r="D27" s="7" t="s">
        <v>765</v>
      </c>
      <c r="E27" s="7" t="s">
        <v>52</v>
      </c>
      <c r="F27" s="10">
        <v>2</v>
      </c>
      <c r="G27" s="14"/>
      <c r="H27" s="13">
        <f>ROUND((G27*F27),2)</f>
      </c>
      <c r="O27">
        <f>rekapitulace!H8</f>
      </c>
      <c r="P27">
        <f>O27/100*H27</f>
      </c>
    </row>
    <row r="28" ht="25.5">
      <c r="D28" s="15" t="s">
        <v>766</v>
      </c>
    </row>
    <row r="29" ht="409.5">
      <c r="D29" s="15" t="s">
        <v>767</v>
      </c>
    </row>
    <row r="30" spans="1:16" ht="12.75">
      <c r="A30" s="7">
        <v>6</v>
      </c>
      <c r="B30" s="7" t="s">
        <v>768</v>
      </c>
      <c r="C30" s="7" t="s">
        <v>44</v>
      </c>
      <c r="D30" s="7" t="s">
        <v>769</v>
      </c>
      <c r="E30" s="7" t="s">
        <v>168</v>
      </c>
      <c r="F30" s="10">
        <v>10</v>
      </c>
      <c r="G30" s="14"/>
      <c r="H30" s="13">
        <f>ROUND((G30*F30),2)</f>
      </c>
      <c r="O30">
        <f>rekapitulace!H8</f>
      </c>
      <c r="P30">
        <f>O30/100*H30</f>
      </c>
    </row>
    <row r="31" ht="89.25">
      <c r="D31" s="15" t="s">
        <v>770</v>
      </c>
    </row>
    <row r="32" ht="409.5">
      <c r="D32" s="15" t="s">
        <v>767</v>
      </c>
    </row>
    <row r="33" spans="1:16" ht="12.75" customHeight="1">
      <c r="A33" s="16"/>
      <c r="B33" s="16"/>
      <c r="C33" s="16" t="s">
        <v>24</v>
      </c>
      <c r="D33" s="16" t="s">
        <v>85</v>
      </c>
      <c r="E33" s="16"/>
      <c r="F33" s="16"/>
      <c r="G33" s="16"/>
      <c r="H33" s="16">
        <f>SUM(H18:H32)</f>
      </c>
      <c r="P33">
        <f>ROUND(SUM(P18:P32),2)</f>
      </c>
    </row>
    <row r="35" spans="1:8" ht="12.75" customHeight="1">
      <c r="A35" s="9"/>
      <c r="B35" s="9"/>
      <c r="C35" s="9" t="s">
        <v>36</v>
      </c>
      <c r="D35" s="9" t="s">
        <v>246</v>
      </c>
      <c r="E35" s="9"/>
      <c r="F35" s="11"/>
      <c r="G35" s="9"/>
      <c r="H35" s="11"/>
    </row>
    <row r="36" spans="1:16" ht="12.75">
      <c r="A36" s="7">
        <v>7</v>
      </c>
      <c r="B36" s="7" t="s">
        <v>771</v>
      </c>
      <c r="C36" s="7" t="s">
        <v>44</v>
      </c>
      <c r="D36" s="7" t="s">
        <v>772</v>
      </c>
      <c r="E36" s="7" t="s">
        <v>92</v>
      </c>
      <c r="F36" s="10">
        <v>0.003</v>
      </c>
      <c r="G36" s="14"/>
      <c r="H36" s="13">
        <f>ROUND((G36*F36),2)</f>
      </c>
      <c r="O36">
        <f>rekapitulace!H8</f>
      </c>
      <c r="P36">
        <f>O36/100*H36</f>
      </c>
    </row>
    <row r="37" ht="255">
      <c r="D37" s="15" t="s">
        <v>773</v>
      </c>
    </row>
    <row r="38" ht="229.5">
      <c r="D38" s="15" t="s">
        <v>774</v>
      </c>
    </row>
    <row r="39" spans="1:16" ht="12.75" customHeight="1">
      <c r="A39" s="16"/>
      <c r="B39" s="16"/>
      <c r="C39" s="16" t="s">
        <v>36</v>
      </c>
      <c r="D39" s="16" t="s">
        <v>246</v>
      </c>
      <c r="E39" s="16"/>
      <c r="F39" s="16"/>
      <c r="G39" s="16"/>
      <c r="H39" s="16">
        <f>SUM(H36:H38)</f>
      </c>
      <c r="P39">
        <f>ROUND(SUM(P36:P38),2)</f>
      </c>
    </row>
    <row r="41" spans="1:8" ht="12.75" customHeight="1">
      <c r="A41" s="9"/>
      <c r="B41" s="9"/>
      <c r="C41" s="9" t="s">
        <v>37</v>
      </c>
      <c r="D41" s="9" t="s">
        <v>251</v>
      </c>
      <c r="E41" s="9"/>
      <c r="F41" s="11"/>
      <c r="G41" s="9"/>
      <c r="H41" s="11"/>
    </row>
    <row r="42" spans="1:16" ht="12.75">
      <c r="A42" s="7">
        <v>8</v>
      </c>
      <c r="B42" s="7" t="s">
        <v>267</v>
      </c>
      <c r="C42" s="7" t="s">
        <v>44</v>
      </c>
      <c r="D42" s="7" t="s">
        <v>775</v>
      </c>
      <c r="E42" s="7" t="s">
        <v>101</v>
      </c>
      <c r="F42" s="10">
        <v>776.79</v>
      </c>
      <c r="G42" s="14"/>
      <c r="H42" s="13">
        <f>ROUND((G42*F42),2)</f>
      </c>
      <c r="O42">
        <f>rekapitulace!H8</f>
      </c>
      <c r="P42">
        <f>O42/100*H42</f>
      </c>
    </row>
    <row r="43" ht="89.25">
      <c r="D43" s="15" t="s">
        <v>776</v>
      </c>
    </row>
    <row r="44" ht="357">
      <c r="D44" s="15" t="s">
        <v>266</v>
      </c>
    </row>
    <row r="45" spans="1:16" ht="12.75">
      <c r="A45" s="7">
        <v>9</v>
      </c>
      <c r="B45" s="7" t="s">
        <v>777</v>
      </c>
      <c r="C45" s="7" t="s">
        <v>44</v>
      </c>
      <c r="D45" s="7" t="s">
        <v>778</v>
      </c>
      <c r="E45" s="7" t="s">
        <v>101</v>
      </c>
      <c r="F45" s="10">
        <v>739.8</v>
      </c>
      <c r="G45" s="14"/>
      <c r="H45" s="13">
        <f>ROUND((G45*F45),2)</f>
      </c>
      <c r="O45">
        <f>rekapitulace!H8</f>
      </c>
      <c r="P45">
        <f>O45/100*H45</f>
      </c>
    </row>
    <row r="46" ht="76.5">
      <c r="D46" s="15" t="s">
        <v>779</v>
      </c>
    </row>
    <row r="47" ht="409.5">
      <c r="D47" s="15" t="s">
        <v>274</v>
      </c>
    </row>
    <row r="48" spans="1:16" ht="12.75">
      <c r="A48" s="7">
        <v>10</v>
      </c>
      <c r="B48" s="7" t="s">
        <v>780</v>
      </c>
      <c r="C48" s="7" t="s">
        <v>44</v>
      </c>
      <c r="D48" s="7" t="s">
        <v>781</v>
      </c>
      <c r="E48" s="7" t="s">
        <v>101</v>
      </c>
      <c r="F48" s="10">
        <v>36.99</v>
      </c>
      <c r="G48" s="14"/>
      <c r="H48" s="13">
        <f>ROUND((G48*F48),2)</f>
      </c>
      <c r="O48">
        <f>rekapitulace!H8</f>
      </c>
      <c r="P48">
        <f>O48/100*H48</f>
      </c>
    </row>
    <row r="49" ht="127.5">
      <c r="D49" s="15" t="s">
        <v>782</v>
      </c>
    </row>
    <row r="50" ht="409.5">
      <c r="D50" s="15" t="s">
        <v>274</v>
      </c>
    </row>
    <row r="51" spans="1:16" ht="12.75" customHeight="1">
      <c r="A51" s="16"/>
      <c r="B51" s="16"/>
      <c r="C51" s="16" t="s">
        <v>37</v>
      </c>
      <c r="D51" s="16" t="s">
        <v>251</v>
      </c>
      <c r="E51" s="16"/>
      <c r="F51" s="16"/>
      <c r="G51" s="16"/>
      <c r="H51" s="16">
        <f>SUM(H42:H50)</f>
      </c>
      <c r="P51">
        <f>ROUND(SUM(P42:P50),2)</f>
      </c>
    </row>
    <row r="53" spans="1:8" ht="12.75" customHeight="1">
      <c r="A53" s="9"/>
      <c r="B53" s="9"/>
      <c r="C53" s="9" t="s">
        <v>38</v>
      </c>
      <c r="D53" s="9" t="s">
        <v>530</v>
      </c>
      <c r="E53" s="9"/>
      <c r="F53" s="11"/>
      <c r="G53" s="9"/>
      <c r="H53" s="11"/>
    </row>
    <row r="54" spans="1:16" ht="12.75">
      <c r="A54" s="7">
        <v>11</v>
      </c>
      <c r="B54" s="7" t="s">
        <v>783</v>
      </c>
      <c r="C54" s="7" t="s">
        <v>44</v>
      </c>
      <c r="D54" s="7" t="s">
        <v>784</v>
      </c>
      <c r="E54" s="7" t="s">
        <v>101</v>
      </c>
      <c r="F54" s="10">
        <v>1094.377</v>
      </c>
      <c r="G54" s="14"/>
      <c r="H54" s="13">
        <f>ROUND((G54*F54),2)</f>
      </c>
      <c r="O54">
        <f>rekapitulace!H8</f>
      </c>
      <c r="P54">
        <f>O54/100*H54</f>
      </c>
    </row>
    <row r="55" ht="409.5">
      <c r="D55" s="15" t="s">
        <v>785</v>
      </c>
    </row>
    <row r="56" ht="357">
      <c r="D56" s="15" t="s">
        <v>786</v>
      </c>
    </row>
    <row r="57" spans="1:16" ht="12.75">
      <c r="A57" s="7">
        <v>12</v>
      </c>
      <c r="B57" s="7" t="s">
        <v>787</v>
      </c>
      <c r="C57" s="7" t="s">
        <v>44</v>
      </c>
      <c r="D57" s="7" t="s">
        <v>788</v>
      </c>
      <c r="E57" s="7" t="s">
        <v>101</v>
      </c>
      <c r="F57" s="10">
        <v>218.876</v>
      </c>
      <c r="G57" s="14"/>
      <c r="H57" s="13">
        <f>ROUND((G57*F57),2)</f>
      </c>
      <c r="O57">
        <f>rekapitulace!H8</f>
      </c>
      <c r="P57">
        <f>O57/100*H57</f>
      </c>
    </row>
    <row r="58" ht="409.5">
      <c r="D58" s="15" t="s">
        <v>789</v>
      </c>
    </row>
    <row r="59" ht="357">
      <c r="D59" s="15" t="s">
        <v>786</v>
      </c>
    </row>
    <row r="60" spans="1:16" ht="12.75">
      <c r="A60" s="7">
        <v>13</v>
      </c>
      <c r="B60" s="7" t="s">
        <v>790</v>
      </c>
      <c r="C60" s="7" t="s">
        <v>44</v>
      </c>
      <c r="D60" s="7" t="s">
        <v>791</v>
      </c>
      <c r="E60" s="7" t="s">
        <v>101</v>
      </c>
      <c r="F60" s="10">
        <v>54.72</v>
      </c>
      <c r="G60" s="14"/>
      <c r="H60" s="13">
        <f>ROUND((G60*F60),2)</f>
      </c>
      <c r="O60">
        <f>rekapitulace!H8</f>
      </c>
      <c r="P60">
        <f>O60/100*H60</f>
      </c>
    </row>
    <row r="61" ht="409.5">
      <c r="D61" s="15" t="s">
        <v>792</v>
      </c>
    </row>
    <row r="62" ht="357">
      <c r="D62" s="15" t="s">
        <v>786</v>
      </c>
    </row>
    <row r="63" spans="1:16" ht="12.75">
      <c r="A63" s="7">
        <v>14</v>
      </c>
      <c r="B63" s="7" t="s">
        <v>793</v>
      </c>
      <c r="C63" s="7" t="s">
        <v>44</v>
      </c>
      <c r="D63" s="7" t="s">
        <v>794</v>
      </c>
      <c r="E63" s="7" t="s">
        <v>101</v>
      </c>
      <c r="F63" s="10">
        <v>20.643</v>
      </c>
      <c r="G63" s="14"/>
      <c r="H63" s="13">
        <f>ROUND((G63*F63),2)</f>
      </c>
      <c r="O63">
        <f>rekapitulace!H8</f>
      </c>
      <c r="P63">
        <f>O63/100*H63</f>
      </c>
    </row>
    <row r="64" ht="63.75">
      <c r="D64" s="15" t="s">
        <v>795</v>
      </c>
    </row>
    <row r="65" ht="357">
      <c r="D65" s="15" t="s">
        <v>786</v>
      </c>
    </row>
    <row r="66" spans="1:16" ht="12.75">
      <c r="A66" s="7">
        <v>15</v>
      </c>
      <c r="B66" s="7" t="s">
        <v>796</v>
      </c>
      <c r="C66" s="7" t="s">
        <v>44</v>
      </c>
      <c r="D66" s="7" t="s">
        <v>797</v>
      </c>
      <c r="E66" s="7" t="s">
        <v>101</v>
      </c>
      <c r="F66" s="10">
        <v>1115.02</v>
      </c>
      <c r="G66" s="14"/>
      <c r="H66" s="13">
        <f>ROUND((G66*F66),2)</f>
      </c>
      <c r="O66">
        <f>rekapitulace!H8</f>
      </c>
      <c r="P66">
        <f>O66/100*H66</f>
      </c>
    </row>
    <row r="67" ht="409.5">
      <c r="D67" s="15" t="s">
        <v>798</v>
      </c>
    </row>
    <row r="68" ht="357">
      <c r="D68" s="15" t="s">
        <v>786</v>
      </c>
    </row>
    <row r="69" spans="1:16" ht="12.75">
      <c r="A69" s="7">
        <v>16</v>
      </c>
      <c r="B69" s="7" t="s">
        <v>799</v>
      </c>
      <c r="C69" s="7" t="s">
        <v>44</v>
      </c>
      <c r="D69" s="7" t="s">
        <v>800</v>
      </c>
      <c r="E69" s="7" t="s">
        <v>101</v>
      </c>
      <c r="F69" s="10">
        <v>87.55</v>
      </c>
      <c r="G69" s="14"/>
      <c r="H69" s="13">
        <f>ROUND((G69*F69),2)</f>
      </c>
      <c r="O69">
        <f>rekapitulace!H8</f>
      </c>
      <c r="P69">
        <f>O69/100*H69</f>
      </c>
    </row>
    <row r="70" ht="102">
      <c r="D70" s="15" t="s">
        <v>801</v>
      </c>
    </row>
    <row r="71" ht="280.5">
      <c r="D71" s="15" t="s">
        <v>802</v>
      </c>
    </row>
    <row r="72" spans="1:16" ht="12.75">
      <c r="A72" s="7">
        <v>17</v>
      </c>
      <c r="B72" s="7" t="s">
        <v>803</v>
      </c>
      <c r="C72" s="7" t="s">
        <v>44</v>
      </c>
      <c r="D72" s="7" t="s">
        <v>804</v>
      </c>
      <c r="E72" s="7" t="s">
        <v>168</v>
      </c>
      <c r="F72" s="10">
        <v>10</v>
      </c>
      <c r="G72" s="14"/>
      <c r="H72" s="13">
        <f>ROUND((G72*F72),2)</f>
      </c>
      <c r="O72">
        <f>rekapitulace!H8</f>
      </c>
      <c r="P72">
        <f>O72/100*H72</f>
      </c>
    </row>
    <row r="73" ht="51">
      <c r="D73" s="15" t="s">
        <v>805</v>
      </c>
    </row>
    <row r="74" ht="280.5">
      <c r="D74" s="15" t="s">
        <v>806</v>
      </c>
    </row>
    <row r="75" spans="1:16" ht="12.75" customHeight="1">
      <c r="A75" s="16"/>
      <c r="B75" s="16"/>
      <c r="C75" s="16" t="s">
        <v>38</v>
      </c>
      <c r="D75" s="16" t="s">
        <v>530</v>
      </c>
      <c r="E75" s="16"/>
      <c r="F75" s="16"/>
      <c r="G75" s="16"/>
      <c r="H75" s="16">
        <f>SUM(H54:H74)</f>
      </c>
      <c r="P75">
        <f>ROUND(SUM(P54:P74),2)</f>
      </c>
    </row>
    <row r="77" spans="1:8" ht="12.75" customHeight="1">
      <c r="A77" s="9"/>
      <c r="B77" s="9"/>
      <c r="C77" s="9" t="s">
        <v>39</v>
      </c>
      <c r="D77" s="9" t="s">
        <v>535</v>
      </c>
      <c r="E77" s="9"/>
      <c r="F77" s="11"/>
      <c r="G77" s="9"/>
      <c r="H77" s="11"/>
    </row>
    <row r="78" spans="1:16" ht="12.75">
      <c r="A78" s="7">
        <v>18</v>
      </c>
      <c r="B78" s="7" t="s">
        <v>807</v>
      </c>
      <c r="C78" s="7" t="s">
        <v>44</v>
      </c>
      <c r="D78" s="7" t="s">
        <v>808</v>
      </c>
      <c r="E78" s="7" t="s">
        <v>52</v>
      </c>
      <c r="F78" s="10">
        <v>4</v>
      </c>
      <c r="G78" s="14"/>
      <c r="H78" s="13">
        <f>ROUND((G78*F78),2)</f>
      </c>
      <c r="O78">
        <f>rekapitulace!H8</f>
      </c>
      <c r="P78">
        <f>O78/100*H78</f>
      </c>
    </row>
    <row r="79" ht="51">
      <c r="D79" s="15" t="s">
        <v>809</v>
      </c>
    </row>
    <row r="80" ht="293.25">
      <c r="D80" s="15" t="s">
        <v>810</v>
      </c>
    </row>
    <row r="81" spans="1:16" ht="12.75">
      <c r="A81" s="7">
        <v>19</v>
      </c>
      <c r="B81" s="7" t="s">
        <v>811</v>
      </c>
      <c r="C81" s="7" t="s">
        <v>44</v>
      </c>
      <c r="D81" s="7" t="s">
        <v>812</v>
      </c>
      <c r="E81" s="7" t="s">
        <v>101</v>
      </c>
      <c r="F81" s="10">
        <v>438.13</v>
      </c>
      <c r="G81" s="14"/>
      <c r="H81" s="13">
        <f>ROUND((G81*F81),2)</f>
      </c>
      <c r="O81">
        <f>rekapitulace!H8</f>
      </c>
      <c r="P81">
        <f>O81/100*H81</f>
      </c>
    </row>
    <row r="82" ht="216.75">
      <c r="D82" s="15" t="s">
        <v>813</v>
      </c>
    </row>
    <row r="83" ht="409.5">
      <c r="D83" s="15" t="s">
        <v>814</v>
      </c>
    </row>
    <row r="84" spans="1:16" ht="12.75">
      <c r="A84" s="7">
        <v>20</v>
      </c>
      <c r="B84" s="7" t="s">
        <v>815</v>
      </c>
      <c r="C84" s="7" t="s">
        <v>44</v>
      </c>
      <c r="D84" s="7" t="s">
        <v>816</v>
      </c>
      <c r="E84" s="7" t="s">
        <v>101</v>
      </c>
      <c r="F84" s="10">
        <v>182.222</v>
      </c>
      <c r="G84" s="14"/>
      <c r="H84" s="13">
        <f>ROUND((G84*F84),2)</f>
      </c>
      <c r="O84">
        <f>rekapitulace!H8</f>
      </c>
      <c r="P84">
        <f>O84/100*H84</f>
      </c>
    </row>
    <row r="85" ht="178.5">
      <c r="D85" s="15" t="s">
        <v>817</v>
      </c>
    </row>
    <row r="86" ht="395.25">
      <c r="D86" s="15" t="s">
        <v>818</v>
      </c>
    </row>
    <row r="87" spans="1:16" ht="12.75">
      <c r="A87" s="7">
        <v>21</v>
      </c>
      <c r="B87" s="7" t="s">
        <v>815</v>
      </c>
      <c r="C87" s="7" t="s">
        <v>54</v>
      </c>
      <c r="D87" s="7" t="s">
        <v>819</v>
      </c>
      <c r="E87" s="7" t="s">
        <v>101</v>
      </c>
      <c r="F87" s="10">
        <v>1094.377</v>
      </c>
      <c r="G87" s="14"/>
      <c r="H87" s="13">
        <f>ROUND((G87*F87),2)</f>
      </c>
      <c r="O87">
        <f>rekapitulace!H8</f>
      </c>
      <c r="P87">
        <f>O87/100*H87</f>
      </c>
    </row>
    <row r="88" ht="409.5">
      <c r="D88" s="15" t="s">
        <v>785</v>
      </c>
    </row>
    <row r="89" ht="395.25">
      <c r="D89" s="15" t="s">
        <v>818</v>
      </c>
    </row>
    <row r="90" spans="1:16" ht="12.75">
      <c r="A90" s="7">
        <v>22</v>
      </c>
      <c r="B90" s="7" t="s">
        <v>820</v>
      </c>
      <c r="C90" s="7" t="s">
        <v>44</v>
      </c>
      <c r="D90" s="7" t="s">
        <v>821</v>
      </c>
      <c r="E90" s="7" t="s">
        <v>101</v>
      </c>
      <c r="F90" s="10">
        <v>59.655</v>
      </c>
      <c r="G90" s="14"/>
      <c r="H90" s="13">
        <f>ROUND((G90*F90),2)</f>
      </c>
      <c r="O90">
        <f>rekapitulace!H8</f>
      </c>
      <c r="P90">
        <f>O90/100*H90</f>
      </c>
    </row>
    <row r="91" ht="178.5">
      <c r="D91" s="15" t="s">
        <v>822</v>
      </c>
    </row>
    <row r="92" ht="395.25">
      <c r="D92" s="15" t="s">
        <v>818</v>
      </c>
    </row>
    <row r="93" spans="1:16" ht="12.75" customHeight="1">
      <c r="A93" s="16"/>
      <c r="B93" s="16"/>
      <c r="C93" s="16" t="s">
        <v>39</v>
      </c>
      <c r="D93" s="16" t="s">
        <v>535</v>
      </c>
      <c r="E93" s="16"/>
      <c r="F93" s="16"/>
      <c r="G93" s="16"/>
      <c r="H93" s="16">
        <f>SUM(H78:H92)</f>
      </c>
      <c r="P93">
        <f>ROUND(SUM(P78:P92),2)</f>
      </c>
    </row>
    <row r="95" spans="1:8" ht="12.75" customHeight="1">
      <c r="A95" s="9"/>
      <c r="B95" s="9"/>
      <c r="C95" s="9" t="s">
        <v>40</v>
      </c>
      <c r="D95" s="9" t="s">
        <v>286</v>
      </c>
      <c r="E95" s="9"/>
      <c r="F95" s="11"/>
      <c r="G95" s="9"/>
      <c r="H95" s="11"/>
    </row>
    <row r="96" spans="1:16" ht="12.75">
      <c r="A96" s="7">
        <v>23</v>
      </c>
      <c r="B96" s="7" t="s">
        <v>823</v>
      </c>
      <c r="C96" s="7" t="s">
        <v>44</v>
      </c>
      <c r="D96" s="7" t="s">
        <v>824</v>
      </c>
      <c r="E96" s="7" t="s">
        <v>168</v>
      </c>
      <c r="F96" s="10">
        <v>3.6</v>
      </c>
      <c r="G96" s="14"/>
      <c r="H96" s="13">
        <f>ROUND((G96*F96),2)</f>
      </c>
      <c r="O96">
        <f>rekapitulace!H8</f>
      </c>
      <c r="P96">
        <f>O96/100*H96</f>
      </c>
    </row>
    <row r="97" ht="51">
      <c r="D97" s="15" t="s">
        <v>825</v>
      </c>
    </row>
    <row r="98" ht="409.5">
      <c r="D98" s="15" t="s">
        <v>826</v>
      </c>
    </row>
    <row r="99" spans="1:16" ht="12.75" customHeight="1">
      <c r="A99" s="16"/>
      <c r="B99" s="16"/>
      <c r="C99" s="16" t="s">
        <v>40</v>
      </c>
      <c r="D99" s="16" t="s">
        <v>313</v>
      </c>
      <c r="E99" s="16"/>
      <c r="F99" s="16"/>
      <c r="G99" s="16"/>
      <c r="H99" s="16">
        <f>SUM(H96:H98)</f>
      </c>
      <c r="P99">
        <f>ROUND(SUM(P96:P98),2)</f>
      </c>
    </row>
    <row r="101" spans="1:8" ht="12.75" customHeight="1">
      <c r="A101" s="9"/>
      <c r="B101" s="9"/>
      <c r="C101" s="9" t="s">
        <v>315</v>
      </c>
      <c r="D101" s="9" t="s">
        <v>314</v>
      </c>
      <c r="E101" s="9"/>
      <c r="F101" s="11"/>
      <c r="G101" s="9"/>
      <c r="H101" s="11"/>
    </row>
    <row r="102" spans="1:16" ht="12.75">
      <c r="A102" s="7">
        <v>24</v>
      </c>
      <c r="B102" s="7" t="s">
        <v>827</v>
      </c>
      <c r="C102" s="7" t="s">
        <v>44</v>
      </c>
      <c r="D102" s="7" t="s">
        <v>828</v>
      </c>
      <c r="E102" s="7" t="s">
        <v>829</v>
      </c>
      <c r="F102" s="10">
        <v>102</v>
      </c>
      <c r="G102" s="14"/>
      <c r="H102" s="13">
        <f>ROUND((G102*F102),2)</f>
      </c>
      <c r="O102">
        <f>rekapitulace!H8</f>
      </c>
      <c r="P102">
        <f>O102/100*H102</f>
      </c>
    </row>
    <row r="103" ht="140.25">
      <c r="D103" s="15" t="s">
        <v>830</v>
      </c>
    </row>
    <row r="104" ht="293.25">
      <c r="D104" s="15" t="s">
        <v>810</v>
      </c>
    </row>
    <row r="105" spans="1:16" ht="12.75">
      <c r="A105" s="7">
        <v>25</v>
      </c>
      <c r="B105" s="7" t="s">
        <v>831</v>
      </c>
      <c r="C105" s="7" t="s">
        <v>44</v>
      </c>
      <c r="D105" s="7" t="s">
        <v>832</v>
      </c>
      <c r="E105" s="7" t="s">
        <v>52</v>
      </c>
      <c r="F105" s="10">
        <v>8</v>
      </c>
      <c r="G105" s="14"/>
      <c r="H105" s="13">
        <f>ROUND((G105*F105),2)</f>
      </c>
      <c r="O105">
        <f>rekapitulace!H8</f>
      </c>
      <c r="P105">
        <f>O105/100*H105</f>
      </c>
    </row>
    <row r="106" ht="204">
      <c r="D106" s="15" t="s">
        <v>833</v>
      </c>
    </row>
    <row r="107" ht="178.5">
      <c r="D107" s="15" t="s">
        <v>834</v>
      </c>
    </row>
    <row r="108" spans="1:16" ht="12.75">
      <c r="A108" s="7">
        <v>26</v>
      </c>
      <c r="B108" s="7" t="s">
        <v>835</v>
      </c>
      <c r="C108" s="7" t="s">
        <v>44</v>
      </c>
      <c r="D108" s="7" t="s">
        <v>836</v>
      </c>
      <c r="E108" s="7" t="s">
        <v>52</v>
      </c>
      <c r="F108" s="10">
        <v>43</v>
      </c>
      <c r="G108" s="14"/>
      <c r="H108" s="13">
        <f>ROUND((G108*F108),2)</f>
      </c>
      <c r="O108">
        <f>rekapitulace!H8</f>
      </c>
      <c r="P108">
        <f>O108/100*H108</f>
      </c>
    </row>
    <row r="109" ht="382.5">
      <c r="D109" s="15" t="s">
        <v>837</v>
      </c>
    </row>
    <row r="110" ht="255">
      <c r="D110" s="15" t="s">
        <v>838</v>
      </c>
    </row>
    <row r="111" spans="1:16" ht="12.75">
      <c r="A111" s="7">
        <v>27</v>
      </c>
      <c r="B111" s="7" t="s">
        <v>839</v>
      </c>
      <c r="C111" s="7" t="s">
        <v>44</v>
      </c>
      <c r="D111" s="7" t="s">
        <v>840</v>
      </c>
      <c r="E111" s="7" t="s">
        <v>52</v>
      </c>
      <c r="F111" s="10">
        <v>8</v>
      </c>
      <c r="G111" s="14"/>
      <c r="H111" s="13">
        <f>ROUND((G111*F111),2)</f>
      </c>
      <c r="O111">
        <f>rekapitulace!H8</f>
      </c>
      <c r="P111">
        <f>O111/100*H111</f>
      </c>
    </row>
    <row r="112" ht="204">
      <c r="D112" s="15" t="s">
        <v>833</v>
      </c>
    </row>
    <row r="113" ht="114.75">
      <c r="D113" s="15" t="s">
        <v>841</v>
      </c>
    </row>
    <row r="114" spans="1:16" ht="12.75">
      <c r="A114" s="7">
        <v>28</v>
      </c>
      <c r="B114" s="7" t="s">
        <v>842</v>
      </c>
      <c r="C114" s="7" t="s">
        <v>44</v>
      </c>
      <c r="D114" s="7" t="s">
        <v>843</v>
      </c>
      <c r="E114" s="7" t="s">
        <v>52</v>
      </c>
      <c r="F114" s="10">
        <v>8</v>
      </c>
      <c r="G114" s="14"/>
      <c r="H114" s="13">
        <f>ROUND((G114*F114),2)</f>
      </c>
      <c r="O114">
        <f>rekapitulace!H8</f>
      </c>
      <c r="P114">
        <f>O114/100*H114</f>
      </c>
    </row>
    <row r="115" ht="114.75">
      <c r="D115" s="15" t="s">
        <v>844</v>
      </c>
    </row>
    <row r="116" ht="255">
      <c r="D116" s="15" t="s">
        <v>690</v>
      </c>
    </row>
    <row r="117" spans="1:16" ht="12.75">
      <c r="A117" s="7">
        <v>29</v>
      </c>
      <c r="B117" s="7" t="s">
        <v>845</v>
      </c>
      <c r="C117" s="7" t="s">
        <v>44</v>
      </c>
      <c r="D117" s="7" t="s">
        <v>846</v>
      </c>
      <c r="E117" s="7" t="s">
        <v>52</v>
      </c>
      <c r="F117" s="10">
        <v>15</v>
      </c>
      <c r="G117" s="14"/>
      <c r="H117" s="13">
        <f>ROUND((G117*F117),2)</f>
      </c>
      <c r="O117">
        <f>rekapitulace!H8</f>
      </c>
      <c r="P117">
        <f>O117/100*H117</f>
      </c>
    </row>
    <row r="118" ht="140.25">
      <c r="D118" s="15" t="s">
        <v>847</v>
      </c>
    </row>
    <row r="119" ht="395.25">
      <c r="D119" s="15" t="s">
        <v>848</v>
      </c>
    </row>
    <row r="120" spans="1:16" ht="12.75">
      <c r="A120" s="7">
        <v>30</v>
      </c>
      <c r="B120" s="7" t="s">
        <v>849</v>
      </c>
      <c r="C120" s="7" t="s">
        <v>44</v>
      </c>
      <c r="D120" s="7" t="s">
        <v>850</v>
      </c>
      <c r="E120" s="7" t="s">
        <v>52</v>
      </c>
      <c r="F120" s="10">
        <v>80</v>
      </c>
      <c r="G120" s="14"/>
      <c r="H120" s="13">
        <f>ROUND((G120*F120),2)</f>
      </c>
      <c r="O120">
        <f>rekapitulace!H8</f>
      </c>
      <c r="P120">
        <f>O120/100*H120</f>
      </c>
    </row>
    <row r="121" ht="140.25">
      <c r="D121" s="15" t="s">
        <v>851</v>
      </c>
    </row>
    <row r="122" ht="409.5">
      <c r="D122" s="15" t="s">
        <v>852</v>
      </c>
    </row>
    <row r="123" spans="1:16" ht="12.75">
      <c r="A123" s="7">
        <v>31</v>
      </c>
      <c r="B123" s="7" t="s">
        <v>853</v>
      </c>
      <c r="C123" s="7" t="s">
        <v>44</v>
      </c>
      <c r="D123" s="7" t="s">
        <v>854</v>
      </c>
      <c r="E123" s="7" t="s">
        <v>52</v>
      </c>
      <c r="F123" s="10">
        <v>15</v>
      </c>
      <c r="G123" s="14"/>
      <c r="H123" s="13">
        <f>ROUND((G123*F123),2)</f>
      </c>
      <c r="O123">
        <f>rekapitulace!H8</f>
      </c>
      <c r="P123">
        <f>O123/100*H123</f>
      </c>
    </row>
    <row r="124" ht="140.25">
      <c r="D124" s="15" t="s">
        <v>847</v>
      </c>
    </row>
    <row r="125" ht="191.25">
      <c r="D125" s="15" t="s">
        <v>855</v>
      </c>
    </row>
    <row r="126" spans="1:16" ht="12.75">
      <c r="A126" s="7">
        <v>32</v>
      </c>
      <c r="B126" s="7" t="s">
        <v>856</v>
      </c>
      <c r="C126" s="7" t="s">
        <v>44</v>
      </c>
      <c r="D126" s="7" t="s">
        <v>857</v>
      </c>
      <c r="E126" s="7" t="s">
        <v>168</v>
      </c>
      <c r="F126" s="10">
        <v>311.13</v>
      </c>
      <c r="G126" s="14"/>
      <c r="H126" s="13">
        <f>ROUND((G126*F126),2)</f>
      </c>
      <c r="O126">
        <f>rekapitulace!H8</f>
      </c>
      <c r="P126">
        <f>O126/100*H126</f>
      </c>
    </row>
    <row r="127" ht="409.5">
      <c r="D127" s="15" t="s">
        <v>760</v>
      </c>
    </row>
    <row r="128" ht="242.25">
      <c r="D128" s="15" t="s">
        <v>329</v>
      </c>
    </row>
    <row r="129" spans="1:16" ht="12.75">
      <c r="A129" s="7">
        <v>33</v>
      </c>
      <c r="B129" s="7" t="s">
        <v>858</v>
      </c>
      <c r="C129" s="7" t="s">
        <v>44</v>
      </c>
      <c r="D129" s="7" t="s">
        <v>859</v>
      </c>
      <c r="E129" s="7" t="s">
        <v>168</v>
      </c>
      <c r="F129" s="10">
        <v>21.37</v>
      </c>
      <c r="G129" s="14"/>
      <c r="H129" s="13">
        <f>ROUND((G129*F129),2)</f>
      </c>
      <c r="O129">
        <f>rekapitulace!H8</f>
      </c>
      <c r="P129">
        <f>O129/100*H129</f>
      </c>
    </row>
    <row r="130" ht="408">
      <c r="D130" s="15" t="s">
        <v>763</v>
      </c>
    </row>
    <row r="131" ht="242.25">
      <c r="D131" s="15" t="s">
        <v>329</v>
      </c>
    </row>
    <row r="132" spans="1:16" ht="12.75">
      <c r="A132" s="7">
        <v>34</v>
      </c>
      <c r="B132" s="7" t="s">
        <v>860</v>
      </c>
      <c r="C132" s="7" t="s">
        <v>44</v>
      </c>
      <c r="D132" s="7" t="s">
        <v>861</v>
      </c>
      <c r="E132" s="7" t="s">
        <v>168</v>
      </c>
      <c r="F132" s="10">
        <v>199.2</v>
      </c>
      <c r="G132" s="14"/>
      <c r="H132" s="13">
        <f>ROUND((G132*F132),2)</f>
      </c>
      <c r="O132">
        <f>rekapitulace!H8</f>
      </c>
      <c r="P132">
        <f>O132/100*H132</f>
      </c>
    </row>
    <row r="133" ht="76.5">
      <c r="D133" s="15" t="s">
        <v>862</v>
      </c>
    </row>
    <row r="134" ht="204">
      <c r="D134" s="15" t="s">
        <v>863</v>
      </c>
    </row>
    <row r="135" spans="1:16" ht="12.75">
      <c r="A135" s="7">
        <v>35</v>
      </c>
      <c r="B135" s="7" t="s">
        <v>864</v>
      </c>
      <c r="C135" s="7" t="s">
        <v>44</v>
      </c>
      <c r="D135" s="7" t="s">
        <v>865</v>
      </c>
      <c r="E135" s="7" t="s">
        <v>101</v>
      </c>
      <c r="F135" s="10">
        <v>296</v>
      </c>
      <c r="G135" s="14"/>
      <c r="H135" s="13">
        <f>ROUND((G135*F135),2)</f>
      </c>
      <c r="O135">
        <f>rekapitulace!H8</f>
      </c>
      <c r="P135">
        <f>O135/100*H135</f>
      </c>
    </row>
    <row r="136" ht="63.75">
      <c r="D136" s="15" t="s">
        <v>866</v>
      </c>
    </row>
    <row r="137" ht="127.5">
      <c r="D137" s="15" t="s">
        <v>867</v>
      </c>
    </row>
    <row r="138" spans="1:16" ht="12.75">
      <c r="A138" s="7">
        <v>36</v>
      </c>
      <c r="B138" s="7" t="s">
        <v>868</v>
      </c>
      <c r="C138" s="7" t="s">
        <v>44</v>
      </c>
      <c r="D138" s="7" t="s">
        <v>869</v>
      </c>
      <c r="E138" s="7" t="s">
        <v>101</v>
      </c>
      <c r="F138" s="10">
        <v>268.954</v>
      </c>
      <c r="G138" s="14"/>
      <c r="H138" s="13">
        <f>ROUND((G138*F138),2)</f>
      </c>
      <c r="O138">
        <f>rekapitulace!H8</f>
      </c>
      <c r="P138">
        <f>O138/100*H138</f>
      </c>
    </row>
    <row r="139" ht="165.75">
      <c r="D139" s="15" t="s">
        <v>870</v>
      </c>
    </row>
    <row r="140" ht="127.5">
      <c r="D140" s="15" t="s">
        <v>867</v>
      </c>
    </row>
    <row r="141" spans="1:16" ht="12.75">
      <c r="A141" s="7">
        <v>37</v>
      </c>
      <c r="B141" s="7" t="s">
        <v>871</v>
      </c>
      <c r="C141" s="7" t="s">
        <v>44</v>
      </c>
      <c r="D141" s="7" t="s">
        <v>872</v>
      </c>
      <c r="E141" s="7" t="s">
        <v>101</v>
      </c>
      <c r="F141" s="10">
        <v>1094.377</v>
      </c>
      <c r="G141" s="14"/>
      <c r="H141" s="13">
        <f>ROUND((G141*F141),2)</f>
      </c>
      <c r="O141">
        <f>rekapitulace!H8</f>
      </c>
      <c r="P141">
        <f>O141/100*H141</f>
      </c>
    </row>
    <row r="142" ht="409.5">
      <c r="D142" s="15" t="s">
        <v>785</v>
      </c>
    </row>
    <row r="143" ht="127.5">
      <c r="D143" s="15" t="s">
        <v>867</v>
      </c>
    </row>
    <row r="144" spans="1:16" ht="12.75" customHeight="1">
      <c r="A144" s="16"/>
      <c r="B144" s="16"/>
      <c r="C144" s="16" t="s">
        <v>315</v>
      </c>
      <c r="D144" s="16" t="s">
        <v>314</v>
      </c>
      <c r="E144" s="16"/>
      <c r="F144" s="16"/>
      <c r="G144" s="16"/>
      <c r="H144" s="16">
        <f>SUM(H102:H143)</f>
      </c>
      <c r="P144">
        <f>ROUND(SUM(P102:P143),2)</f>
      </c>
    </row>
    <row r="146" spans="1:16" ht="12.75" customHeight="1">
      <c r="A146" s="16"/>
      <c r="B146" s="16"/>
      <c r="C146" s="16"/>
      <c r="D146" s="16" t="s">
        <v>76</v>
      </c>
      <c r="E146" s="16"/>
      <c r="F146" s="16"/>
      <c r="G146" s="16"/>
      <c r="H146" s="16">
        <f>+H15+H33+H39+H51+H75+H93+H99+H144</f>
      </c>
      <c r="P146">
        <f>+P15+P33+P39+P51+P75+P93+P99+P144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873</v>
      </c>
      <c r="D5" s="5" t="s">
        <v>874</v>
      </c>
      <c r="E5" s="5"/>
    </row>
    <row r="6" spans="1:5" ht="12.75" customHeight="1">
      <c r="A6" t="s">
        <v>17</v>
      </c>
      <c r="C6" s="5" t="s">
        <v>875</v>
      </c>
      <c r="D6" s="5" t="s">
        <v>874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125</v>
      </c>
      <c r="C12" s="7" t="s">
        <v>44</v>
      </c>
      <c r="D12" s="7" t="s">
        <v>126</v>
      </c>
      <c r="E12" s="7" t="s">
        <v>82</v>
      </c>
      <c r="F12" s="10">
        <v>77.157</v>
      </c>
      <c r="G12" s="14"/>
      <c r="H12" s="13">
        <f>ROUND((G12*F12),2)</f>
      </c>
      <c r="O12">
        <f>rekapitulace!H8</f>
      </c>
      <c r="P12">
        <f>O12/100*H12</f>
      </c>
    </row>
    <row r="13" ht="216.75">
      <c r="D13" s="15" t="s">
        <v>876</v>
      </c>
    </row>
    <row r="14" ht="409.5">
      <c r="D14" s="15" t="s">
        <v>128</v>
      </c>
    </row>
    <row r="15" spans="1:16" ht="12.75">
      <c r="A15" s="7">
        <v>2</v>
      </c>
      <c r="B15" s="7" t="s">
        <v>129</v>
      </c>
      <c r="C15" s="7" t="s">
        <v>44</v>
      </c>
      <c r="D15" s="7" t="s">
        <v>130</v>
      </c>
      <c r="E15" s="7" t="s">
        <v>82</v>
      </c>
      <c r="F15" s="10">
        <v>92.606</v>
      </c>
      <c r="G15" s="14"/>
      <c r="H15" s="13">
        <f>ROUND((G15*F15),2)</f>
      </c>
      <c r="O15">
        <f>rekapitulace!H8</f>
      </c>
      <c r="P15">
        <f>O15/100*H15</f>
      </c>
    </row>
    <row r="16" ht="89.25">
      <c r="D16" s="15" t="s">
        <v>877</v>
      </c>
    </row>
    <row r="17" ht="409.5">
      <c r="D17" s="15" t="s">
        <v>128</v>
      </c>
    </row>
    <row r="18" spans="1:16" ht="12.75">
      <c r="A18" s="7">
        <v>3</v>
      </c>
      <c r="B18" s="7" t="s">
        <v>132</v>
      </c>
      <c r="C18" s="7" t="s">
        <v>44</v>
      </c>
      <c r="D18" s="7" t="s">
        <v>878</v>
      </c>
      <c r="E18" s="7" t="s">
        <v>82</v>
      </c>
      <c r="F18" s="10">
        <v>1.878</v>
      </c>
      <c r="G18" s="14"/>
      <c r="H18" s="13">
        <f>ROUND((G18*F18),2)</f>
      </c>
      <c r="O18">
        <f>rekapitulace!H8</f>
      </c>
      <c r="P18">
        <f>O18/100*H18</f>
      </c>
    </row>
    <row r="19" ht="89.25">
      <c r="D19" s="15" t="s">
        <v>879</v>
      </c>
    </row>
    <row r="20" ht="153">
      <c r="D20" s="15" t="s">
        <v>122</v>
      </c>
    </row>
    <row r="21" spans="1:16" ht="12.75">
      <c r="A21" s="7">
        <v>4</v>
      </c>
      <c r="B21" s="7" t="s">
        <v>135</v>
      </c>
      <c r="C21" s="7" t="s">
        <v>44</v>
      </c>
      <c r="D21" s="7" t="s">
        <v>136</v>
      </c>
      <c r="E21" s="7" t="s">
        <v>92</v>
      </c>
      <c r="F21" s="10">
        <v>129.2</v>
      </c>
      <c r="G21" s="14"/>
      <c r="H21" s="13">
        <f>ROUND((G21*F21),2)</f>
      </c>
      <c r="O21">
        <f>rekapitulace!H8</f>
      </c>
      <c r="P21">
        <f>O21/100*H21</f>
      </c>
    </row>
    <row r="22" ht="76.5">
      <c r="D22" s="15" t="s">
        <v>880</v>
      </c>
    </row>
    <row r="23" ht="153">
      <c r="D23" s="15" t="s">
        <v>138</v>
      </c>
    </row>
    <row r="24" spans="1:16" ht="12.75">
      <c r="A24" s="7">
        <v>5</v>
      </c>
      <c r="B24" s="7" t="s">
        <v>139</v>
      </c>
      <c r="C24" s="7" t="s">
        <v>44</v>
      </c>
      <c r="D24" s="7" t="s">
        <v>140</v>
      </c>
      <c r="E24" s="7" t="s">
        <v>92</v>
      </c>
      <c r="F24" s="10">
        <v>13.05</v>
      </c>
      <c r="G24" s="14"/>
      <c r="H24" s="13">
        <f>ROUND((G24*F24),2)</f>
      </c>
      <c r="O24">
        <f>rekapitulace!H8</f>
      </c>
      <c r="P24">
        <f>O24/100*H24</f>
      </c>
    </row>
    <row r="25" ht="76.5">
      <c r="D25" s="15" t="s">
        <v>881</v>
      </c>
    </row>
    <row r="26" ht="153">
      <c r="D26" s="15" t="s">
        <v>138</v>
      </c>
    </row>
    <row r="27" spans="1:16" ht="12.75">
      <c r="A27" s="7">
        <v>6</v>
      </c>
      <c r="B27" s="7" t="s">
        <v>882</v>
      </c>
      <c r="C27" s="7" t="s">
        <v>44</v>
      </c>
      <c r="D27" s="7" t="s">
        <v>883</v>
      </c>
      <c r="E27" s="7" t="s">
        <v>52</v>
      </c>
      <c r="F27" s="10">
        <v>1</v>
      </c>
      <c r="G27" s="14"/>
      <c r="H27" s="13">
        <f>ROUND((G27*F27),2)</f>
      </c>
      <c r="O27">
        <f>rekapitulace!H8</f>
      </c>
      <c r="P27">
        <f>O27/100*H27</f>
      </c>
    </row>
    <row r="28" ht="25.5">
      <c r="D28" s="15" t="s">
        <v>72</v>
      </c>
    </row>
    <row r="29" ht="114.75">
      <c r="D29" s="15" t="s">
        <v>53</v>
      </c>
    </row>
    <row r="30" spans="1:16" ht="12.75">
      <c r="A30" s="7">
        <v>7</v>
      </c>
      <c r="B30" s="7" t="s">
        <v>754</v>
      </c>
      <c r="C30" s="7" t="s">
        <v>44</v>
      </c>
      <c r="D30" s="7" t="s">
        <v>755</v>
      </c>
      <c r="E30" s="7" t="s">
        <v>52</v>
      </c>
      <c r="F30" s="10">
        <v>1</v>
      </c>
      <c r="G30" s="14"/>
      <c r="H30" s="13">
        <f>ROUND((G30*F30),2)</f>
      </c>
      <c r="O30">
        <f>rekapitulace!H8</f>
      </c>
      <c r="P30">
        <f>O30/100*H30</f>
      </c>
    </row>
    <row r="31" ht="25.5">
      <c r="D31" s="15" t="s">
        <v>72</v>
      </c>
    </row>
    <row r="32" ht="318.75">
      <c r="D32" s="15" t="s">
        <v>756</v>
      </c>
    </row>
    <row r="33" spans="1:16" ht="12.75" customHeight="1">
      <c r="A33" s="16"/>
      <c r="B33" s="16"/>
      <c r="C33" s="16" t="s">
        <v>42</v>
      </c>
      <c r="D33" s="16" t="s">
        <v>41</v>
      </c>
      <c r="E33" s="16"/>
      <c r="F33" s="16"/>
      <c r="G33" s="16"/>
      <c r="H33" s="16">
        <f>SUM(H12:H32)</f>
      </c>
      <c r="P33">
        <f>ROUND(SUM(P12:P32),2)</f>
      </c>
    </row>
    <row r="35" spans="1:8" ht="12.75" customHeight="1">
      <c r="A35" s="9"/>
      <c r="B35" s="9"/>
      <c r="C35" s="9" t="s">
        <v>24</v>
      </c>
      <c r="D35" s="9" t="s">
        <v>85</v>
      </c>
      <c r="E35" s="9"/>
      <c r="F35" s="11"/>
      <c r="G35" s="9"/>
      <c r="H35" s="11"/>
    </row>
    <row r="36" spans="1:16" ht="12.75">
      <c r="A36" s="7">
        <v>8</v>
      </c>
      <c r="B36" s="7" t="s">
        <v>884</v>
      </c>
      <c r="C36" s="7" t="s">
        <v>44</v>
      </c>
      <c r="D36" s="7" t="s">
        <v>885</v>
      </c>
      <c r="E36" s="7" t="s">
        <v>101</v>
      </c>
      <c r="F36" s="10">
        <v>76.12</v>
      </c>
      <c r="G36" s="14"/>
      <c r="H36" s="13">
        <f>ROUND((G36*F36),2)</f>
      </c>
      <c r="O36">
        <f>rekapitulace!H8</f>
      </c>
      <c r="P36">
        <f>O36/100*H36</f>
      </c>
    </row>
    <row r="37" ht="89.25">
      <c r="D37" s="15" t="s">
        <v>886</v>
      </c>
    </row>
    <row r="38" ht="191.25">
      <c r="D38" s="15" t="s">
        <v>887</v>
      </c>
    </row>
    <row r="39" spans="1:16" ht="12.75">
      <c r="A39" s="7">
        <v>9</v>
      </c>
      <c r="B39" s="7" t="s">
        <v>153</v>
      </c>
      <c r="C39" s="7" t="s">
        <v>44</v>
      </c>
      <c r="D39" s="7" t="s">
        <v>154</v>
      </c>
      <c r="E39" s="7" t="s">
        <v>92</v>
      </c>
      <c r="F39" s="10">
        <v>12.742</v>
      </c>
      <c r="G39" s="14"/>
      <c r="H39" s="13">
        <f>ROUND((G39*F39),2)</f>
      </c>
      <c r="O39">
        <f>rekapitulace!H8</f>
      </c>
      <c r="P39">
        <f>O39/100*H39</f>
      </c>
    </row>
    <row r="40" ht="216.75">
      <c r="D40" s="15" t="s">
        <v>888</v>
      </c>
    </row>
    <row r="41" ht="409.5">
      <c r="D41" s="15" t="s">
        <v>149</v>
      </c>
    </row>
    <row r="42" spans="1:16" ht="12.75">
      <c r="A42" s="7">
        <v>10</v>
      </c>
      <c r="B42" s="7" t="s">
        <v>170</v>
      </c>
      <c r="C42" s="7" t="s">
        <v>44</v>
      </c>
      <c r="D42" s="7" t="s">
        <v>171</v>
      </c>
      <c r="E42" s="7" t="s">
        <v>92</v>
      </c>
      <c r="F42" s="10">
        <v>21.607</v>
      </c>
      <c r="G42" s="14"/>
      <c r="H42" s="13">
        <f>ROUND((G42*F42),2)</f>
      </c>
      <c r="O42">
        <f>rekapitulace!H8</f>
      </c>
      <c r="P42">
        <f>O42/100*H42</f>
      </c>
    </row>
    <row r="43" ht="63.75">
      <c r="D43" s="15" t="s">
        <v>889</v>
      </c>
    </row>
    <row r="44" ht="409.5">
      <c r="D44" s="15" t="s">
        <v>149</v>
      </c>
    </row>
    <row r="45" spans="1:16" ht="12.75">
      <c r="A45" s="7">
        <v>11</v>
      </c>
      <c r="B45" s="7" t="s">
        <v>890</v>
      </c>
      <c r="C45" s="7" t="s">
        <v>44</v>
      </c>
      <c r="D45" s="7" t="s">
        <v>891</v>
      </c>
      <c r="E45" s="7" t="s">
        <v>168</v>
      </c>
      <c r="F45" s="10">
        <v>91.261</v>
      </c>
      <c r="G45" s="14"/>
      <c r="H45" s="13">
        <f>ROUND((G45*F45),2)</f>
      </c>
      <c r="O45">
        <f>rekapitulace!H8</f>
      </c>
      <c r="P45">
        <f>O45/100*H45</f>
      </c>
    </row>
    <row r="46" ht="229.5">
      <c r="D46" s="15" t="s">
        <v>892</v>
      </c>
    </row>
    <row r="47" ht="165.75">
      <c r="D47" s="15" t="s">
        <v>180</v>
      </c>
    </row>
    <row r="48" spans="1:16" ht="12.75">
      <c r="A48" s="7">
        <v>12</v>
      </c>
      <c r="B48" s="7" t="s">
        <v>893</v>
      </c>
      <c r="C48" s="7" t="s">
        <v>44</v>
      </c>
      <c r="D48" s="7" t="s">
        <v>894</v>
      </c>
      <c r="E48" s="7" t="s">
        <v>168</v>
      </c>
      <c r="F48" s="10">
        <v>91.261</v>
      </c>
      <c r="G48" s="14"/>
      <c r="H48" s="13">
        <f>ROUND((G48*F48),2)</f>
      </c>
      <c r="O48">
        <f>rekapitulace!H8</f>
      </c>
      <c r="P48">
        <f>O48/100*H48</f>
      </c>
    </row>
    <row r="49" ht="229.5">
      <c r="D49" s="15" t="s">
        <v>895</v>
      </c>
    </row>
    <row r="50" ht="165.75">
      <c r="D50" s="15" t="s">
        <v>180</v>
      </c>
    </row>
    <row r="51" spans="1:16" ht="12.75">
      <c r="A51" s="7">
        <v>13</v>
      </c>
      <c r="B51" s="7" t="s">
        <v>185</v>
      </c>
      <c r="C51" s="7" t="s">
        <v>50</v>
      </c>
      <c r="D51" s="7" t="s">
        <v>186</v>
      </c>
      <c r="E51" s="7" t="s">
        <v>92</v>
      </c>
      <c r="F51" s="10">
        <v>13.05</v>
      </c>
      <c r="G51" s="14"/>
      <c r="H51" s="13">
        <f>ROUND((G51*F51),2)</f>
      </c>
      <c r="O51">
        <f>rekapitulace!H8</f>
      </c>
      <c r="P51">
        <f>O51/100*H51</f>
      </c>
    </row>
    <row r="52" ht="102">
      <c r="D52" s="15" t="s">
        <v>896</v>
      </c>
    </row>
    <row r="53" ht="409.5">
      <c r="D53" s="15" t="s">
        <v>188</v>
      </c>
    </row>
    <row r="54" spans="1:16" ht="12.75">
      <c r="A54" s="7">
        <v>14</v>
      </c>
      <c r="B54" s="7" t="s">
        <v>185</v>
      </c>
      <c r="C54" s="7" t="s">
        <v>54</v>
      </c>
      <c r="D54" s="7" t="s">
        <v>189</v>
      </c>
      <c r="E54" s="7" t="s">
        <v>92</v>
      </c>
      <c r="F54" s="10">
        <v>129.2</v>
      </c>
      <c r="G54" s="14"/>
      <c r="H54" s="13">
        <f>ROUND((G54*F54),2)</f>
      </c>
      <c r="O54">
        <f>rekapitulace!H8</f>
      </c>
      <c r="P54">
        <f>O54/100*H54</f>
      </c>
    </row>
    <row r="55" ht="114.75">
      <c r="D55" s="15" t="s">
        <v>897</v>
      </c>
    </row>
    <row r="56" ht="409.5">
      <c r="D56" s="15" t="s">
        <v>188</v>
      </c>
    </row>
    <row r="57" spans="1:16" ht="12.75">
      <c r="A57" s="7">
        <v>15</v>
      </c>
      <c r="B57" s="7" t="s">
        <v>898</v>
      </c>
      <c r="C57" s="7" t="s">
        <v>44</v>
      </c>
      <c r="D57" s="7" t="s">
        <v>899</v>
      </c>
      <c r="E57" s="7" t="s">
        <v>92</v>
      </c>
      <c r="F57" s="10">
        <v>48.76</v>
      </c>
      <c r="G57" s="14"/>
      <c r="H57" s="13">
        <f>ROUND((G57*F57),2)</f>
      </c>
      <c r="O57">
        <f>rekapitulace!H8</f>
      </c>
      <c r="P57">
        <f>O57/100*H57</f>
      </c>
    </row>
    <row r="58" ht="178.5">
      <c r="D58" s="15" t="s">
        <v>900</v>
      </c>
    </row>
    <row r="59" ht="409.5">
      <c r="D59" s="15" t="s">
        <v>196</v>
      </c>
    </row>
    <row r="60" spans="1:16" ht="12.75">
      <c r="A60" s="7">
        <v>16</v>
      </c>
      <c r="B60" s="7" t="s">
        <v>95</v>
      </c>
      <c r="C60" s="7" t="s">
        <v>44</v>
      </c>
      <c r="D60" s="7" t="s">
        <v>96</v>
      </c>
      <c r="E60" s="7" t="s">
        <v>92</v>
      </c>
      <c r="F60" s="10">
        <v>48.74</v>
      </c>
      <c r="G60" s="14"/>
      <c r="H60" s="13">
        <f>ROUND((G60*F60),2)</f>
      </c>
      <c r="O60">
        <f>rekapitulace!H8</f>
      </c>
      <c r="P60">
        <f>O60/100*H60</f>
      </c>
    </row>
    <row r="61" ht="102">
      <c r="D61" s="15" t="s">
        <v>901</v>
      </c>
    </row>
    <row r="62" ht="409.5">
      <c r="D62" s="15" t="s">
        <v>98</v>
      </c>
    </row>
    <row r="63" spans="1:16" ht="12.75">
      <c r="A63" s="7">
        <v>17</v>
      </c>
      <c r="B63" s="7" t="s">
        <v>902</v>
      </c>
      <c r="C63" s="7" t="s">
        <v>44</v>
      </c>
      <c r="D63" s="7" t="s">
        <v>903</v>
      </c>
      <c r="E63" s="7" t="s">
        <v>92</v>
      </c>
      <c r="F63" s="10">
        <v>129.2</v>
      </c>
      <c r="G63" s="14"/>
      <c r="H63" s="13">
        <f>ROUND((G63*F63),2)</f>
      </c>
      <c r="O63">
        <f>rekapitulace!H8</f>
      </c>
      <c r="P63">
        <f>O63/100*H63</f>
      </c>
    </row>
    <row r="64" ht="89.25">
      <c r="D64" s="15" t="s">
        <v>904</v>
      </c>
    </row>
    <row r="65" ht="409.5">
      <c r="D65" s="15" t="s">
        <v>905</v>
      </c>
    </row>
    <row r="66" spans="1:16" ht="12.75">
      <c r="A66" s="7">
        <v>18</v>
      </c>
      <c r="B66" s="7" t="s">
        <v>369</v>
      </c>
      <c r="C66" s="7" t="s">
        <v>44</v>
      </c>
      <c r="D66" s="7" t="s">
        <v>370</v>
      </c>
      <c r="E66" s="7" t="s">
        <v>92</v>
      </c>
      <c r="F66" s="10">
        <v>13.05</v>
      </c>
      <c r="G66" s="14"/>
      <c r="H66" s="13">
        <f>ROUND((G66*F66),2)</f>
      </c>
      <c r="O66">
        <f>rekapitulace!H8</f>
      </c>
      <c r="P66">
        <f>O66/100*H66</f>
      </c>
    </row>
    <row r="67" ht="63.75">
      <c r="D67" s="15" t="s">
        <v>906</v>
      </c>
    </row>
    <row r="68" ht="204">
      <c r="D68" s="15" t="s">
        <v>372</v>
      </c>
    </row>
    <row r="69" spans="1:16" ht="12.75">
      <c r="A69" s="7">
        <v>19</v>
      </c>
      <c r="B69" s="7" t="s">
        <v>222</v>
      </c>
      <c r="C69" s="7" t="s">
        <v>44</v>
      </c>
      <c r="D69" s="7" t="s">
        <v>223</v>
      </c>
      <c r="E69" s="7" t="s">
        <v>101</v>
      </c>
      <c r="F69" s="10">
        <v>87</v>
      </c>
      <c r="G69" s="14"/>
      <c r="H69" s="13">
        <f>ROUND((G69*F69),2)</f>
      </c>
      <c r="O69">
        <f>rekapitulace!H8</f>
      </c>
      <c r="P69">
        <f>O69/100*H69</f>
      </c>
    </row>
    <row r="70" ht="63.75">
      <c r="D70" s="15" t="s">
        <v>907</v>
      </c>
    </row>
    <row r="71" ht="178.5">
      <c r="D71" s="15" t="s">
        <v>225</v>
      </c>
    </row>
    <row r="72" spans="1:16" ht="12.75">
      <c r="A72" s="7">
        <v>20</v>
      </c>
      <c r="B72" s="7" t="s">
        <v>226</v>
      </c>
      <c r="C72" s="7" t="s">
        <v>44</v>
      </c>
      <c r="D72" s="7" t="s">
        <v>227</v>
      </c>
      <c r="E72" s="7" t="s">
        <v>101</v>
      </c>
      <c r="F72" s="10">
        <v>348</v>
      </c>
      <c r="G72" s="14"/>
      <c r="H72" s="13">
        <f>ROUND((G72*F72),2)</f>
      </c>
      <c r="O72">
        <f>rekapitulace!H8</f>
      </c>
      <c r="P72">
        <f>O72/100*H72</f>
      </c>
    </row>
    <row r="73" ht="89.25">
      <c r="D73" s="15" t="s">
        <v>908</v>
      </c>
    </row>
    <row r="74" ht="280.5">
      <c r="D74" s="15" t="s">
        <v>229</v>
      </c>
    </row>
    <row r="75" spans="1:16" ht="12.75" customHeight="1">
      <c r="A75" s="16"/>
      <c r="B75" s="16"/>
      <c r="C75" s="16" t="s">
        <v>24</v>
      </c>
      <c r="D75" s="16" t="s">
        <v>85</v>
      </c>
      <c r="E75" s="16"/>
      <c r="F75" s="16"/>
      <c r="G75" s="16"/>
      <c r="H75" s="16">
        <f>SUM(H36:H74)</f>
      </c>
      <c r="P75">
        <f>ROUND(SUM(P36:P74),2)</f>
      </c>
    </row>
    <row r="77" spans="1:8" ht="12.75" customHeight="1">
      <c r="A77" s="9"/>
      <c r="B77" s="9"/>
      <c r="C77" s="9" t="s">
        <v>34</v>
      </c>
      <c r="D77" s="9" t="s">
        <v>230</v>
      </c>
      <c r="E77" s="9"/>
      <c r="F77" s="11"/>
      <c r="G77" s="9"/>
      <c r="H77" s="11"/>
    </row>
    <row r="78" spans="1:16" ht="12.75">
      <c r="A78" s="7">
        <v>21</v>
      </c>
      <c r="B78" s="7" t="s">
        <v>909</v>
      </c>
      <c r="C78" s="7" t="s">
        <v>44</v>
      </c>
      <c r="D78" s="7" t="s">
        <v>910</v>
      </c>
      <c r="E78" s="7" t="s">
        <v>92</v>
      </c>
      <c r="F78" s="10">
        <v>0.301</v>
      </c>
      <c r="G78" s="14"/>
      <c r="H78" s="13">
        <f>ROUND((G78*F78),2)</f>
      </c>
      <c r="O78">
        <f>rekapitulace!H8</f>
      </c>
      <c r="P78">
        <f>O78/100*H78</f>
      </c>
    </row>
    <row r="79" ht="102">
      <c r="D79" s="15" t="s">
        <v>911</v>
      </c>
    </row>
    <row r="80" ht="306">
      <c r="D80" s="15" t="s">
        <v>912</v>
      </c>
    </row>
    <row r="81" spans="1:16" ht="12.75">
      <c r="A81" s="7">
        <v>22</v>
      </c>
      <c r="B81" s="7" t="s">
        <v>913</v>
      </c>
      <c r="C81" s="7" t="s">
        <v>44</v>
      </c>
      <c r="D81" s="7" t="s">
        <v>914</v>
      </c>
      <c r="E81" s="7" t="s">
        <v>168</v>
      </c>
      <c r="F81" s="10">
        <v>4.8</v>
      </c>
      <c r="G81" s="14"/>
      <c r="H81" s="13">
        <f>ROUND((G81*F81),2)</f>
      </c>
      <c r="O81">
        <f>rekapitulace!H8</f>
      </c>
      <c r="P81">
        <f>O81/100*H81</f>
      </c>
    </row>
    <row r="82" ht="76.5">
      <c r="D82" s="15" t="s">
        <v>915</v>
      </c>
    </row>
    <row r="83" ht="318.75">
      <c r="D83" s="15" t="s">
        <v>916</v>
      </c>
    </row>
    <row r="84" spans="1:16" ht="12.75">
      <c r="A84" s="7">
        <v>23</v>
      </c>
      <c r="B84" s="7" t="s">
        <v>917</v>
      </c>
      <c r="C84" s="7" t="s">
        <v>44</v>
      </c>
      <c r="D84" s="7" t="s">
        <v>918</v>
      </c>
      <c r="E84" s="7" t="s">
        <v>101</v>
      </c>
      <c r="F84" s="10">
        <v>87</v>
      </c>
      <c r="G84" s="14"/>
      <c r="H84" s="13">
        <f>ROUND((G84*F84),2)</f>
      </c>
      <c r="O84">
        <f>rekapitulace!H8</f>
      </c>
      <c r="P84">
        <f>O84/100*H84</f>
      </c>
    </row>
    <row r="85" ht="63.75">
      <c r="D85" s="15" t="s">
        <v>919</v>
      </c>
    </row>
    <row r="86" ht="395.25">
      <c r="D86" s="15" t="s">
        <v>514</v>
      </c>
    </row>
    <row r="87" spans="1:16" ht="12.75" customHeight="1">
      <c r="A87" s="16"/>
      <c r="B87" s="16"/>
      <c r="C87" s="16" t="s">
        <v>34</v>
      </c>
      <c r="D87" s="16" t="s">
        <v>230</v>
      </c>
      <c r="E87" s="16"/>
      <c r="F87" s="16"/>
      <c r="G87" s="16"/>
      <c r="H87" s="16">
        <f>SUM(H78:H86)</f>
      </c>
      <c r="P87">
        <f>ROUND(SUM(P78:P86),2)</f>
      </c>
    </row>
    <row r="89" spans="1:8" ht="12.75" customHeight="1">
      <c r="A89" s="9"/>
      <c r="B89" s="9"/>
      <c r="C89" s="9" t="s">
        <v>35</v>
      </c>
      <c r="D89" s="9" t="s">
        <v>920</v>
      </c>
      <c r="E89" s="9"/>
      <c r="F89" s="11"/>
      <c r="G89" s="9"/>
      <c r="H89" s="11"/>
    </row>
    <row r="90" spans="1:16" ht="12.75">
      <c r="A90" s="7">
        <v>24</v>
      </c>
      <c r="B90" s="7" t="s">
        <v>921</v>
      </c>
      <c r="C90" s="7" t="s">
        <v>44</v>
      </c>
      <c r="D90" s="7" t="s">
        <v>922</v>
      </c>
      <c r="E90" s="7" t="s">
        <v>923</v>
      </c>
      <c r="F90" s="10">
        <v>354</v>
      </c>
      <c r="G90" s="14"/>
      <c r="H90" s="13">
        <f>ROUND((G90*F90),2)</f>
      </c>
      <c r="O90">
        <f>rekapitulace!H8</f>
      </c>
      <c r="P90">
        <f>O90/100*H90</f>
      </c>
    </row>
    <row r="91" ht="191.25">
      <c r="D91" s="15" t="s">
        <v>924</v>
      </c>
    </row>
    <row r="92" ht="242.25">
      <c r="D92" s="15" t="s">
        <v>925</v>
      </c>
    </row>
    <row r="93" spans="1:16" ht="12.75">
      <c r="A93" s="7">
        <v>25</v>
      </c>
      <c r="B93" s="7" t="s">
        <v>926</v>
      </c>
      <c r="C93" s="7" t="s">
        <v>44</v>
      </c>
      <c r="D93" s="7" t="s">
        <v>927</v>
      </c>
      <c r="E93" s="7" t="s">
        <v>92</v>
      </c>
      <c r="F93" s="10">
        <v>24.908</v>
      </c>
      <c r="G93" s="14"/>
      <c r="H93" s="13">
        <f>ROUND((G93*F93),2)</f>
      </c>
      <c r="O93">
        <f>rekapitulace!H8</f>
      </c>
      <c r="P93">
        <f>O93/100*H93</f>
      </c>
    </row>
    <row r="94" ht="140.25">
      <c r="D94" s="15" t="s">
        <v>928</v>
      </c>
    </row>
    <row r="95" ht="409.5">
      <c r="D95" s="15" t="s">
        <v>929</v>
      </c>
    </row>
    <row r="96" spans="1:16" ht="12.75">
      <c r="A96" s="7">
        <v>26</v>
      </c>
      <c r="B96" s="7" t="s">
        <v>930</v>
      </c>
      <c r="C96" s="7" t="s">
        <v>44</v>
      </c>
      <c r="D96" s="7" t="s">
        <v>931</v>
      </c>
      <c r="E96" s="7" t="s">
        <v>82</v>
      </c>
      <c r="F96" s="10">
        <v>3.736</v>
      </c>
      <c r="G96" s="14"/>
      <c r="H96" s="13">
        <f>ROUND((G96*F96),2)</f>
      </c>
      <c r="O96">
        <f>rekapitulace!H8</f>
      </c>
      <c r="P96">
        <f>O96/100*H96</f>
      </c>
    </row>
    <row r="97" ht="114.75">
      <c r="D97" s="15" t="s">
        <v>932</v>
      </c>
    </row>
    <row r="98" ht="409.5">
      <c r="D98" s="15" t="s">
        <v>933</v>
      </c>
    </row>
    <row r="99" spans="1:16" ht="12.75">
      <c r="A99" s="7">
        <v>27</v>
      </c>
      <c r="B99" s="7" t="s">
        <v>934</v>
      </c>
      <c r="C99" s="7" t="s">
        <v>44</v>
      </c>
      <c r="D99" s="7" t="s">
        <v>935</v>
      </c>
      <c r="E99" s="7" t="s">
        <v>82</v>
      </c>
      <c r="F99" s="10">
        <v>0.207</v>
      </c>
      <c r="G99" s="14"/>
      <c r="H99" s="13">
        <f>ROUND((G99*F99),2)</f>
      </c>
      <c r="O99">
        <f>rekapitulace!H8</f>
      </c>
      <c r="P99">
        <f>O99/100*H99</f>
      </c>
    </row>
    <row r="100" ht="216.75">
      <c r="D100" s="15" t="s">
        <v>936</v>
      </c>
    </row>
    <row r="101" ht="409.5">
      <c r="D101" s="15" t="s">
        <v>933</v>
      </c>
    </row>
    <row r="102" spans="1:16" ht="12.75" customHeight="1">
      <c r="A102" s="16"/>
      <c r="B102" s="16"/>
      <c r="C102" s="16" t="s">
        <v>35</v>
      </c>
      <c r="D102" s="16" t="s">
        <v>920</v>
      </c>
      <c r="E102" s="16"/>
      <c r="F102" s="16"/>
      <c r="G102" s="16"/>
      <c r="H102" s="16">
        <f>SUM(H90:H101)</f>
      </c>
      <c r="P102">
        <f>ROUND(SUM(P90:P101),2)</f>
      </c>
    </row>
    <row r="104" spans="1:8" ht="12.75" customHeight="1">
      <c r="A104" s="9"/>
      <c r="B104" s="9"/>
      <c r="C104" s="9" t="s">
        <v>36</v>
      </c>
      <c r="D104" s="9" t="s">
        <v>246</v>
      </c>
      <c r="E104" s="9"/>
      <c r="F104" s="11"/>
      <c r="G104" s="9"/>
      <c r="H104" s="11"/>
    </row>
    <row r="105" spans="1:16" ht="12.75">
      <c r="A105" s="7">
        <v>28</v>
      </c>
      <c r="B105" s="7" t="s">
        <v>937</v>
      </c>
      <c r="C105" s="7" t="s">
        <v>44</v>
      </c>
      <c r="D105" s="7" t="s">
        <v>938</v>
      </c>
      <c r="E105" s="7" t="s">
        <v>92</v>
      </c>
      <c r="F105" s="10">
        <v>1.734</v>
      </c>
      <c r="G105" s="14"/>
      <c r="H105" s="13">
        <f>ROUND((G105*F105),2)</f>
      </c>
      <c r="O105">
        <f>rekapitulace!H8</f>
      </c>
      <c r="P105">
        <f>O105/100*H105</f>
      </c>
    </row>
    <row r="106" ht="89.25">
      <c r="D106" s="15" t="s">
        <v>939</v>
      </c>
    </row>
    <row r="107" ht="409.5">
      <c r="D107" s="15" t="s">
        <v>518</v>
      </c>
    </row>
    <row r="108" spans="1:16" ht="12.75">
      <c r="A108" s="7">
        <v>29</v>
      </c>
      <c r="B108" s="7" t="s">
        <v>940</v>
      </c>
      <c r="C108" s="7" t="s">
        <v>44</v>
      </c>
      <c r="D108" s="7" t="s">
        <v>941</v>
      </c>
      <c r="E108" s="7" t="s">
        <v>92</v>
      </c>
      <c r="F108" s="10">
        <v>1.337</v>
      </c>
      <c r="G108" s="14"/>
      <c r="H108" s="13">
        <f>ROUND((G108*F108),2)</f>
      </c>
      <c r="O108">
        <f>rekapitulace!H8</f>
      </c>
      <c r="P108">
        <f>O108/100*H108</f>
      </c>
    </row>
    <row r="109" ht="63.75">
      <c r="D109" s="15" t="s">
        <v>942</v>
      </c>
    </row>
    <row r="110" ht="409.5">
      <c r="D110" s="15" t="s">
        <v>943</v>
      </c>
    </row>
    <row r="111" spans="1:16" ht="12.75">
      <c r="A111" s="7">
        <v>30</v>
      </c>
      <c r="B111" s="7" t="s">
        <v>944</v>
      </c>
      <c r="C111" s="7" t="s">
        <v>44</v>
      </c>
      <c r="D111" s="7" t="s">
        <v>945</v>
      </c>
      <c r="E111" s="7" t="s">
        <v>92</v>
      </c>
      <c r="F111" s="10">
        <v>28.545</v>
      </c>
      <c r="G111" s="14"/>
      <c r="H111" s="13">
        <f>ROUND((G111*F111),2)</f>
      </c>
      <c r="O111">
        <f>rekapitulace!H8</f>
      </c>
      <c r="P111">
        <f>O111/100*H111</f>
      </c>
    </row>
    <row r="112" ht="204">
      <c r="D112" s="15" t="s">
        <v>946</v>
      </c>
    </row>
    <row r="113" ht="409.5">
      <c r="D113" s="15" t="s">
        <v>518</v>
      </c>
    </row>
    <row r="114" spans="1:16" ht="12.75">
      <c r="A114" s="7">
        <v>31</v>
      </c>
      <c r="B114" s="7" t="s">
        <v>947</v>
      </c>
      <c r="C114" s="7" t="s">
        <v>44</v>
      </c>
      <c r="D114" s="7" t="s">
        <v>948</v>
      </c>
      <c r="E114" s="7" t="s">
        <v>92</v>
      </c>
      <c r="F114" s="10">
        <v>9.756</v>
      </c>
      <c r="G114" s="14"/>
      <c r="H114" s="13">
        <f>ROUND((G114*F114),2)</f>
      </c>
      <c r="O114">
        <f>rekapitulace!H8</f>
      </c>
      <c r="P114">
        <f>O114/100*H114</f>
      </c>
    </row>
    <row r="115" ht="178.5">
      <c r="D115" s="15" t="s">
        <v>949</v>
      </c>
    </row>
    <row r="116" ht="409.5">
      <c r="D116" s="15" t="s">
        <v>950</v>
      </c>
    </row>
    <row r="117" spans="1:16" ht="12.75">
      <c r="A117" s="7">
        <v>32</v>
      </c>
      <c r="B117" s="7" t="s">
        <v>951</v>
      </c>
      <c r="C117" s="7" t="s">
        <v>44</v>
      </c>
      <c r="D117" s="7" t="s">
        <v>952</v>
      </c>
      <c r="E117" s="7" t="s">
        <v>92</v>
      </c>
      <c r="F117" s="10">
        <v>38.06</v>
      </c>
      <c r="G117" s="14"/>
      <c r="H117" s="13">
        <f>ROUND((G117*F117),2)</f>
      </c>
      <c r="O117">
        <f>rekapitulace!H8</f>
      </c>
      <c r="P117">
        <f>O117/100*H117</f>
      </c>
    </row>
    <row r="118" ht="165.75">
      <c r="D118" s="15" t="s">
        <v>953</v>
      </c>
    </row>
    <row r="119" ht="409.5">
      <c r="D119" s="15" t="s">
        <v>954</v>
      </c>
    </row>
    <row r="120" spans="1:16" ht="12.75" customHeight="1">
      <c r="A120" s="16"/>
      <c r="B120" s="16"/>
      <c r="C120" s="16" t="s">
        <v>36</v>
      </c>
      <c r="D120" s="16" t="s">
        <v>246</v>
      </c>
      <c r="E120" s="16"/>
      <c r="F120" s="16"/>
      <c r="G120" s="16"/>
      <c r="H120" s="16">
        <f>SUM(H105:H119)</f>
      </c>
      <c r="P120">
        <f>ROUND(SUM(P105:P119),2)</f>
      </c>
    </row>
    <row r="122" spans="1:8" ht="12.75" customHeight="1">
      <c r="A122" s="9"/>
      <c r="B122" s="9"/>
      <c r="C122" s="9" t="s">
        <v>37</v>
      </c>
      <c r="D122" s="9" t="s">
        <v>251</v>
      </c>
      <c r="E122" s="9"/>
      <c r="F122" s="11"/>
      <c r="G122" s="9"/>
      <c r="H122" s="11"/>
    </row>
    <row r="123" spans="1:16" ht="12.75">
      <c r="A123" s="7">
        <v>33</v>
      </c>
      <c r="B123" s="7" t="s">
        <v>267</v>
      </c>
      <c r="C123" s="7" t="s">
        <v>44</v>
      </c>
      <c r="D123" s="7" t="s">
        <v>775</v>
      </c>
      <c r="E123" s="7" t="s">
        <v>101</v>
      </c>
      <c r="F123" s="10">
        <v>508.4</v>
      </c>
      <c r="G123" s="14"/>
      <c r="H123" s="13">
        <f>ROUND((G123*F123),2)</f>
      </c>
      <c r="O123">
        <f>rekapitulace!H8</f>
      </c>
      <c r="P123">
        <f>O123/100*H123</f>
      </c>
    </row>
    <row r="124" ht="63.75">
      <c r="D124" s="15" t="s">
        <v>955</v>
      </c>
    </row>
    <row r="125" ht="357">
      <c r="D125" s="15" t="s">
        <v>266</v>
      </c>
    </row>
    <row r="126" spans="1:16" ht="12.75">
      <c r="A126" s="7">
        <v>34</v>
      </c>
      <c r="B126" s="7" t="s">
        <v>956</v>
      </c>
      <c r="C126" s="7" t="s">
        <v>44</v>
      </c>
      <c r="D126" s="7" t="s">
        <v>957</v>
      </c>
      <c r="E126" s="7" t="s">
        <v>101</v>
      </c>
      <c r="F126" s="10">
        <v>233.683</v>
      </c>
      <c r="G126" s="14"/>
      <c r="H126" s="13">
        <f>ROUND((G126*F126),2)</f>
      </c>
      <c r="O126">
        <f>rekapitulace!H8</f>
      </c>
      <c r="P126">
        <f>O126/100*H126</f>
      </c>
    </row>
    <row r="127" ht="127.5">
      <c r="D127" s="15" t="s">
        <v>958</v>
      </c>
    </row>
    <row r="128" ht="409.5">
      <c r="D128" s="15" t="s">
        <v>274</v>
      </c>
    </row>
    <row r="129" spans="1:16" ht="12.75">
      <c r="A129" s="7">
        <v>35</v>
      </c>
      <c r="B129" s="7" t="s">
        <v>959</v>
      </c>
      <c r="C129" s="7" t="s">
        <v>44</v>
      </c>
      <c r="D129" s="7" t="s">
        <v>960</v>
      </c>
      <c r="E129" s="7" t="s">
        <v>101</v>
      </c>
      <c r="F129" s="10">
        <v>248.045</v>
      </c>
      <c r="G129" s="14"/>
      <c r="H129" s="13">
        <f>ROUND((G129*F129),2)</f>
      </c>
      <c r="O129">
        <f>rekapitulace!H8</f>
      </c>
      <c r="P129">
        <f>O129/100*H129</f>
      </c>
    </row>
    <row r="130" ht="89.25">
      <c r="D130" s="15" t="s">
        <v>961</v>
      </c>
    </row>
    <row r="131" ht="409.5">
      <c r="D131" s="15" t="s">
        <v>274</v>
      </c>
    </row>
    <row r="132" spans="1:16" ht="12.75">
      <c r="A132" s="7">
        <v>36</v>
      </c>
      <c r="B132" s="7" t="s">
        <v>962</v>
      </c>
      <c r="C132" s="7" t="s">
        <v>44</v>
      </c>
      <c r="D132" s="7" t="s">
        <v>963</v>
      </c>
      <c r="E132" s="7" t="s">
        <v>101</v>
      </c>
      <c r="F132" s="10">
        <v>20.517</v>
      </c>
      <c r="G132" s="14"/>
      <c r="H132" s="13">
        <f>ROUND((G132*F132),2)</f>
      </c>
      <c r="O132">
        <f>rekapitulace!H8</f>
      </c>
      <c r="P132">
        <f>O132/100*H132</f>
      </c>
    </row>
    <row r="133" ht="76.5">
      <c r="D133" s="15" t="s">
        <v>964</v>
      </c>
    </row>
    <row r="134" ht="409.5">
      <c r="D134" s="15" t="s">
        <v>274</v>
      </c>
    </row>
    <row r="135" spans="1:16" ht="12.75" customHeight="1">
      <c r="A135" s="16"/>
      <c r="B135" s="16"/>
      <c r="C135" s="16" t="s">
        <v>37</v>
      </c>
      <c r="D135" s="16" t="s">
        <v>251</v>
      </c>
      <c r="E135" s="16"/>
      <c r="F135" s="16"/>
      <c r="G135" s="16"/>
      <c r="H135" s="16">
        <f>SUM(H123:H134)</f>
      </c>
      <c r="P135">
        <f>ROUND(SUM(P123:P134),2)</f>
      </c>
    </row>
    <row r="137" spans="1:8" ht="12.75" customHeight="1">
      <c r="A137" s="9"/>
      <c r="B137" s="9"/>
      <c r="C137" s="9" t="s">
        <v>38</v>
      </c>
      <c r="D137" s="9" t="s">
        <v>530</v>
      </c>
      <c r="E137" s="9"/>
      <c r="F137" s="11"/>
      <c r="G137" s="9"/>
      <c r="H137" s="11"/>
    </row>
    <row r="138" spans="1:16" ht="12.75">
      <c r="A138" s="7">
        <v>37</v>
      </c>
      <c r="B138" s="7" t="s">
        <v>783</v>
      </c>
      <c r="C138" s="7" t="s">
        <v>44</v>
      </c>
      <c r="D138" s="7" t="s">
        <v>784</v>
      </c>
      <c r="E138" s="7" t="s">
        <v>101</v>
      </c>
      <c r="F138" s="10">
        <v>476.444</v>
      </c>
      <c r="G138" s="14"/>
      <c r="H138" s="13">
        <f>ROUND((G138*F138),2)</f>
      </c>
      <c r="O138">
        <f>rekapitulace!H8</f>
      </c>
      <c r="P138">
        <f>O138/100*H138</f>
      </c>
    </row>
    <row r="139" ht="409.5">
      <c r="D139" s="15" t="s">
        <v>965</v>
      </c>
    </row>
    <row r="140" ht="357">
      <c r="D140" s="15" t="s">
        <v>786</v>
      </c>
    </row>
    <row r="141" spans="1:16" ht="12.75">
      <c r="A141" s="7">
        <v>38</v>
      </c>
      <c r="B141" s="7" t="s">
        <v>787</v>
      </c>
      <c r="C141" s="7" t="s">
        <v>44</v>
      </c>
      <c r="D141" s="7" t="s">
        <v>788</v>
      </c>
      <c r="E141" s="7" t="s">
        <v>101</v>
      </c>
      <c r="F141" s="10">
        <v>95.288</v>
      </c>
      <c r="G141" s="14"/>
      <c r="H141" s="13">
        <f>ROUND((G141*F141),2)</f>
      </c>
      <c r="O141">
        <f>rekapitulace!H8</f>
      </c>
      <c r="P141">
        <f>O141/100*H141</f>
      </c>
    </row>
    <row r="142" ht="409.5">
      <c r="D142" s="15" t="s">
        <v>966</v>
      </c>
    </row>
    <row r="143" ht="357">
      <c r="D143" s="15" t="s">
        <v>786</v>
      </c>
    </row>
    <row r="144" spans="1:16" ht="12.75">
      <c r="A144" s="7">
        <v>39</v>
      </c>
      <c r="B144" s="7" t="s">
        <v>790</v>
      </c>
      <c r="C144" s="7" t="s">
        <v>44</v>
      </c>
      <c r="D144" s="7" t="s">
        <v>791</v>
      </c>
      <c r="E144" s="7" t="s">
        <v>101</v>
      </c>
      <c r="F144" s="10">
        <v>23.822</v>
      </c>
      <c r="G144" s="14"/>
      <c r="H144" s="13">
        <f>ROUND((G144*F144),2)</f>
      </c>
      <c r="O144">
        <f>rekapitulace!H8</f>
      </c>
      <c r="P144">
        <f>O144/100*H144</f>
      </c>
    </row>
    <row r="145" ht="409.5">
      <c r="D145" s="15" t="s">
        <v>967</v>
      </c>
    </row>
    <row r="146" ht="357">
      <c r="D146" s="15" t="s">
        <v>786</v>
      </c>
    </row>
    <row r="147" spans="1:16" ht="12.75">
      <c r="A147" s="7">
        <v>40</v>
      </c>
      <c r="B147" s="7" t="s">
        <v>796</v>
      </c>
      <c r="C147" s="7" t="s">
        <v>44</v>
      </c>
      <c r="D147" s="7" t="s">
        <v>797</v>
      </c>
      <c r="E147" s="7" t="s">
        <v>101</v>
      </c>
      <c r="F147" s="10">
        <v>476.444</v>
      </c>
      <c r="G147" s="14"/>
      <c r="H147" s="13">
        <f>ROUND((G147*F147),2)</f>
      </c>
      <c r="O147">
        <f>rekapitulace!H8</f>
      </c>
      <c r="P147">
        <f>O147/100*H147</f>
      </c>
    </row>
    <row r="148" ht="409.5">
      <c r="D148" s="15" t="s">
        <v>965</v>
      </c>
    </row>
    <row r="149" ht="357">
      <c r="D149" s="15" t="s">
        <v>786</v>
      </c>
    </row>
    <row r="150" spans="1:16" ht="12.75">
      <c r="A150" s="7">
        <v>41</v>
      </c>
      <c r="B150" s="7" t="s">
        <v>799</v>
      </c>
      <c r="C150" s="7" t="s">
        <v>44</v>
      </c>
      <c r="D150" s="7" t="s">
        <v>800</v>
      </c>
      <c r="E150" s="7" t="s">
        <v>101</v>
      </c>
      <c r="F150" s="10">
        <v>28.587</v>
      </c>
      <c r="G150" s="14"/>
      <c r="H150" s="13">
        <f>ROUND((G150*F150),2)</f>
      </c>
      <c r="O150">
        <f>rekapitulace!H8</f>
      </c>
      <c r="P150">
        <f>O150/100*H150</f>
      </c>
    </row>
    <row r="151" ht="89.25">
      <c r="D151" s="15" t="s">
        <v>968</v>
      </c>
    </row>
    <row r="152" ht="280.5">
      <c r="D152" s="15" t="s">
        <v>802</v>
      </c>
    </row>
    <row r="153" spans="1:16" ht="12.75">
      <c r="A153" s="7">
        <v>42</v>
      </c>
      <c r="B153" s="7" t="s">
        <v>803</v>
      </c>
      <c r="C153" s="7" t="s">
        <v>44</v>
      </c>
      <c r="D153" s="7" t="s">
        <v>804</v>
      </c>
      <c r="E153" s="7" t="s">
        <v>168</v>
      </c>
      <c r="F153" s="10">
        <v>5</v>
      </c>
      <c r="G153" s="14"/>
      <c r="H153" s="13">
        <f>ROUND((G153*F153),2)</f>
      </c>
      <c r="O153">
        <f>rekapitulace!H8</f>
      </c>
      <c r="P153">
        <f>O153/100*H153</f>
      </c>
    </row>
    <row r="154" ht="51">
      <c r="D154" s="15" t="s">
        <v>969</v>
      </c>
    </row>
    <row r="155" ht="280.5">
      <c r="D155" s="15" t="s">
        <v>806</v>
      </c>
    </row>
    <row r="156" spans="1:16" ht="12.75" customHeight="1">
      <c r="A156" s="16"/>
      <c r="B156" s="16"/>
      <c r="C156" s="16" t="s">
        <v>38</v>
      </c>
      <c r="D156" s="16" t="s">
        <v>530</v>
      </c>
      <c r="E156" s="16"/>
      <c r="F156" s="16"/>
      <c r="G156" s="16"/>
      <c r="H156" s="16">
        <f>SUM(H138:H155)</f>
      </c>
      <c r="P156">
        <f>ROUND(SUM(P138:P155),2)</f>
      </c>
    </row>
    <row r="158" spans="1:8" ht="12.75" customHeight="1">
      <c r="A158" s="9"/>
      <c r="B158" s="9"/>
      <c r="C158" s="9" t="s">
        <v>39</v>
      </c>
      <c r="D158" s="9" t="s">
        <v>535</v>
      </c>
      <c r="E158" s="9"/>
      <c r="F158" s="11"/>
      <c r="G158" s="9"/>
      <c r="H158" s="11"/>
    </row>
    <row r="159" spans="1:16" ht="12.75">
      <c r="A159" s="7">
        <v>43</v>
      </c>
      <c r="B159" s="7" t="s">
        <v>970</v>
      </c>
      <c r="C159" s="7" t="s">
        <v>44</v>
      </c>
      <c r="D159" s="7" t="s">
        <v>971</v>
      </c>
      <c r="E159" s="7" t="s">
        <v>101</v>
      </c>
      <c r="F159" s="10">
        <v>374.896</v>
      </c>
      <c r="G159" s="14"/>
      <c r="H159" s="13">
        <f>ROUND((G159*F159),2)</f>
      </c>
      <c r="O159">
        <f>rekapitulace!H8</f>
      </c>
      <c r="P159">
        <f>O159/100*H159</f>
      </c>
    </row>
    <row r="160" ht="76.5">
      <c r="D160" s="15" t="s">
        <v>972</v>
      </c>
    </row>
    <row r="161" ht="409.5">
      <c r="D161" s="15" t="s">
        <v>973</v>
      </c>
    </row>
    <row r="162" spans="1:16" ht="12.75">
      <c r="A162" s="7">
        <v>44</v>
      </c>
      <c r="B162" s="7" t="s">
        <v>974</v>
      </c>
      <c r="C162" s="7" t="s">
        <v>44</v>
      </c>
      <c r="D162" s="7" t="s">
        <v>975</v>
      </c>
      <c r="E162" s="7" t="s">
        <v>101</v>
      </c>
      <c r="F162" s="10">
        <v>134.582</v>
      </c>
      <c r="G162" s="14"/>
      <c r="H162" s="13">
        <f>ROUND((G162*F162),2)</f>
      </c>
      <c r="O162">
        <f>rekapitulace!H8</f>
      </c>
      <c r="P162">
        <f>O162/100*H162</f>
      </c>
    </row>
    <row r="163" ht="165.75">
      <c r="D163" s="15" t="s">
        <v>976</v>
      </c>
    </row>
    <row r="164" ht="140.25">
      <c r="D164" s="15" t="s">
        <v>977</v>
      </c>
    </row>
    <row r="165" spans="1:16" ht="12.75">
      <c r="A165" s="7">
        <v>45</v>
      </c>
      <c r="B165" s="7" t="s">
        <v>978</v>
      </c>
      <c r="C165" s="7" t="s">
        <v>44</v>
      </c>
      <c r="D165" s="7" t="s">
        <v>979</v>
      </c>
      <c r="E165" s="7" t="s">
        <v>101</v>
      </c>
      <c r="F165" s="10">
        <v>88.88</v>
      </c>
      <c r="G165" s="14"/>
      <c r="H165" s="13">
        <f>ROUND((G165*F165),2)</f>
      </c>
      <c r="O165">
        <f>rekapitulace!H8</f>
      </c>
      <c r="P165">
        <f>O165/100*H165</f>
      </c>
    </row>
    <row r="166" ht="127.5">
      <c r="D166" s="15" t="s">
        <v>980</v>
      </c>
    </row>
    <row r="167" ht="409.5">
      <c r="D167" s="15" t="s">
        <v>814</v>
      </c>
    </row>
    <row r="168" spans="1:16" ht="12.75">
      <c r="A168" s="7">
        <v>46</v>
      </c>
      <c r="B168" s="7" t="s">
        <v>815</v>
      </c>
      <c r="C168" s="7" t="s">
        <v>44</v>
      </c>
      <c r="D168" s="7" t="s">
        <v>816</v>
      </c>
      <c r="E168" s="7" t="s">
        <v>101</v>
      </c>
      <c r="F168" s="10">
        <v>55.594</v>
      </c>
      <c r="G168" s="14"/>
      <c r="H168" s="13">
        <f>ROUND((G168*F168),2)</f>
      </c>
      <c r="O168">
        <f>rekapitulace!H8</f>
      </c>
      <c r="P168">
        <f>O168/100*H168</f>
      </c>
    </row>
    <row r="169" ht="229.5">
      <c r="D169" s="15" t="s">
        <v>981</v>
      </c>
    </row>
    <row r="170" ht="395.25">
      <c r="D170" s="15" t="s">
        <v>818</v>
      </c>
    </row>
    <row r="171" spans="1:16" ht="12.75">
      <c r="A171" s="7">
        <v>47</v>
      </c>
      <c r="B171" s="7" t="s">
        <v>815</v>
      </c>
      <c r="C171" s="7" t="s">
        <v>50</v>
      </c>
      <c r="D171" s="7" t="s">
        <v>982</v>
      </c>
      <c r="E171" s="7" t="s">
        <v>101</v>
      </c>
      <c r="F171" s="10">
        <v>87.201</v>
      </c>
      <c r="G171" s="14"/>
      <c r="H171" s="13">
        <f>ROUND((G171*F171),2)</f>
      </c>
      <c r="O171">
        <f>rekapitulace!H8</f>
      </c>
      <c r="P171">
        <f>O171/100*H171</f>
      </c>
    </row>
    <row r="172" ht="63.75">
      <c r="D172" s="15" t="s">
        <v>983</v>
      </c>
    </row>
    <row r="173" ht="395.25">
      <c r="D173" s="15" t="s">
        <v>818</v>
      </c>
    </row>
    <row r="174" spans="1:16" ht="12.75">
      <c r="A174" s="7">
        <v>48</v>
      </c>
      <c r="B174" s="7" t="s">
        <v>815</v>
      </c>
      <c r="C174" s="7" t="s">
        <v>54</v>
      </c>
      <c r="D174" s="7" t="s">
        <v>819</v>
      </c>
      <c r="E174" s="7" t="s">
        <v>101</v>
      </c>
      <c r="F174" s="10">
        <v>476.444</v>
      </c>
      <c r="G174" s="14"/>
      <c r="H174" s="13">
        <f>ROUND((G174*F174),2)</f>
      </c>
      <c r="O174">
        <f>rekapitulace!H8</f>
      </c>
      <c r="P174">
        <f>O174/100*H174</f>
      </c>
    </row>
    <row r="175" ht="409.5">
      <c r="D175" s="15" t="s">
        <v>965</v>
      </c>
    </row>
    <row r="176" ht="395.25">
      <c r="D176" s="15" t="s">
        <v>818</v>
      </c>
    </row>
    <row r="177" spans="1:16" ht="12.75">
      <c r="A177" s="7">
        <v>49</v>
      </c>
      <c r="B177" s="7" t="s">
        <v>820</v>
      </c>
      <c r="C177" s="7" t="s">
        <v>44</v>
      </c>
      <c r="D177" s="7" t="s">
        <v>821</v>
      </c>
      <c r="E177" s="7" t="s">
        <v>101</v>
      </c>
      <c r="F177" s="10">
        <v>24.6</v>
      </c>
      <c r="G177" s="14"/>
      <c r="H177" s="13">
        <f>ROUND((G177*F177),2)</f>
      </c>
      <c r="O177">
        <f>rekapitulace!H8</f>
      </c>
      <c r="P177">
        <f>O177/100*H177</f>
      </c>
    </row>
    <row r="178" ht="153">
      <c r="D178" s="15" t="s">
        <v>984</v>
      </c>
    </row>
    <row r="179" ht="395.25">
      <c r="D179" s="15" t="s">
        <v>818</v>
      </c>
    </row>
    <row r="180" spans="1:16" ht="12.75">
      <c r="A180" s="7">
        <v>50</v>
      </c>
      <c r="B180" s="7" t="s">
        <v>985</v>
      </c>
      <c r="C180" s="7" t="s">
        <v>44</v>
      </c>
      <c r="D180" s="7" t="s">
        <v>986</v>
      </c>
      <c r="E180" s="7" t="s">
        <v>101</v>
      </c>
      <c r="F180" s="10">
        <v>139.489</v>
      </c>
      <c r="G180" s="14"/>
      <c r="H180" s="13">
        <f>ROUND((G180*F180),2)</f>
      </c>
      <c r="O180">
        <f>rekapitulace!H8</f>
      </c>
      <c r="P180">
        <f>O180/100*H180</f>
      </c>
    </row>
    <row r="181" ht="408">
      <c r="D181" s="15" t="s">
        <v>987</v>
      </c>
    </row>
    <row r="182" ht="395.25">
      <c r="D182" s="15" t="s">
        <v>818</v>
      </c>
    </row>
    <row r="183" spans="1:16" ht="12.75" customHeight="1">
      <c r="A183" s="16"/>
      <c r="B183" s="16"/>
      <c r="C183" s="16" t="s">
        <v>39</v>
      </c>
      <c r="D183" s="16" t="s">
        <v>535</v>
      </c>
      <c r="E183" s="16"/>
      <c r="F183" s="16"/>
      <c r="G183" s="16"/>
      <c r="H183" s="16">
        <f>SUM(H159:H182)</f>
      </c>
      <c r="P183">
        <f>ROUND(SUM(P159:P182),2)</f>
      </c>
    </row>
    <row r="185" spans="1:8" ht="12.75" customHeight="1">
      <c r="A185" s="9"/>
      <c r="B185" s="9"/>
      <c r="C185" s="9" t="s">
        <v>40</v>
      </c>
      <c r="D185" s="9" t="s">
        <v>286</v>
      </c>
      <c r="E185" s="9"/>
      <c r="F185" s="11"/>
      <c r="G185" s="9"/>
      <c r="H185" s="11"/>
    </row>
    <row r="186" spans="1:16" ht="12.75">
      <c r="A186" s="7">
        <v>51</v>
      </c>
      <c r="B186" s="7" t="s">
        <v>988</v>
      </c>
      <c r="C186" s="7" t="s">
        <v>44</v>
      </c>
      <c r="D186" s="7" t="s">
        <v>989</v>
      </c>
      <c r="E186" s="7" t="s">
        <v>168</v>
      </c>
      <c r="F186" s="10">
        <v>158.642</v>
      </c>
      <c r="G186" s="14"/>
      <c r="H186" s="13">
        <f>ROUND((G186*F186),2)</f>
      </c>
      <c r="O186">
        <f>rekapitulace!H8</f>
      </c>
      <c r="P186">
        <f>O186/100*H186</f>
      </c>
    </row>
    <row r="187" ht="165.75">
      <c r="D187" s="15" t="s">
        <v>990</v>
      </c>
    </row>
    <row r="188" ht="409.5">
      <c r="D188" s="15" t="s">
        <v>991</v>
      </c>
    </row>
    <row r="189" spans="1:16" ht="12.75" customHeight="1">
      <c r="A189" s="16"/>
      <c r="B189" s="16"/>
      <c r="C189" s="16" t="s">
        <v>40</v>
      </c>
      <c r="D189" s="16" t="s">
        <v>313</v>
      </c>
      <c r="E189" s="16"/>
      <c r="F189" s="16"/>
      <c r="G189" s="16"/>
      <c r="H189" s="16">
        <f>SUM(H186:H188)</f>
      </c>
      <c r="P189">
        <f>ROUND(SUM(P186:P188),2)</f>
      </c>
    </row>
    <row r="191" spans="1:8" ht="12.75" customHeight="1">
      <c r="A191" s="9"/>
      <c r="B191" s="9"/>
      <c r="C191" s="9" t="s">
        <v>315</v>
      </c>
      <c r="D191" s="9" t="s">
        <v>314</v>
      </c>
      <c r="E191" s="9"/>
      <c r="F191" s="11"/>
      <c r="G191" s="9"/>
      <c r="H191" s="11"/>
    </row>
    <row r="192" spans="1:16" ht="12.75">
      <c r="A192" s="7">
        <v>52</v>
      </c>
      <c r="B192" s="7" t="s">
        <v>992</v>
      </c>
      <c r="C192" s="7" t="s">
        <v>44</v>
      </c>
      <c r="D192" s="7" t="s">
        <v>993</v>
      </c>
      <c r="E192" s="7" t="s">
        <v>168</v>
      </c>
      <c r="F192" s="10">
        <v>2.03</v>
      </c>
      <c r="G192" s="14"/>
      <c r="H192" s="13">
        <f>ROUND((G192*F192),2)</f>
      </c>
      <c r="O192">
        <f>rekapitulace!H8</f>
      </c>
      <c r="P192">
        <f>O192/100*H192</f>
      </c>
    </row>
    <row r="193" ht="51">
      <c r="D193" s="15" t="s">
        <v>994</v>
      </c>
    </row>
    <row r="194" ht="382.5">
      <c r="D194" s="15" t="s">
        <v>995</v>
      </c>
    </row>
    <row r="195" spans="1:16" ht="12.75">
      <c r="A195" s="7">
        <v>53</v>
      </c>
      <c r="B195" s="7" t="s">
        <v>996</v>
      </c>
      <c r="C195" s="7" t="s">
        <v>44</v>
      </c>
      <c r="D195" s="7" t="s">
        <v>997</v>
      </c>
      <c r="E195" s="7" t="s">
        <v>168</v>
      </c>
      <c r="F195" s="10">
        <v>40.4</v>
      </c>
      <c r="G195" s="14"/>
      <c r="H195" s="13">
        <f>ROUND((G195*F195),2)</f>
      </c>
      <c r="O195">
        <f>rekapitulace!H8</f>
      </c>
      <c r="P195">
        <f>O195/100*H195</f>
      </c>
    </row>
    <row r="196" ht="89.25">
      <c r="D196" s="15" t="s">
        <v>998</v>
      </c>
    </row>
    <row r="197" ht="409.5">
      <c r="D197" s="15" t="s">
        <v>999</v>
      </c>
    </row>
    <row r="198" spans="1:16" ht="12.75">
      <c r="A198" s="7">
        <v>54</v>
      </c>
      <c r="B198" s="7" t="s">
        <v>1000</v>
      </c>
      <c r="C198" s="7" t="s">
        <v>44</v>
      </c>
      <c r="D198" s="7" t="s">
        <v>1001</v>
      </c>
      <c r="E198" s="7" t="s">
        <v>168</v>
      </c>
      <c r="F198" s="10">
        <v>37.2</v>
      </c>
      <c r="G198" s="14"/>
      <c r="H198" s="13">
        <f>ROUND((G198*F198),2)</f>
      </c>
      <c r="O198">
        <f>rekapitulace!H8</f>
      </c>
      <c r="P198">
        <f>O198/100*H198</f>
      </c>
    </row>
    <row r="199" ht="51">
      <c r="D199" s="15" t="s">
        <v>1002</v>
      </c>
    </row>
    <row r="200" ht="140.25">
      <c r="D200" s="15" t="s">
        <v>398</v>
      </c>
    </row>
    <row r="201" spans="1:16" ht="12.75">
      <c r="A201" s="7">
        <v>55</v>
      </c>
      <c r="B201" s="7" t="s">
        <v>1000</v>
      </c>
      <c r="C201" s="7" t="s">
        <v>50</v>
      </c>
      <c r="D201" s="7" t="s">
        <v>1003</v>
      </c>
      <c r="E201" s="7" t="s">
        <v>168</v>
      </c>
      <c r="F201" s="10">
        <v>40.2</v>
      </c>
      <c r="G201" s="14"/>
      <c r="H201" s="13">
        <f>ROUND((G201*F201),2)</f>
      </c>
      <c r="O201">
        <f>rekapitulace!H8</f>
      </c>
      <c r="P201">
        <f>O201/100*H201</f>
      </c>
    </row>
    <row r="202" ht="51">
      <c r="D202" s="15" t="s">
        <v>1004</v>
      </c>
    </row>
    <row r="203" ht="140.25">
      <c r="D203" s="15" t="s">
        <v>398</v>
      </c>
    </row>
    <row r="204" spans="1:16" ht="12.75">
      <c r="A204" s="7">
        <v>56</v>
      </c>
      <c r="B204" s="7" t="s">
        <v>1005</v>
      </c>
      <c r="C204" s="7" t="s">
        <v>44</v>
      </c>
      <c r="D204" s="7" t="s">
        <v>1006</v>
      </c>
      <c r="E204" s="7" t="s">
        <v>168</v>
      </c>
      <c r="F204" s="10">
        <v>47.743</v>
      </c>
      <c r="G204" s="14"/>
      <c r="H204" s="13">
        <f>ROUND((G204*F204),2)</f>
      </c>
      <c r="O204">
        <f>rekapitulace!H8</f>
      </c>
      <c r="P204">
        <f>O204/100*H204</f>
      </c>
    </row>
    <row r="205" ht="76.5">
      <c r="D205" s="15" t="s">
        <v>1007</v>
      </c>
    </row>
    <row r="206" ht="409.5">
      <c r="D206" s="15" t="s">
        <v>1008</v>
      </c>
    </row>
    <row r="207" spans="1:16" ht="12.75">
      <c r="A207" s="7">
        <v>57</v>
      </c>
      <c r="B207" s="7" t="s">
        <v>1005</v>
      </c>
      <c r="C207" s="7" t="s">
        <v>50</v>
      </c>
      <c r="D207" s="7" t="s">
        <v>1009</v>
      </c>
      <c r="E207" s="7" t="s">
        <v>168</v>
      </c>
      <c r="F207" s="10">
        <v>9.413</v>
      </c>
      <c r="G207" s="14"/>
      <c r="H207" s="13">
        <f>ROUND((G207*F207),2)</f>
      </c>
      <c r="O207">
        <f>rekapitulace!H8</f>
      </c>
      <c r="P207">
        <f>O207/100*H207</f>
      </c>
    </row>
    <row r="208" ht="25.5">
      <c r="D208" s="15" t="s">
        <v>1010</v>
      </c>
    </row>
    <row r="209" ht="409.5">
      <c r="D209" s="15" t="s">
        <v>1008</v>
      </c>
    </row>
    <row r="210" spans="1:16" ht="12.75">
      <c r="A210" s="7">
        <v>58</v>
      </c>
      <c r="B210" s="7" t="s">
        <v>842</v>
      </c>
      <c r="C210" s="7" t="s">
        <v>44</v>
      </c>
      <c r="D210" s="7" t="s">
        <v>843</v>
      </c>
      <c r="E210" s="7" t="s">
        <v>52</v>
      </c>
      <c r="F210" s="10">
        <v>8</v>
      </c>
      <c r="G210" s="14"/>
      <c r="H210" s="13">
        <f>ROUND((G210*F210),2)</f>
      </c>
      <c r="O210">
        <f>rekapitulace!H8</f>
      </c>
      <c r="P210">
        <f>O210/100*H210</f>
      </c>
    </row>
    <row r="211" ht="114.75">
      <c r="D211" s="15" t="s">
        <v>844</v>
      </c>
    </row>
    <row r="212" ht="255">
      <c r="D212" s="15" t="s">
        <v>690</v>
      </c>
    </row>
    <row r="213" spans="1:16" ht="12.75">
      <c r="A213" s="7">
        <v>59</v>
      </c>
      <c r="B213" s="7" t="s">
        <v>1011</v>
      </c>
      <c r="C213" s="7" t="s">
        <v>44</v>
      </c>
      <c r="D213" s="7" t="s">
        <v>1012</v>
      </c>
      <c r="E213" s="7" t="s">
        <v>168</v>
      </c>
      <c r="F213" s="10">
        <v>29.7</v>
      </c>
      <c r="G213" s="14"/>
      <c r="H213" s="13">
        <f>ROUND((G213*F213),2)</f>
      </c>
      <c r="O213">
        <f>rekapitulace!H8</f>
      </c>
      <c r="P213">
        <f>O213/100*H213</f>
      </c>
    </row>
    <row r="214" ht="51">
      <c r="D214" s="15" t="s">
        <v>1013</v>
      </c>
    </row>
    <row r="215" ht="255">
      <c r="D215" s="15" t="s">
        <v>556</v>
      </c>
    </row>
    <row r="216" spans="1:16" ht="12.75">
      <c r="A216" s="7">
        <v>60</v>
      </c>
      <c r="B216" s="7" t="s">
        <v>1014</v>
      </c>
      <c r="C216" s="7" t="s">
        <v>44</v>
      </c>
      <c r="D216" s="7" t="s">
        <v>1015</v>
      </c>
      <c r="E216" s="7" t="s">
        <v>168</v>
      </c>
      <c r="F216" s="10">
        <v>91.261</v>
      </c>
      <c r="G216" s="14"/>
      <c r="H216" s="13">
        <f>ROUND((G216*F216),2)</f>
      </c>
      <c r="O216">
        <f>rekapitulace!H8</f>
      </c>
      <c r="P216">
        <f>O216/100*H216</f>
      </c>
    </row>
    <row r="217" ht="229.5">
      <c r="D217" s="15" t="s">
        <v>892</v>
      </c>
    </row>
    <row r="218" ht="242.25">
      <c r="D218" s="15" t="s">
        <v>329</v>
      </c>
    </row>
    <row r="219" spans="1:16" ht="12.75">
      <c r="A219" s="7">
        <v>61</v>
      </c>
      <c r="B219" s="7" t="s">
        <v>1016</v>
      </c>
      <c r="C219" s="7" t="s">
        <v>44</v>
      </c>
      <c r="D219" s="7" t="s">
        <v>1017</v>
      </c>
      <c r="E219" s="7" t="s">
        <v>168</v>
      </c>
      <c r="F219" s="10">
        <v>91.261</v>
      </c>
      <c r="G219" s="14"/>
      <c r="H219" s="13">
        <f>ROUND((G219*F219),2)</f>
      </c>
      <c r="O219">
        <f>rekapitulace!H8</f>
      </c>
      <c r="P219">
        <f>O219/100*H219</f>
      </c>
    </row>
    <row r="220" ht="229.5">
      <c r="D220" s="15" t="s">
        <v>895</v>
      </c>
    </row>
    <row r="221" ht="242.25">
      <c r="D221" s="15" t="s">
        <v>329</v>
      </c>
    </row>
    <row r="222" spans="1:16" ht="12.75">
      <c r="A222" s="7">
        <v>62</v>
      </c>
      <c r="B222" s="7" t="s">
        <v>860</v>
      </c>
      <c r="C222" s="7" t="s">
        <v>44</v>
      </c>
      <c r="D222" s="7" t="s">
        <v>861</v>
      </c>
      <c r="E222" s="7" t="s">
        <v>168</v>
      </c>
      <c r="F222" s="10">
        <v>77.321</v>
      </c>
      <c r="G222" s="14"/>
      <c r="H222" s="13">
        <f>ROUND((G222*F222),2)</f>
      </c>
      <c r="O222">
        <f>rekapitulace!H8</f>
      </c>
      <c r="P222">
        <f>O222/100*H222</f>
      </c>
    </row>
    <row r="223" ht="89.25">
      <c r="D223" s="15" t="s">
        <v>1018</v>
      </c>
    </row>
    <row r="224" ht="204">
      <c r="D224" s="15" t="s">
        <v>863</v>
      </c>
    </row>
    <row r="225" spans="1:16" ht="12.75">
      <c r="A225" s="7">
        <v>63</v>
      </c>
      <c r="B225" s="7" t="s">
        <v>1019</v>
      </c>
      <c r="C225" s="7" t="s">
        <v>44</v>
      </c>
      <c r="D225" s="7" t="s">
        <v>1020</v>
      </c>
      <c r="E225" s="7" t="s">
        <v>168</v>
      </c>
      <c r="F225" s="10">
        <v>14</v>
      </c>
      <c r="G225" s="14"/>
      <c r="H225" s="13">
        <f>ROUND((G225*F225),2)</f>
      </c>
      <c r="O225">
        <f>rekapitulace!H8</f>
      </c>
      <c r="P225">
        <f>O225/100*H225</f>
      </c>
    </row>
    <row r="226" ht="140.25">
      <c r="D226" s="15" t="s">
        <v>1021</v>
      </c>
    </row>
    <row r="227" ht="409.5">
      <c r="D227" s="15" t="s">
        <v>1022</v>
      </c>
    </row>
    <row r="228" spans="1:16" ht="12.75">
      <c r="A228" s="7">
        <v>64</v>
      </c>
      <c r="B228" s="7" t="s">
        <v>1023</v>
      </c>
      <c r="C228" s="7" t="s">
        <v>44</v>
      </c>
      <c r="D228" s="7" t="s">
        <v>1024</v>
      </c>
      <c r="E228" s="7" t="s">
        <v>52</v>
      </c>
      <c r="F228" s="10">
        <v>6</v>
      </c>
      <c r="G228" s="14"/>
      <c r="H228" s="13">
        <f>ROUND((G228*F228),2)</f>
      </c>
      <c r="O228">
        <f>rekapitulace!H8</f>
      </c>
      <c r="P228">
        <f>O228/100*H228</f>
      </c>
    </row>
    <row r="229" ht="25.5">
      <c r="D229" s="15" t="s">
        <v>1025</v>
      </c>
    </row>
    <row r="230" ht="409.5">
      <c r="D230" s="15" t="s">
        <v>1026</v>
      </c>
    </row>
    <row r="231" spans="1:16" ht="12.75">
      <c r="A231" s="7">
        <v>65</v>
      </c>
      <c r="B231" s="7" t="s">
        <v>871</v>
      </c>
      <c r="C231" s="7" t="s">
        <v>44</v>
      </c>
      <c r="D231" s="7" t="s">
        <v>872</v>
      </c>
      <c r="E231" s="7" t="s">
        <v>101</v>
      </c>
      <c r="F231" s="10">
        <v>522.644</v>
      </c>
      <c r="G231" s="14"/>
      <c r="H231" s="13">
        <f>ROUND((G231*F231),2)</f>
      </c>
      <c r="O231">
        <f>rekapitulace!H8</f>
      </c>
      <c r="P231">
        <f>O231/100*H231</f>
      </c>
    </row>
    <row r="232" ht="409.5">
      <c r="D232" s="15" t="s">
        <v>1027</v>
      </c>
    </row>
    <row r="233" ht="127.5">
      <c r="D233" s="15" t="s">
        <v>867</v>
      </c>
    </row>
    <row r="234" spans="1:16" ht="12.75">
      <c r="A234" s="7">
        <v>66</v>
      </c>
      <c r="B234" s="7" t="s">
        <v>1028</v>
      </c>
      <c r="C234" s="7" t="s">
        <v>44</v>
      </c>
      <c r="D234" s="7" t="s">
        <v>1029</v>
      </c>
      <c r="E234" s="7" t="s">
        <v>101</v>
      </c>
      <c r="F234" s="10">
        <v>273</v>
      </c>
      <c r="G234" s="14"/>
      <c r="H234" s="13">
        <f>ROUND((G234*F234),2)</f>
      </c>
      <c r="O234">
        <f>rekapitulace!H8</f>
      </c>
      <c r="P234">
        <f>O234/100*H234</f>
      </c>
    </row>
    <row r="235" ht="63.75">
      <c r="D235" s="15" t="s">
        <v>1030</v>
      </c>
    </row>
    <row r="236" ht="165.75">
      <c r="D236" s="15" t="s">
        <v>1031</v>
      </c>
    </row>
    <row r="237" spans="1:16" ht="12.75">
      <c r="A237" s="7">
        <v>67</v>
      </c>
      <c r="B237" s="7" t="s">
        <v>1032</v>
      </c>
      <c r="C237" s="7" t="s">
        <v>44</v>
      </c>
      <c r="D237" s="7" t="s">
        <v>1033</v>
      </c>
      <c r="E237" s="7" t="s">
        <v>92</v>
      </c>
      <c r="F237" s="10">
        <v>21.652</v>
      </c>
      <c r="G237" s="14"/>
      <c r="H237" s="13">
        <f>ROUND((G237*F237),2)</f>
      </c>
      <c r="O237">
        <f>rekapitulace!H8</f>
      </c>
      <c r="P237">
        <f>O237/100*H237</f>
      </c>
    </row>
    <row r="238" ht="165.75">
      <c r="D238" s="15" t="s">
        <v>1034</v>
      </c>
    </row>
    <row r="239" ht="409.5">
      <c r="D239" s="15" t="s">
        <v>1035</v>
      </c>
    </row>
    <row r="240" spans="1:16" ht="12.75">
      <c r="A240" s="7">
        <v>68</v>
      </c>
      <c r="B240" s="7" t="s">
        <v>1036</v>
      </c>
      <c r="C240" s="7" t="s">
        <v>44</v>
      </c>
      <c r="D240" s="7" t="s">
        <v>1037</v>
      </c>
      <c r="E240" s="7" t="s">
        <v>168</v>
      </c>
      <c r="F240" s="10">
        <v>14</v>
      </c>
      <c r="G240" s="14"/>
      <c r="H240" s="13">
        <f>ROUND((G240*F240),2)</f>
      </c>
      <c r="O240">
        <f>rekapitulace!H8</f>
      </c>
      <c r="P240">
        <f>O240/100*H240</f>
      </c>
    </row>
    <row r="241" ht="114.75">
      <c r="D241" s="15" t="s">
        <v>1038</v>
      </c>
    </row>
    <row r="242" ht="409.5">
      <c r="D242" s="15" t="s">
        <v>340</v>
      </c>
    </row>
    <row r="243" spans="1:16" ht="12.75">
      <c r="A243" s="7">
        <v>69</v>
      </c>
      <c r="B243" s="7" t="s">
        <v>1039</v>
      </c>
      <c r="C243" s="7" t="s">
        <v>44</v>
      </c>
      <c r="D243" s="7" t="s">
        <v>1040</v>
      </c>
      <c r="E243" s="7" t="s">
        <v>829</v>
      </c>
      <c r="F243" s="10">
        <v>6</v>
      </c>
      <c r="G243" s="14"/>
      <c r="H243" s="13">
        <f>ROUND((G243*F243),2)</f>
      </c>
      <c r="O243">
        <f>rekapitulace!H8</f>
      </c>
      <c r="P243">
        <f>O243/100*H243</f>
      </c>
    </row>
    <row r="244" ht="76.5">
      <c r="D244" s="15" t="s">
        <v>1041</v>
      </c>
    </row>
    <row r="245" ht="409.5">
      <c r="D245" s="15" t="s">
        <v>340</v>
      </c>
    </row>
    <row r="246" spans="1:16" ht="12.75">
      <c r="A246" s="7">
        <v>70</v>
      </c>
      <c r="B246" s="7" t="s">
        <v>1042</v>
      </c>
      <c r="C246" s="7" t="s">
        <v>44</v>
      </c>
      <c r="D246" s="7" t="s">
        <v>1043</v>
      </c>
      <c r="E246" s="7" t="s">
        <v>101</v>
      </c>
      <c r="F246" s="10">
        <v>375.608</v>
      </c>
      <c r="G246" s="14"/>
      <c r="H246" s="13">
        <f>ROUND((G246*F246),2)</f>
      </c>
      <c r="O246">
        <f>rekapitulace!H8</f>
      </c>
      <c r="P246">
        <f>O246/100*H246</f>
      </c>
    </row>
    <row r="247" ht="38.25">
      <c r="D247" s="15" t="s">
        <v>1044</v>
      </c>
    </row>
    <row r="248" ht="409.5">
      <c r="D248" s="15" t="s">
        <v>1045</v>
      </c>
    </row>
    <row r="249" spans="1:16" ht="12.75" customHeight="1">
      <c r="A249" s="16"/>
      <c r="B249" s="16"/>
      <c r="C249" s="16" t="s">
        <v>315</v>
      </c>
      <c r="D249" s="16" t="s">
        <v>314</v>
      </c>
      <c r="E249" s="16"/>
      <c r="F249" s="16"/>
      <c r="G249" s="16"/>
      <c r="H249" s="16">
        <f>SUM(H192:H248)</f>
      </c>
      <c r="P249">
        <f>ROUND(SUM(P192:P248),2)</f>
      </c>
    </row>
    <row r="251" spans="1:16" ht="12.75" customHeight="1">
      <c r="A251" s="16"/>
      <c r="B251" s="16"/>
      <c r="C251" s="16"/>
      <c r="D251" s="16" t="s">
        <v>76</v>
      </c>
      <c r="E251" s="16"/>
      <c r="F251" s="16"/>
      <c r="G251" s="16"/>
      <c r="H251" s="16">
        <f>+H33+H75+H87+H102+H120+H135+H156+H183+H189+H249</f>
      </c>
      <c r="P251">
        <f>+P33+P75+P87+P102+P120+P135+P156+P183+P189+P249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1046</v>
      </c>
      <c r="D5" s="5" t="s">
        <v>1047</v>
      </c>
      <c r="E5" s="5"/>
    </row>
    <row r="6" spans="1:5" ht="12.75" customHeight="1">
      <c r="A6" t="s">
        <v>17</v>
      </c>
      <c r="C6" s="5" t="s">
        <v>1048</v>
      </c>
      <c r="D6" s="5" t="s">
        <v>1047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125</v>
      </c>
      <c r="C12" s="7" t="s">
        <v>44</v>
      </c>
      <c r="D12" s="7" t="s">
        <v>126</v>
      </c>
      <c r="E12" s="7" t="s">
        <v>82</v>
      </c>
      <c r="F12" s="10">
        <v>99.965</v>
      </c>
      <c r="G12" s="14"/>
      <c r="H12" s="13">
        <f>ROUND((G12*F12),2)</f>
      </c>
      <c r="O12">
        <f>rekapitulace!H8</f>
      </c>
      <c r="P12">
        <f>O12/100*H12</f>
      </c>
    </row>
    <row r="13" ht="216.75">
      <c r="D13" s="15" t="s">
        <v>1049</v>
      </c>
    </row>
    <row r="14" ht="409.5">
      <c r="D14" s="15" t="s">
        <v>128</v>
      </c>
    </row>
    <row r="15" spans="1:16" ht="12.75">
      <c r="A15" s="7">
        <v>2</v>
      </c>
      <c r="B15" s="7" t="s">
        <v>129</v>
      </c>
      <c r="C15" s="7" t="s">
        <v>44</v>
      </c>
      <c r="D15" s="7" t="s">
        <v>130</v>
      </c>
      <c r="E15" s="7" t="s">
        <v>82</v>
      </c>
      <c r="F15" s="10">
        <v>134.571</v>
      </c>
      <c r="G15" s="14"/>
      <c r="H15" s="13">
        <f>ROUND((G15*F15),2)</f>
      </c>
      <c r="O15">
        <f>rekapitulace!H8</f>
      </c>
      <c r="P15">
        <f>O15/100*H15</f>
      </c>
    </row>
    <row r="16" ht="89.25">
      <c r="D16" s="15" t="s">
        <v>1050</v>
      </c>
    </row>
    <row r="17" ht="409.5">
      <c r="D17" s="15" t="s">
        <v>128</v>
      </c>
    </row>
    <row r="18" spans="1:16" ht="12.75">
      <c r="A18" s="7">
        <v>3</v>
      </c>
      <c r="B18" s="7" t="s">
        <v>132</v>
      </c>
      <c r="C18" s="7" t="s">
        <v>44</v>
      </c>
      <c r="D18" s="7" t="s">
        <v>878</v>
      </c>
      <c r="E18" s="7" t="s">
        <v>82</v>
      </c>
      <c r="F18" s="10">
        <v>2.562</v>
      </c>
      <c r="G18" s="14"/>
      <c r="H18" s="13">
        <f>ROUND((G18*F18),2)</f>
      </c>
      <c r="O18">
        <f>rekapitulace!H8</f>
      </c>
      <c r="P18">
        <f>O18/100*H18</f>
      </c>
    </row>
    <row r="19" ht="89.25">
      <c r="D19" s="15" t="s">
        <v>1051</v>
      </c>
    </row>
    <row r="20" ht="153">
      <c r="D20" s="15" t="s">
        <v>122</v>
      </c>
    </row>
    <row r="21" spans="1:16" ht="12.75">
      <c r="A21" s="7">
        <v>4</v>
      </c>
      <c r="B21" s="7" t="s">
        <v>135</v>
      </c>
      <c r="C21" s="7" t="s">
        <v>44</v>
      </c>
      <c r="D21" s="7" t="s">
        <v>136</v>
      </c>
      <c r="E21" s="7" t="s">
        <v>92</v>
      </c>
      <c r="F21" s="10">
        <v>201.6</v>
      </c>
      <c r="G21" s="14"/>
      <c r="H21" s="13">
        <f>ROUND((G21*F21),2)</f>
      </c>
      <c r="O21">
        <f>rekapitulace!H8</f>
      </c>
      <c r="P21">
        <f>O21/100*H21</f>
      </c>
    </row>
    <row r="22" ht="76.5">
      <c r="D22" s="15" t="s">
        <v>1052</v>
      </c>
    </row>
    <row r="23" ht="153">
      <c r="D23" s="15" t="s">
        <v>138</v>
      </c>
    </row>
    <row r="24" spans="1:16" ht="12.75">
      <c r="A24" s="7">
        <v>5</v>
      </c>
      <c r="B24" s="7" t="s">
        <v>139</v>
      </c>
      <c r="C24" s="7" t="s">
        <v>44</v>
      </c>
      <c r="D24" s="7" t="s">
        <v>140</v>
      </c>
      <c r="E24" s="7" t="s">
        <v>92</v>
      </c>
      <c r="F24" s="10">
        <v>29.7</v>
      </c>
      <c r="G24" s="14"/>
      <c r="H24" s="13">
        <f>ROUND((G24*F24),2)</f>
      </c>
      <c r="O24">
        <f>rekapitulace!H8</f>
      </c>
      <c r="P24">
        <f>O24/100*H24</f>
      </c>
    </row>
    <row r="25" ht="63.75">
      <c r="D25" s="15" t="s">
        <v>1053</v>
      </c>
    </row>
    <row r="26" ht="153">
      <c r="D26" s="15" t="s">
        <v>138</v>
      </c>
    </row>
    <row r="27" spans="1:16" ht="12.75">
      <c r="A27" s="7">
        <v>6</v>
      </c>
      <c r="B27" s="7" t="s">
        <v>882</v>
      </c>
      <c r="C27" s="7" t="s">
        <v>44</v>
      </c>
      <c r="D27" s="7" t="s">
        <v>883</v>
      </c>
      <c r="E27" s="7" t="s">
        <v>52</v>
      </c>
      <c r="F27" s="10">
        <v>1</v>
      </c>
      <c r="G27" s="14"/>
      <c r="H27" s="13">
        <f>ROUND((G27*F27),2)</f>
      </c>
      <c r="O27">
        <f>rekapitulace!H8</f>
      </c>
      <c r="P27">
        <f>O27/100*H27</f>
      </c>
    </row>
    <row r="28" ht="25.5">
      <c r="D28" s="15" t="s">
        <v>47</v>
      </c>
    </row>
    <row r="29" ht="114.75">
      <c r="D29" s="15" t="s">
        <v>53</v>
      </c>
    </row>
    <row r="30" spans="1:16" ht="12.75">
      <c r="A30" s="7">
        <v>7</v>
      </c>
      <c r="B30" s="7" t="s">
        <v>754</v>
      </c>
      <c r="C30" s="7" t="s">
        <v>44</v>
      </c>
      <c r="D30" s="7" t="s">
        <v>755</v>
      </c>
      <c r="E30" s="7" t="s">
        <v>52</v>
      </c>
      <c r="F30" s="10">
        <v>1</v>
      </c>
      <c r="G30" s="14"/>
      <c r="H30" s="13">
        <f>ROUND((G30*F30),2)</f>
      </c>
      <c r="O30">
        <f>rekapitulace!H8</f>
      </c>
      <c r="P30">
        <f>O30/100*H30</f>
      </c>
    </row>
    <row r="31" ht="25.5">
      <c r="D31" s="15" t="s">
        <v>72</v>
      </c>
    </row>
    <row r="32" ht="318.75">
      <c r="D32" s="15" t="s">
        <v>756</v>
      </c>
    </row>
    <row r="33" spans="1:16" ht="12.75" customHeight="1">
      <c r="A33" s="16"/>
      <c r="B33" s="16"/>
      <c r="C33" s="16" t="s">
        <v>42</v>
      </c>
      <c r="D33" s="16" t="s">
        <v>41</v>
      </c>
      <c r="E33" s="16"/>
      <c r="F33" s="16"/>
      <c r="G33" s="16"/>
      <c r="H33" s="16">
        <f>SUM(H12:H32)</f>
      </c>
      <c r="P33">
        <f>ROUND(SUM(P12:P32),2)</f>
      </c>
    </row>
    <row r="35" spans="1:8" ht="12.75" customHeight="1">
      <c r="A35" s="9"/>
      <c r="B35" s="9"/>
      <c r="C35" s="9" t="s">
        <v>24</v>
      </c>
      <c r="D35" s="9" t="s">
        <v>85</v>
      </c>
      <c r="E35" s="9"/>
      <c r="F35" s="11"/>
      <c r="G35" s="9"/>
      <c r="H35" s="11"/>
    </row>
    <row r="36" spans="1:16" ht="12.75">
      <c r="A36" s="7">
        <v>8</v>
      </c>
      <c r="B36" s="7" t="s">
        <v>884</v>
      </c>
      <c r="C36" s="7" t="s">
        <v>44</v>
      </c>
      <c r="D36" s="7" t="s">
        <v>885</v>
      </c>
      <c r="E36" s="7" t="s">
        <v>101</v>
      </c>
      <c r="F36" s="10">
        <v>92.4</v>
      </c>
      <c r="G36" s="14"/>
      <c r="H36" s="13">
        <f>ROUND((G36*F36),2)</f>
      </c>
      <c r="O36">
        <f>rekapitulace!H8</f>
      </c>
      <c r="P36">
        <f>O36/100*H36</f>
      </c>
    </row>
    <row r="37" ht="89.25">
      <c r="D37" s="15" t="s">
        <v>1054</v>
      </c>
    </row>
    <row r="38" ht="191.25">
      <c r="D38" s="15" t="s">
        <v>887</v>
      </c>
    </row>
    <row r="39" spans="1:16" ht="12.75">
      <c r="A39" s="7">
        <v>9</v>
      </c>
      <c r="B39" s="7" t="s">
        <v>153</v>
      </c>
      <c r="C39" s="7" t="s">
        <v>44</v>
      </c>
      <c r="D39" s="7" t="s">
        <v>154</v>
      </c>
      <c r="E39" s="7" t="s">
        <v>92</v>
      </c>
      <c r="F39" s="10">
        <v>15.4</v>
      </c>
      <c r="G39" s="14"/>
      <c r="H39" s="13">
        <f>ROUND((G39*F39),2)</f>
      </c>
      <c r="O39">
        <f>rekapitulace!H8</f>
      </c>
      <c r="P39">
        <f>O39/100*H39</f>
      </c>
    </row>
    <row r="40" ht="242.25">
      <c r="D40" s="15" t="s">
        <v>1055</v>
      </c>
    </row>
    <row r="41" ht="409.5">
      <c r="D41" s="15" t="s">
        <v>149</v>
      </c>
    </row>
    <row r="42" spans="1:16" ht="12.75">
      <c r="A42" s="7">
        <v>10</v>
      </c>
      <c r="B42" s="7" t="s">
        <v>170</v>
      </c>
      <c r="C42" s="7" t="s">
        <v>44</v>
      </c>
      <c r="D42" s="7" t="s">
        <v>171</v>
      </c>
      <c r="E42" s="7" t="s">
        <v>92</v>
      </c>
      <c r="F42" s="10">
        <v>27.719</v>
      </c>
      <c r="G42" s="14"/>
      <c r="H42" s="13">
        <f>ROUND((G42*F42),2)</f>
      </c>
      <c r="O42">
        <f>rekapitulace!H8</f>
      </c>
      <c r="P42">
        <f>O42/100*H42</f>
      </c>
    </row>
    <row r="43" ht="63.75">
      <c r="D43" s="15" t="s">
        <v>1056</v>
      </c>
    </row>
    <row r="44" ht="409.5">
      <c r="D44" s="15" t="s">
        <v>149</v>
      </c>
    </row>
    <row r="45" spans="1:16" ht="12.75">
      <c r="A45" s="7">
        <v>11</v>
      </c>
      <c r="B45" s="7" t="s">
        <v>890</v>
      </c>
      <c r="C45" s="7" t="s">
        <v>44</v>
      </c>
      <c r="D45" s="7" t="s">
        <v>891</v>
      </c>
      <c r="E45" s="7" t="s">
        <v>168</v>
      </c>
      <c r="F45" s="10">
        <v>104.784</v>
      </c>
      <c r="G45" s="14"/>
      <c r="H45" s="13">
        <f>ROUND((G45*F45),2)</f>
      </c>
      <c r="O45">
        <f>rekapitulace!H8</f>
      </c>
      <c r="P45">
        <f>O45/100*H45</f>
      </c>
    </row>
    <row r="46" ht="216.75">
      <c r="D46" s="15" t="s">
        <v>1057</v>
      </c>
    </row>
    <row r="47" ht="165.75">
      <c r="D47" s="15" t="s">
        <v>180</v>
      </c>
    </row>
    <row r="48" spans="1:16" ht="12.75">
      <c r="A48" s="7">
        <v>12</v>
      </c>
      <c r="B48" s="7" t="s">
        <v>893</v>
      </c>
      <c r="C48" s="7" t="s">
        <v>44</v>
      </c>
      <c r="D48" s="7" t="s">
        <v>894</v>
      </c>
      <c r="E48" s="7" t="s">
        <v>168</v>
      </c>
      <c r="F48" s="10">
        <v>104.784</v>
      </c>
      <c r="G48" s="14"/>
      <c r="H48" s="13">
        <f>ROUND((G48*F48),2)</f>
      </c>
      <c r="O48">
        <f>rekapitulace!H8</f>
      </c>
      <c r="P48">
        <f>O48/100*H48</f>
      </c>
    </row>
    <row r="49" ht="216.75">
      <c r="D49" s="15" t="s">
        <v>1058</v>
      </c>
    </row>
    <row r="50" ht="165.75">
      <c r="D50" s="15" t="s">
        <v>180</v>
      </c>
    </row>
    <row r="51" spans="1:16" ht="12.75">
      <c r="A51" s="7">
        <v>13</v>
      </c>
      <c r="B51" s="7" t="s">
        <v>185</v>
      </c>
      <c r="C51" s="7" t="s">
        <v>50</v>
      </c>
      <c r="D51" s="7" t="s">
        <v>186</v>
      </c>
      <c r="E51" s="7" t="s">
        <v>92</v>
      </c>
      <c r="F51" s="10">
        <v>29.7</v>
      </c>
      <c r="G51" s="14"/>
      <c r="H51" s="13">
        <f>ROUND((G51*F51),2)</f>
      </c>
      <c r="O51">
        <f>rekapitulace!H8</f>
      </c>
      <c r="P51">
        <f>O51/100*H51</f>
      </c>
    </row>
    <row r="52" ht="89.25">
      <c r="D52" s="15" t="s">
        <v>1059</v>
      </c>
    </row>
    <row r="53" ht="409.5">
      <c r="D53" s="15" t="s">
        <v>188</v>
      </c>
    </row>
    <row r="54" spans="1:16" ht="12.75">
      <c r="A54" s="7">
        <v>14</v>
      </c>
      <c r="B54" s="7" t="s">
        <v>185</v>
      </c>
      <c r="C54" s="7" t="s">
        <v>54</v>
      </c>
      <c r="D54" s="7" t="s">
        <v>189</v>
      </c>
      <c r="E54" s="7" t="s">
        <v>92</v>
      </c>
      <c r="F54" s="10">
        <v>201.6</v>
      </c>
      <c r="G54" s="14"/>
      <c r="H54" s="13">
        <f>ROUND((G54*F54),2)</f>
      </c>
      <c r="O54">
        <f>rekapitulace!H8</f>
      </c>
      <c r="P54">
        <f>O54/100*H54</f>
      </c>
    </row>
    <row r="55" ht="114.75">
      <c r="D55" s="15" t="s">
        <v>1060</v>
      </c>
    </row>
    <row r="56" ht="409.5">
      <c r="D56" s="15" t="s">
        <v>188</v>
      </c>
    </row>
    <row r="57" spans="1:16" ht="12.75">
      <c r="A57" s="7">
        <v>15</v>
      </c>
      <c r="B57" s="7" t="s">
        <v>898</v>
      </c>
      <c r="C57" s="7" t="s">
        <v>44</v>
      </c>
      <c r="D57" s="7" t="s">
        <v>899</v>
      </c>
      <c r="E57" s="7" t="s">
        <v>92</v>
      </c>
      <c r="F57" s="10">
        <v>70.827</v>
      </c>
      <c r="G57" s="14"/>
      <c r="H57" s="13">
        <f>ROUND((G57*F57),2)</f>
      </c>
      <c r="O57">
        <f>rekapitulace!H8</f>
      </c>
      <c r="P57">
        <f>O57/100*H57</f>
      </c>
    </row>
    <row r="58" ht="178.5">
      <c r="D58" s="15" t="s">
        <v>1061</v>
      </c>
    </row>
    <row r="59" ht="409.5">
      <c r="D59" s="15" t="s">
        <v>196</v>
      </c>
    </row>
    <row r="60" spans="1:16" ht="12.75">
      <c r="A60" s="7">
        <v>16</v>
      </c>
      <c r="B60" s="7" t="s">
        <v>95</v>
      </c>
      <c r="C60" s="7" t="s">
        <v>44</v>
      </c>
      <c r="D60" s="7" t="s">
        <v>96</v>
      </c>
      <c r="E60" s="7" t="s">
        <v>92</v>
      </c>
      <c r="F60" s="10">
        <v>70.827</v>
      </c>
      <c r="G60" s="14"/>
      <c r="H60" s="13">
        <f>ROUND((G60*F60),2)</f>
      </c>
      <c r="O60">
        <f>rekapitulace!H8</f>
      </c>
      <c r="P60">
        <f>O60/100*H60</f>
      </c>
    </row>
    <row r="61" ht="102">
      <c r="D61" s="15" t="s">
        <v>1062</v>
      </c>
    </row>
    <row r="62" ht="409.5">
      <c r="D62" s="15" t="s">
        <v>98</v>
      </c>
    </row>
    <row r="63" spans="1:16" ht="12.75">
      <c r="A63" s="7">
        <v>17</v>
      </c>
      <c r="B63" s="7" t="s">
        <v>902</v>
      </c>
      <c r="C63" s="7" t="s">
        <v>44</v>
      </c>
      <c r="D63" s="7" t="s">
        <v>903</v>
      </c>
      <c r="E63" s="7" t="s">
        <v>92</v>
      </c>
      <c r="F63" s="10">
        <v>201.6</v>
      </c>
      <c r="G63" s="14"/>
      <c r="H63" s="13">
        <f>ROUND((G63*F63),2)</f>
      </c>
      <c r="O63">
        <f>rekapitulace!H8</f>
      </c>
      <c r="P63">
        <f>O63/100*H63</f>
      </c>
    </row>
    <row r="64" ht="89.25">
      <c r="D64" s="15" t="s">
        <v>1063</v>
      </c>
    </row>
    <row r="65" ht="409.5">
      <c r="D65" s="15" t="s">
        <v>905</v>
      </c>
    </row>
    <row r="66" spans="1:16" ht="12.75">
      <c r="A66" s="7">
        <v>18</v>
      </c>
      <c r="B66" s="7" t="s">
        <v>369</v>
      </c>
      <c r="C66" s="7" t="s">
        <v>44</v>
      </c>
      <c r="D66" s="7" t="s">
        <v>370</v>
      </c>
      <c r="E66" s="7" t="s">
        <v>92</v>
      </c>
      <c r="F66" s="10">
        <v>29.7</v>
      </c>
      <c r="G66" s="14"/>
      <c r="H66" s="13">
        <f>ROUND((G66*F66),2)</f>
      </c>
      <c r="O66">
        <f>rekapitulace!H8</f>
      </c>
      <c r="P66">
        <f>O66/100*H66</f>
      </c>
    </row>
    <row r="67" ht="63.75">
      <c r="D67" s="15" t="s">
        <v>1064</v>
      </c>
    </row>
    <row r="68" ht="204">
      <c r="D68" s="15" t="s">
        <v>372</v>
      </c>
    </row>
    <row r="69" spans="1:16" ht="12.75">
      <c r="A69" s="7">
        <v>19</v>
      </c>
      <c r="B69" s="7" t="s">
        <v>222</v>
      </c>
      <c r="C69" s="7" t="s">
        <v>44</v>
      </c>
      <c r="D69" s="7" t="s">
        <v>223</v>
      </c>
      <c r="E69" s="7" t="s">
        <v>101</v>
      </c>
      <c r="F69" s="10">
        <v>198</v>
      </c>
      <c r="G69" s="14"/>
      <c r="H69" s="13">
        <f>ROUND((G69*F69),2)</f>
      </c>
      <c r="O69">
        <f>rekapitulace!H8</f>
      </c>
      <c r="P69">
        <f>O69/100*H69</f>
      </c>
    </row>
    <row r="70" ht="76.5">
      <c r="D70" s="15" t="s">
        <v>1065</v>
      </c>
    </row>
    <row r="71" ht="178.5">
      <c r="D71" s="15" t="s">
        <v>225</v>
      </c>
    </row>
    <row r="72" spans="1:16" ht="12.75">
      <c r="A72" s="7">
        <v>20</v>
      </c>
      <c r="B72" s="7" t="s">
        <v>226</v>
      </c>
      <c r="C72" s="7" t="s">
        <v>44</v>
      </c>
      <c r="D72" s="7" t="s">
        <v>227</v>
      </c>
      <c r="E72" s="7" t="s">
        <v>101</v>
      </c>
      <c r="F72" s="10">
        <v>792</v>
      </c>
      <c r="G72" s="14"/>
      <c r="H72" s="13">
        <f>ROUND((G72*F72),2)</f>
      </c>
      <c r="O72">
        <f>rekapitulace!H8</f>
      </c>
      <c r="P72">
        <f>O72/100*H72</f>
      </c>
    </row>
    <row r="73" ht="89.25">
      <c r="D73" s="15" t="s">
        <v>1066</v>
      </c>
    </row>
    <row r="74" ht="280.5">
      <c r="D74" s="15" t="s">
        <v>229</v>
      </c>
    </row>
    <row r="75" spans="1:16" ht="12.75" customHeight="1">
      <c r="A75" s="16"/>
      <c r="B75" s="16"/>
      <c r="C75" s="16" t="s">
        <v>24</v>
      </c>
      <c r="D75" s="16" t="s">
        <v>85</v>
      </c>
      <c r="E75" s="16"/>
      <c r="F75" s="16"/>
      <c r="G75" s="16"/>
      <c r="H75" s="16">
        <f>SUM(H36:H74)</f>
      </c>
      <c r="P75">
        <f>ROUND(SUM(P36:P74),2)</f>
      </c>
    </row>
    <row r="77" spans="1:8" ht="12.75" customHeight="1">
      <c r="A77" s="9"/>
      <c r="B77" s="9"/>
      <c r="C77" s="9" t="s">
        <v>34</v>
      </c>
      <c r="D77" s="9" t="s">
        <v>230</v>
      </c>
      <c r="E77" s="9"/>
      <c r="F77" s="11"/>
      <c r="G77" s="9"/>
      <c r="H77" s="11"/>
    </row>
    <row r="78" spans="1:16" ht="12.75">
      <c r="A78" s="7">
        <v>21</v>
      </c>
      <c r="B78" s="7" t="s">
        <v>909</v>
      </c>
      <c r="C78" s="7" t="s">
        <v>44</v>
      </c>
      <c r="D78" s="7" t="s">
        <v>910</v>
      </c>
      <c r="E78" s="7" t="s">
        <v>92</v>
      </c>
      <c r="F78" s="10">
        <v>0.328</v>
      </c>
      <c r="G78" s="14"/>
      <c r="H78" s="13">
        <f>ROUND((G78*F78),2)</f>
      </c>
      <c r="O78">
        <f>rekapitulace!H8</f>
      </c>
      <c r="P78">
        <f>O78/100*H78</f>
      </c>
    </row>
    <row r="79" ht="102">
      <c r="D79" s="15" t="s">
        <v>1067</v>
      </c>
    </row>
    <row r="80" ht="306">
      <c r="D80" s="15" t="s">
        <v>912</v>
      </c>
    </row>
    <row r="81" spans="1:16" ht="12.75">
      <c r="A81" s="7">
        <v>22</v>
      </c>
      <c r="B81" s="7" t="s">
        <v>913</v>
      </c>
      <c r="C81" s="7" t="s">
        <v>44</v>
      </c>
      <c r="D81" s="7" t="s">
        <v>914</v>
      </c>
      <c r="E81" s="7" t="s">
        <v>168</v>
      </c>
      <c r="F81" s="10">
        <v>4.8</v>
      </c>
      <c r="G81" s="14"/>
      <c r="H81" s="13">
        <f>ROUND((G81*F81),2)</f>
      </c>
      <c r="O81">
        <f>rekapitulace!H8</f>
      </c>
      <c r="P81">
        <f>O81/100*H81</f>
      </c>
    </row>
    <row r="82" ht="76.5">
      <c r="D82" s="15" t="s">
        <v>915</v>
      </c>
    </row>
    <row r="83" ht="318.75">
      <c r="D83" s="15" t="s">
        <v>916</v>
      </c>
    </row>
    <row r="84" spans="1:16" ht="12.75">
      <c r="A84" s="7">
        <v>23</v>
      </c>
      <c r="B84" s="7" t="s">
        <v>917</v>
      </c>
      <c r="C84" s="7" t="s">
        <v>44</v>
      </c>
      <c r="D84" s="7" t="s">
        <v>918</v>
      </c>
      <c r="E84" s="7" t="s">
        <v>101</v>
      </c>
      <c r="F84" s="10">
        <v>198</v>
      </c>
      <c r="G84" s="14"/>
      <c r="H84" s="13">
        <f>ROUND((G84*F84),2)</f>
      </c>
      <c r="O84">
        <f>rekapitulace!H8</f>
      </c>
      <c r="P84">
        <f>O84/100*H84</f>
      </c>
    </row>
    <row r="85" ht="76.5">
      <c r="D85" s="15" t="s">
        <v>1068</v>
      </c>
    </row>
    <row r="86" ht="395.25">
      <c r="D86" s="15" t="s">
        <v>514</v>
      </c>
    </row>
    <row r="87" spans="1:16" ht="12.75" customHeight="1">
      <c r="A87" s="16"/>
      <c r="B87" s="16"/>
      <c r="C87" s="16" t="s">
        <v>34</v>
      </c>
      <c r="D87" s="16" t="s">
        <v>230</v>
      </c>
      <c r="E87" s="16"/>
      <c r="F87" s="16"/>
      <c r="G87" s="16"/>
      <c r="H87" s="16">
        <f>SUM(H78:H86)</f>
      </c>
      <c r="P87">
        <f>ROUND(SUM(P78:P86),2)</f>
      </c>
    </row>
    <row r="89" spans="1:8" ht="12.75" customHeight="1">
      <c r="A89" s="9"/>
      <c r="B89" s="9"/>
      <c r="C89" s="9" t="s">
        <v>35</v>
      </c>
      <c r="D89" s="9" t="s">
        <v>920</v>
      </c>
      <c r="E89" s="9"/>
      <c r="F89" s="11"/>
      <c r="G89" s="9"/>
      <c r="H89" s="11"/>
    </row>
    <row r="90" spans="1:16" ht="12.75">
      <c r="A90" s="7">
        <v>24</v>
      </c>
      <c r="B90" s="7" t="s">
        <v>921</v>
      </c>
      <c r="C90" s="7" t="s">
        <v>44</v>
      </c>
      <c r="D90" s="7" t="s">
        <v>922</v>
      </c>
      <c r="E90" s="7" t="s">
        <v>923</v>
      </c>
      <c r="F90" s="10">
        <v>390</v>
      </c>
      <c r="G90" s="14"/>
      <c r="H90" s="13">
        <f>ROUND((G90*F90),2)</f>
      </c>
      <c r="O90">
        <f>rekapitulace!H8</f>
      </c>
      <c r="P90">
        <f>O90/100*H90</f>
      </c>
    </row>
    <row r="91" ht="191.25">
      <c r="D91" s="15" t="s">
        <v>1069</v>
      </c>
    </row>
    <row r="92" ht="242.25">
      <c r="D92" s="15" t="s">
        <v>925</v>
      </c>
    </row>
    <row r="93" spans="1:16" ht="12.75">
      <c r="A93" s="7">
        <v>25</v>
      </c>
      <c r="B93" s="7" t="s">
        <v>926</v>
      </c>
      <c r="C93" s="7" t="s">
        <v>44</v>
      </c>
      <c r="D93" s="7" t="s">
        <v>927</v>
      </c>
      <c r="E93" s="7" t="s">
        <v>92</v>
      </c>
      <c r="F93" s="10">
        <v>28.918</v>
      </c>
      <c r="G93" s="14"/>
      <c r="H93" s="13">
        <f>ROUND((G93*F93),2)</f>
      </c>
      <c r="O93">
        <f>rekapitulace!H8</f>
      </c>
      <c r="P93">
        <f>O93/100*H93</f>
      </c>
    </row>
    <row r="94" ht="140.25">
      <c r="D94" s="15" t="s">
        <v>1070</v>
      </c>
    </row>
    <row r="95" ht="409.5">
      <c r="D95" s="15" t="s">
        <v>929</v>
      </c>
    </row>
    <row r="96" spans="1:16" ht="12.75">
      <c r="A96" s="7">
        <v>26</v>
      </c>
      <c r="B96" s="7" t="s">
        <v>930</v>
      </c>
      <c r="C96" s="7" t="s">
        <v>44</v>
      </c>
      <c r="D96" s="7" t="s">
        <v>931</v>
      </c>
      <c r="E96" s="7" t="s">
        <v>82</v>
      </c>
      <c r="F96" s="10">
        <v>4.338</v>
      </c>
      <c r="G96" s="14"/>
      <c r="H96" s="13">
        <f>ROUND((G96*F96),2)</f>
      </c>
      <c r="O96">
        <f>rekapitulace!H8</f>
      </c>
      <c r="P96">
        <f>O96/100*H96</f>
      </c>
    </row>
    <row r="97" ht="114.75">
      <c r="D97" s="15" t="s">
        <v>1071</v>
      </c>
    </row>
    <row r="98" ht="409.5">
      <c r="D98" s="15" t="s">
        <v>933</v>
      </c>
    </row>
    <row r="99" spans="1:16" ht="12.75">
      <c r="A99" s="7">
        <v>27</v>
      </c>
      <c r="B99" s="7" t="s">
        <v>934</v>
      </c>
      <c r="C99" s="7" t="s">
        <v>44</v>
      </c>
      <c r="D99" s="7" t="s">
        <v>935</v>
      </c>
      <c r="E99" s="7" t="s">
        <v>82</v>
      </c>
      <c r="F99" s="10">
        <v>0.231</v>
      </c>
      <c r="G99" s="14"/>
      <c r="H99" s="13">
        <f>ROUND((G99*F99),2)</f>
      </c>
      <c r="O99">
        <f>rekapitulace!H8</f>
      </c>
      <c r="P99">
        <f>O99/100*H99</f>
      </c>
    </row>
    <row r="100" ht="216.75">
      <c r="D100" s="15" t="s">
        <v>1072</v>
      </c>
    </row>
    <row r="101" ht="409.5">
      <c r="D101" s="15" t="s">
        <v>933</v>
      </c>
    </row>
    <row r="102" spans="1:16" ht="12.75" customHeight="1">
      <c r="A102" s="16"/>
      <c r="B102" s="16"/>
      <c r="C102" s="16" t="s">
        <v>35</v>
      </c>
      <c r="D102" s="16" t="s">
        <v>920</v>
      </c>
      <c r="E102" s="16"/>
      <c r="F102" s="16"/>
      <c r="G102" s="16"/>
      <c r="H102" s="16">
        <f>SUM(H90:H101)</f>
      </c>
      <c r="P102">
        <f>ROUND(SUM(P90:P101),2)</f>
      </c>
    </row>
    <row r="104" spans="1:8" ht="12.75" customHeight="1">
      <c r="A104" s="9"/>
      <c r="B104" s="9"/>
      <c r="C104" s="9" t="s">
        <v>36</v>
      </c>
      <c r="D104" s="9" t="s">
        <v>246</v>
      </c>
      <c r="E104" s="9"/>
      <c r="F104" s="11"/>
      <c r="G104" s="9"/>
      <c r="H104" s="11"/>
    </row>
    <row r="105" spans="1:16" ht="12.75">
      <c r="A105" s="7">
        <v>28</v>
      </c>
      <c r="B105" s="7" t="s">
        <v>937</v>
      </c>
      <c r="C105" s="7" t="s">
        <v>44</v>
      </c>
      <c r="D105" s="7" t="s">
        <v>938</v>
      </c>
      <c r="E105" s="7" t="s">
        <v>92</v>
      </c>
      <c r="F105" s="10">
        <v>1.618</v>
      </c>
      <c r="G105" s="14"/>
      <c r="H105" s="13">
        <f>ROUND((G105*F105),2)</f>
      </c>
      <c r="O105">
        <f>rekapitulace!H8</f>
      </c>
      <c r="P105">
        <f>O105/100*H105</f>
      </c>
    </row>
    <row r="106" ht="89.25">
      <c r="D106" s="15" t="s">
        <v>1073</v>
      </c>
    </row>
    <row r="107" ht="409.5">
      <c r="D107" s="15" t="s">
        <v>518</v>
      </c>
    </row>
    <row r="108" spans="1:16" ht="12.75">
      <c r="A108" s="7">
        <v>29</v>
      </c>
      <c r="B108" s="7" t="s">
        <v>940</v>
      </c>
      <c r="C108" s="7" t="s">
        <v>44</v>
      </c>
      <c r="D108" s="7" t="s">
        <v>941</v>
      </c>
      <c r="E108" s="7" t="s">
        <v>92</v>
      </c>
      <c r="F108" s="10">
        <v>1.188</v>
      </c>
      <c r="G108" s="14"/>
      <c r="H108" s="13">
        <f>ROUND((G108*F108),2)</f>
      </c>
      <c r="O108">
        <f>rekapitulace!H8</f>
      </c>
      <c r="P108">
        <f>O108/100*H108</f>
      </c>
    </row>
    <row r="109" ht="63.75">
      <c r="D109" s="15" t="s">
        <v>1074</v>
      </c>
    </row>
    <row r="110" ht="409.5">
      <c r="D110" s="15" t="s">
        <v>943</v>
      </c>
    </row>
    <row r="111" spans="1:16" ht="12.75">
      <c r="A111" s="7">
        <v>30</v>
      </c>
      <c r="B111" s="7" t="s">
        <v>944</v>
      </c>
      <c r="C111" s="7" t="s">
        <v>44</v>
      </c>
      <c r="D111" s="7" t="s">
        <v>945</v>
      </c>
      <c r="E111" s="7" t="s">
        <v>92</v>
      </c>
      <c r="F111" s="10">
        <v>34.65</v>
      </c>
      <c r="G111" s="14"/>
      <c r="H111" s="13">
        <f>ROUND((G111*F111),2)</f>
      </c>
      <c r="O111">
        <f>rekapitulace!H8</f>
      </c>
      <c r="P111">
        <f>O111/100*H111</f>
      </c>
    </row>
    <row r="112" ht="204">
      <c r="D112" s="15" t="s">
        <v>1075</v>
      </c>
    </row>
    <row r="113" ht="409.5">
      <c r="D113" s="15" t="s">
        <v>518</v>
      </c>
    </row>
    <row r="114" spans="1:16" ht="12.75">
      <c r="A114" s="7">
        <v>31</v>
      </c>
      <c r="B114" s="7" t="s">
        <v>947</v>
      </c>
      <c r="C114" s="7" t="s">
        <v>44</v>
      </c>
      <c r="D114" s="7" t="s">
        <v>948</v>
      </c>
      <c r="E114" s="7" t="s">
        <v>92</v>
      </c>
      <c r="F114" s="10">
        <v>11.986</v>
      </c>
      <c r="G114" s="14"/>
      <c r="H114" s="13">
        <f>ROUND((G114*F114),2)</f>
      </c>
      <c r="O114">
        <f>rekapitulace!H8</f>
      </c>
      <c r="P114">
        <f>O114/100*H114</f>
      </c>
    </row>
    <row r="115" ht="178.5">
      <c r="D115" s="15" t="s">
        <v>1076</v>
      </c>
    </row>
    <row r="116" ht="409.5">
      <c r="D116" s="15" t="s">
        <v>950</v>
      </c>
    </row>
    <row r="117" spans="1:16" ht="12.75">
      <c r="A117" s="7">
        <v>32</v>
      </c>
      <c r="B117" s="7" t="s">
        <v>951</v>
      </c>
      <c r="C117" s="7" t="s">
        <v>44</v>
      </c>
      <c r="D117" s="7" t="s">
        <v>952</v>
      </c>
      <c r="E117" s="7" t="s">
        <v>92</v>
      </c>
      <c r="F117" s="10">
        <v>46.2</v>
      </c>
      <c r="G117" s="14"/>
      <c r="H117" s="13">
        <f>ROUND((G117*F117),2)</f>
      </c>
      <c r="O117">
        <f>rekapitulace!H8</f>
      </c>
      <c r="P117">
        <f>O117/100*H117</f>
      </c>
    </row>
    <row r="118" ht="165.75">
      <c r="D118" s="15" t="s">
        <v>1077</v>
      </c>
    </row>
    <row r="119" ht="409.5">
      <c r="D119" s="15" t="s">
        <v>954</v>
      </c>
    </row>
    <row r="120" spans="1:16" ht="12.75" customHeight="1">
      <c r="A120" s="16"/>
      <c r="B120" s="16"/>
      <c r="C120" s="16" t="s">
        <v>36</v>
      </c>
      <c r="D120" s="16" t="s">
        <v>246</v>
      </c>
      <c r="E120" s="16"/>
      <c r="F120" s="16"/>
      <c r="G120" s="16"/>
      <c r="H120" s="16">
        <f>SUM(H105:H119)</f>
      </c>
      <c r="P120">
        <f>ROUND(SUM(P105:P119),2)</f>
      </c>
    </row>
    <row r="122" spans="1:8" ht="12.75" customHeight="1">
      <c r="A122" s="9"/>
      <c r="B122" s="9"/>
      <c r="C122" s="9" t="s">
        <v>37</v>
      </c>
      <c r="D122" s="9" t="s">
        <v>251</v>
      </c>
      <c r="E122" s="9"/>
      <c r="F122" s="11"/>
      <c r="G122" s="9"/>
      <c r="H122" s="11"/>
    </row>
    <row r="123" spans="1:16" ht="12.75">
      <c r="A123" s="7">
        <v>33</v>
      </c>
      <c r="B123" s="7" t="s">
        <v>267</v>
      </c>
      <c r="C123" s="7" t="s">
        <v>44</v>
      </c>
      <c r="D123" s="7" t="s">
        <v>775</v>
      </c>
      <c r="E123" s="7" t="s">
        <v>101</v>
      </c>
      <c r="F123" s="10">
        <v>652.2</v>
      </c>
      <c r="G123" s="14"/>
      <c r="H123" s="13">
        <f>ROUND((G123*F123),2)</f>
      </c>
      <c r="O123">
        <f>rekapitulace!H8</f>
      </c>
      <c r="P123">
        <f>O123/100*H123</f>
      </c>
    </row>
    <row r="124" ht="63.75">
      <c r="D124" s="15" t="s">
        <v>1078</v>
      </c>
    </row>
    <row r="125" ht="357">
      <c r="D125" s="15" t="s">
        <v>266</v>
      </c>
    </row>
    <row r="126" spans="1:16" ht="12.75">
      <c r="A126" s="7">
        <v>34</v>
      </c>
      <c r="B126" s="7" t="s">
        <v>956</v>
      </c>
      <c r="C126" s="7" t="s">
        <v>44</v>
      </c>
      <c r="D126" s="7" t="s">
        <v>957</v>
      </c>
      <c r="E126" s="7" t="s">
        <v>101</v>
      </c>
      <c r="F126" s="10">
        <v>303.385</v>
      </c>
      <c r="G126" s="14"/>
      <c r="H126" s="13">
        <f>ROUND((G126*F126),2)</f>
      </c>
      <c r="O126">
        <f>rekapitulace!H8</f>
      </c>
      <c r="P126">
        <f>O126/100*H126</f>
      </c>
    </row>
    <row r="127" ht="127.5">
      <c r="D127" s="15" t="s">
        <v>1079</v>
      </c>
    </row>
    <row r="128" ht="409.5">
      <c r="D128" s="15" t="s">
        <v>274</v>
      </c>
    </row>
    <row r="129" spans="1:16" ht="12.75">
      <c r="A129" s="7">
        <v>35</v>
      </c>
      <c r="B129" s="7" t="s">
        <v>959</v>
      </c>
      <c r="C129" s="7" t="s">
        <v>44</v>
      </c>
      <c r="D129" s="7" t="s">
        <v>960</v>
      </c>
      <c r="E129" s="7" t="s">
        <v>101</v>
      </c>
      <c r="F129" s="10">
        <v>319.286</v>
      </c>
      <c r="G129" s="14"/>
      <c r="H129" s="13">
        <f>ROUND((G129*F129),2)</f>
      </c>
      <c r="O129">
        <f>rekapitulace!H8</f>
      </c>
      <c r="P129">
        <f>O129/100*H129</f>
      </c>
    </row>
    <row r="130" ht="89.25">
      <c r="D130" s="15" t="s">
        <v>1080</v>
      </c>
    </row>
    <row r="131" ht="409.5">
      <c r="D131" s="15" t="s">
        <v>274</v>
      </c>
    </row>
    <row r="132" spans="1:16" ht="12.75">
      <c r="A132" s="7">
        <v>36</v>
      </c>
      <c r="B132" s="7" t="s">
        <v>962</v>
      </c>
      <c r="C132" s="7" t="s">
        <v>44</v>
      </c>
      <c r="D132" s="7" t="s">
        <v>963</v>
      </c>
      <c r="E132" s="7" t="s">
        <v>101</v>
      </c>
      <c r="F132" s="10">
        <v>22.715</v>
      </c>
      <c r="G132" s="14"/>
      <c r="H132" s="13">
        <f>ROUND((G132*F132),2)</f>
      </c>
      <c r="O132">
        <f>rekapitulace!H8</f>
      </c>
      <c r="P132">
        <f>O132/100*H132</f>
      </c>
    </row>
    <row r="133" ht="76.5">
      <c r="D133" s="15" t="s">
        <v>1081</v>
      </c>
    </row>
    <row r="134" ht="409.5">
      <c r="D134" s="15" t="s">
        <v>274</v>
      </c>
    </row>
    <row r="135" spans="1:16" ht="12.75" customHeight="1">
      <c r="A135" s="16"/>
      <c r="B135" s="16"/>
      <c r="C135" s="16" t="s">
        <v>37</v>
      </c>
      <c r="D135" s="16" t="s">
        <v>251</v>
      </c>
      <c r="E135" s="16"/>
      <c r="F135" s="16"/>
      <c r="G135" s="16"/>
      <c r="H135" s="16">
        <f>SUM(H123:H134)</f>
      </c>
      <c r="P135">
        <f>ROUND(SUM(P123:P134),2)</f>
      </c>
    </row>
    <row r="137" spans="1:8" ht="12.75" customHeight="1">
      <c r="A137" s="9"/>
      <c r="B137" s="9"/>
      <c r="C137" s="9" t="s">
        <v>38</v>
      </c>
      <c r="D137" s="9" t="s">
        <v>530</v>
      </c>
      <c r="E137" s="9"/>
      <c r="F137" s="11"/>
      <c r="G137" s="9"/>
      <c r="H137" s="11"/>
    </row>
    <row r="138" spans="1:16" ht="12.75">
      <c r="A138" s="7">
        <v>37</v>
      </c>
      <c r="B138" s="7" t="s">
        <v>783</v>
      </c>
      <c r="C138" s="7" t="s">
        <v>44</v>
      </c>
      <c r="D138" s="7" t="s">
        <v>784</v>
      </c>
      <c r="E138" s="7" t="s">
        <v>101</v>
      </c>
      <c r="F138" s="10">
        <v>629.039</v>
      </c>
      <c r="G138" s="14"/>
      <c r="H138" s="13">
        <f>ROUND((G138*F138),2)</f>
      </c>
      <c r="O138">
        <f>rekapitulace!H8</f>
      </c>
      <c r="P138">
        <f>O138/100*H138</f>
      </c>
    </row>
    <row r="139" ht="409.5">
      <c r="D139" s="15" t="s">
        <v>1082</v>
      </c>
    </row>
    <row r="140" ht="357">
      <c r="D140" s="15" t="s">
        <v>786</v>
      </c>
    </row>
    <row r="141" spans="1:16" ht="12.75">
      <c r="A141" s="7">
        <v>38</v>
      </c>
      <c r="B141" s="7" t="s">
        <v>787</v>
      </c>
      <c r="C141" s="7" t="s">
        <v>44</v>
      </c>
      <c r="D141" s="7" t="s">
        <v>788</v>
      </c>
      <c r="E141" s="7" t="s">
        <v>101</v>
      </c>
      <c r="F141" s="10">
        <v>125.809</v>
      </c>
      <c r="G141" s="14"/>
      <c r="H141" s="13">
        <f>ROUND((G141*F141),2)</f>
      </c>
      <c r="O141">
        <f>rekapitulace!H8</f>
      </c>
      <c r="P141">
        <f>O141/100*H141</f>
      </c>
    </row>
    <row r="142" ht="409.5">
      <c r="D142" s="15" t="s">
        <v>1083</v>
      </c>
    </row>
    <row r="143" ht="357">
      <c r="D143" s="15" t="s">
        <v>786</v>
      </c>
    </row>
    <row r="144" spans="1:16" ht="12.75">
      <c r="A144" s="7">
        <v>39</v>
      </c>
      <c r="B144" s="7" t="s">
        <v>790</v>
      </c>
      <c r="C144" s="7" t="s">
        <v>44</v>
      </c>
      <c r="D144" s="7" t="s">
        <v>791</v>
      </c>
      <c r="E144" s="7" t="s">
        <v>101</v>
      </c>
      <c r="F144" s="10">
        <v>31.451</v>
      </c>
      <c r="G144" s="14"/>
      <c r="H144" s="13">
        <f>ROUND((G144*F144),2)</f>
      </c>
      <c r="O144">
        <f>rekapitulace!H8</f>
      </c>
      <c r="P144">
        <f>O144/100*H144</f>
      </c>
    </row>
    <row r="145" ht="409.5">
      <c r="D145" s="15" t="s">
        <v>1084</v>
      </c>
    </row>
    <row r="146" ht="357">
      <c r="D146" s="15" t="s">
        <v>786</v>
      </c>
    </row>
    <row r="147" spans="1:16" ht="12.75">
      <c r="A147" s="7">
        <v>40</v>
      </c>
      <c r="B147" s="7" t="s">
        <v>796</v>
      </c>
      <c r="C147" s="7" t="s">
        <v>44</v>
      </c>
      <c r="D147" s="7" t="s">
        <v>797</v>
      </c>
      <c r="E147" s="7" t="s">
        <v>101</v>
      </c>
      <c r="F147" s="10">
        <v>629.039</v>
      </c>
      <c r="G147" s="14"/>
      <c r="H147" s="13">
        <f>ROUND((G147*F147),2)</f>
      </c>
      <c r="O147">
        <f>rekapitulace!H8</f>
      </c>
      <c r="P147">
        <f>O147/100*H147</f>
      </c>
    </row>
    <row r="148" ht="409.5">
      <c r="D148" s="15" t="s">
        <v>1082</v>
      </c>
    </row>
    <row r="149" ht="357">
      <c r="D149" s="15" t="s">
        <v>786</v>
      </c>
    </row>
    <row r="150" spans="1:16" ht="12.75">
      <c r="A150" s="7">
        <v>41</v>
      </c>
      <c r="B150" s="7" t="s">
        <v>799</v>
      </c>
      <c r="C150" s="7" t="s">
        <v>44</v>
      </c>
      <c r="D150" s="7" t="s">
        <v>800</v>
      </c>
      <c r="E150" s="7" t="s">
        <v>101</v>
      </c>
      <c r="F150" s="10">
        <v>37.742</v>
      </c>
      <c r="G150" s="14"/>
      <c r="H150" s="13">
        <f>ROUND((G150*F150),2)</f>
      </c>
      <c r="O150">
        <f>rekapitulace!H8</f>
      </c>
      <c r="P150">
        <f>O150/100*H150</f>
      </c>
    </row>
    <row r="151" ht="89.25">
      <c r="D151" s="15" t="s">
        <v>1085</v>
      </c>
    </row>
    <row r="152" ht="280.5">
      <c r="D152" s="15" t="s">
        <v>802</v>
      </c>
    </row>
    <row r="153" spans="1:16" ht="12.75">
      <c r="A153" s="7">
        <v>42</v>
      </c>
      <c r="B153" s="7" t="s">
        <v>803</v>
      </c>
      <c r="C153" s="7" t="s">
        <v>44</v>
      </c>
      <c r="D153" s="7" t="s">
        <v>804</v>
      </c>
      <c r="E153" s="7" t="s">
        <v>168</v>
      </c>
      <c r="F153" s="10">
        <v>5</v>
      </c>
      <c r="G153" s="14"/>
      <c r="H153" s="13">
        <f>ROUND((G153*F153),2)</f>
      </c>
      <c r="O153">
        <f>rekapitulace!H8</f>
      </c>
      <c r="P153">
        <f>O153/100*H153</f>
      </c>
    </row>
    <row r="154" ht="51">
      <c r="D154" s="15" t="s">
        <v>969</v>
      </c>
    </row>
    <row r="155" ht="280.5">
      <c r="D155" s="15" t="s">
        <v>806</v>
      </c>
    </row>
    <row r="156" spans="1:16" ht="12.75" customHeight="1">
      <c r="A156" s="16"/>
      <c r="B156" s="16"/>
      <c r="C156" s="16" t="s">
        <v>38</v>
      </c>
      <c r="D156" s="16" t="s">
        <v>530</v>
      </c>
      <c r="E156" s="16"/>
      <c r="F156" s="16"/>
      <c r="G156" s="16"/>
      <c r="H156" s="16">
        <f>SUM(H138:H155)</f>
      </c>
      <c r="P156">
        <f>ROUND(SUM(P138:P155),2)</f>
      </c>
    </row>
    <row r="158" spans="1:8" ht="12.75" customHeight="1">
      <c r="A158" s="9"/>
      <c r="B158" s="9"/>
      <c r="C158" s="9" t="s">
        <v>39</v>
      </c>
      <c r="D158" s="9" t="s">
        <v>535</v>
      </c>
      <c r="E158" s="9"/>
      <c r="F158" s="11"/>
      <c r="G158" s="9"/>
      <c r="H158" s="11"/>
    </row>
    <row r="159" spans="1:16" ht="12.75">
      <c r="A159" s="7">
        <v>43</v>
      </c>
      <c r="B159" s="7" t="s">
        <v>970</v>
      </c>
      <c r="C159" s="7" t="s">
        <v>44</v>
      </c>
      <c r="D159" s="7" t="s">
        <v>971</v>
      </c>
      <c r="E159" s="7" t="s">
        <v>101</v>
      </c>
      <c r="F159" s="10">
        <v>505.545</v>
      </c>
      <c r="G159" s="14"/>
      <c r="H159" s="13">
        <f>ROUND((G159*F159),2)</f>
      </c>
      <c r="O159">
        <f>rekapitulace!H8</f>
      </c>
      <c r="P159">
        <f>O159/100*H159</f>
      </c>
    </row>
    <row r="160" ht="76.5">
      <c r="D160" s="15" t="s">
        <v>1086</v>
      </c>
    </row>
    <row r="161" ht="409.5">
      <c r="D161" s="15" t="s">
        <v>973</v>
      </c>
    </row>
    <row r="162" spans="1:16" ht="12.75">
      <c r="A162" s="7">
        <v>44</v>
      </c>
      <c r="B162" s="7" t="s">
        <v>974</v>
      </c>
      <c r="C162" s="7" t="s">
        <v>44</v>
      </c>
      <c r="D162" s="7" t="s">
        <v>975</v>
      </c>
      <c r="E162" s="7" t="s">
        <v>101</v>
      </c>
      <c r="F162" s="10">
        <v>151.818</v>
      </c>
      <c r="G162" s="14"/>
      <c r="H162" s="13">
        <f>ROUND((G162*F162),2)</f>
      </c>
      <c r="O162">
        <f>rekapitulace!H8</f>
      </c>
      <c r="P162">
        <f>O162/100*H162</f>
      </c>
    </row>
    <row r="163" ht="165.75">
      <c r="D163" s="15" t="s">
        <v>1087</v>
      </c>
    </row>
    <row r="164" ht="140.25">
      <c r="D164" s="15" t="s">
        <v>977</v>
      </c>
    </row>
    <row r="165" spans="1:16" ht="12.75">
      <c r="A165" s="7">
        <v>45</v>
      </c>
      <c r="B165" s="7" t="s">
        <v>978</v>
      </c>
      <c r="C165" s="7" t="s">
        <v>44</v>
      </c>
      <c r="D165" s="7" t="s">
        <v>979</v>
      </c>
      <c r="E165" s="7" t="s">
        <v>101</v>
      </c>
      <c r="F165" s="10">
        <v>101.508</v>
      </c>
      <c r="G165" s="14"/>
      <c r="H165" s="13">
        <f>ROUND((G165*F165),2)</f>
      </c>
      <c r="O165">
        <f>rekapitulace!H8</f>
      </c>
      <c r="P165">
        <f>O165/100*H165</f>
      </c>
    </row>
    <row r="166" ht="127.5">
      <c r="D166" s="15" t="s">
        <v>1088</v>
      </c>
    </row>
    <row r="167" ht="409.5">
      <c r="D167" s="15" t="s">
        <v>814</v>
      </c>
    </row>
    <row r="168" spans="1:16" ht="12.75">
      <c r="A168" s="7">
        <v>46</v>
      </c>
      <c r="B168" s="7" t="s">
        <v>815</v>
      </c>
      <c r="C168" s="7" t="s">
        <v>44</v>
      </c>
      <c r="D168" s="7" t="s">
        <v>816</v>
      </c>
      <c r="E168" s="7" t="s">
        <v>101</v>
      </c>
      <c r="F168" s="10">
        <v>73.967</v>
      </c>
      <c r="G168" s="14"/>
      <c r="H168" s="13">
        <f>ROUND((G168*F168),2)</f>
      </c>
      <c r="O168">
        <f>rekapitulace!H8</f>
      </c>
      <c r="P168">
        <f>O168/100*H168</f>
      </c>
    </row>
    <row r="169" ht="280.5">
      <c r="D169" s="15" t="s">
        <v>1089</v>
      </c>
    </row>
    <row r="170" ht="395.25">
      <c r="D170" s="15" t="s">
        <v>818</v>
      </c>
    </row>
    <row r="171" spans="1:16" ht="12.75">
      <c r="A171" s="7">
        <v>47</v>
      </c>
      <c r="B171" s="7" t="s">
        <v>815</v>
      </c>
      <c r="C171" s="7" t="s">
        <v>50</v>
      </c>
      <c r="D171" s="7" t="s">
        <v>982</v>
      </c>
      <c r="E171" s="7" t="s">
        <v>101</v>
      </c>
      <c r="F171" s="10">
        <v>147.594</v>
      </c>
      <c r="G171" s="14"/>
      <c r="H171" s="13">
        <f>ROUND((G171*F171),2)</f>
      </c>
      <c r="O171">
        <f>rekapitulace!H8</f>
      </c>
      <c r="P171">
        <f>O171/100*H171</f>
      </c>
    </row>
    <row r="172" ht="76.5">
      <c r="D172" s="15" t="s">
        <v>1090</v>
      </c>
    </row>
    <row r="173" ht="395.25">
      <c r="D173" s="15" t="s">
        <v>818</v>
      </c>
    </row>
    <row r="174" spans="1:16" ht="12.75">
      <c r="A174" s="7">
        <v>48</v>
      </c>
      <c r="B174" s="7" t="s">
        <v>815</v>
      </c>
      <c r="C174" s="7" t="s">
        <v>54</v>
      </c>
      <c r="D174" s="7" t="s">
        <v>819</v>
      </c>
      <c r="E174" s="7" t="s">
        <v>101</v>
      </c>
      <c r="F174" s="10">
        <v>629.039</v>
      </c>
      <c r="G174" s="14"/>
      <c r="H174" s="13">
        <f>ROUND((G174*F174),2)</f>
      </c>
      <c r="O174">
        <f>rekapitulace!H8</f>
      </c>
      <c r="P174">
        <f>O174/100*H174</f>
      </c>
    </row>
    <row r="175" ht="409.5">
      <c r="D175" s="15" t="s">
        <v>1082</v>
      </c>
    </row>
    <row r="176" ht="395.25">
      <c r="D176" s="15" t="s">
        <v>818</v>
      </c>
    </row>
    <row r="177" spans="1:16" ht="12.75">
      <c r="A177" s="7">
        <v>49</v>
      </c>
      <c r="B177" s="7" t="s">
        <v>820</v>
      </c>
      <c r="C177" s="7" t="s">
        <v>44</v>
      </c>
      <c r="D177" s="7" t="s">
        <v>821</v>
      </c>
      <c r="E177" s="7" t="s">
        <v>101</v>
      </c>
      <c r="F177" s="10">
        <v>27.4</v>
      </c>
      <c r="G177" s="14"/>
      <c r="H177" s="13">
        <f>ROUND((G177*F177),2)</f>
      </c>
      <c r="O177">
        <f>rekapitulace!H8</f>
      </c>
      <c r="P177">
        <f>O177/100*H177</f>
      </c>
    </row>
    <row r="178" ht="153">
      <c r="D178" s="15" t="s">
        <v>1091</v>
      </c>
    </row>
    <row r="179" ht="395.25">
      <c r="D179" s="15" t="s">
        <v>818</v>
      </c>
    </row>
    <row r="180" spans="1:16" ht="12.75">
      <c r="A180" s="7">
        <v>50</v>
      </c>
      <c r="B180" s="7" t="s">
        <v>985</v>
      </c>
      <c r="C180" s="7" t="s">
        <v>44</v>
      </c>
      <c r="D180" s="7" t="s">
        <v>986</v>
      </c>
      <c r="E180" s="7" t="s">
        <v>101</v>
      </c>
      <c r="F180" s="10">
        <v>178.875</v>
      </c>
      <c r="G180" s="14"/>
      <c r="H180" s="13">
        <f>ROUND((G180*F180),2)</f>
      </c>
      <c r="O180">
        <f>rekapitulace!H8</f>
      </c>
      <c r="P180">
        <f>O180/100*H180</f>
      </c>
    </row>
    <row r="181" ht="395.25">
      <c r="D181" s="15" t="s">
        <v>1092</v>
      </c>
    </row>
    <row r="182" ht="395.25">
      <c r="D182" s="15" t="s">
        <v>818</v>
      </c>
    </row>
    <row r="183" spans="1:16" ht="12.75" customHeight="1">
      <c r="A183" s="16"/>
      <c r="B183" s="16"/>
      <c r="C183" s="16" t="s">
        <v>39</v>
      </c>
      <c r="D183" s="16" t="s">
        <v>535</v>
      </c>
      <c r="E183" s="16"/>
      <c r="F183" s="16"/>
      <c r="G183" s="16"/>
      <c r="H183" s="16">
        <f>SUM(H159:H182)</f>
      </c>
      <c r="P183">
        <f>ROUND(SUM(P159:P182),2)</f>
      </c>
    </row>
    <row r="185" spans="1:8" ht="12.75" customHeight="1">
      <c r="A185" s="9"/>
      <c r="B185" s="9"/>
      <c r="C185" s="9" t="s">
        <v>40</v>
      </c>
      <c r="D185" s="9" t="s">
        <v>286</v>
      </c>
      <c r="E185" s="9"/>
      <c r="F185" s="11"/>
      <c r="G185" s="9"/>
      <c r="H185" s="11"/>
    </row>
    <row r="186" spans="1:16" ht="12.75">
      <c r="A186" s="7">
        <v>51</v>
      </c>
      <c r="B186" s="7" t="s">
        <v>988</v>
      </c>
      <c r="C186" s="7" t="s">
        <v>44</v>
      </c>
      <c r="D186" s="7" t="s">
        <v>989</v>
      </c>
      <c r="E186" s="7" t="s">
        <v>168</v>
      </c>
      <c r="F186" s="10">
        <v>176.548</v>
      </c>
      <c r="G186" s="14"/>
      <c r="H186" s="13">
        <f>ROUND((G186*F186),2)</f>
      </c>
      <c r="O186">
        <f>rekapitulace!H8</f>
      </c>
      <c r="P186">
        <f>O186/100*H186</f>
      </c>
    </row>
    <row r="187" ht="165.75">
      <c r="D187" s="15" t="s">
        <v>1093</v>
      </c>
    </row>
    <row r="188" ht="409.5">
      <c r="D188" s="15" t="s">
        <v>991</v>
      </c>
    </row>
    <row r="189" spans="1:16" ht="12.75" customHeight="1">
      <c r="A189" s="16"/>
      <c r="B189" s="16"/>
      <c r="C189" s="16" t="s">
        <v>40</v>
      </c>
      <c r="D189" s="16" t="s">
        <v>313</v>
      </c>
      <c r="E189" s="16"/>
      <c r="F189" s="16"/>
      <c r="G189" s="16"/>
      <c r="H189" s="16">
        <f>SUM(H186:H188)</f>
      </c>
      <c r="P189">
        <f>ROUND(SUM(P186:P188),2)</f>
      </c>
    </row>
    <row r="191" spans="1:8" ht="12.75" customHeight="1">
      <c r="A191" s="9"/>
      <c r="B191" s="9"/>
      <c r="C191" s="9" t="s">
        <v>315</v>
      </c>
      <c r="D191" s="9" t="s">
        <v>314</v>
      </c>
      <c r="E191" s="9"/>
      <c r="F191" s="11"/>
      <c r="G191" s="9"/>
      <c r="H191" s="11"/>
    </row>
    <row r="192" spans="1:16" ht="12.75">
      <c r="A192" s="7">
        <v>52</v>
      </c>
      <c r="B192" s="7" t="s">
        <v>996</v>
      </c>
      <c r="C192" s="7" t="s">
        <v>44</v>
      </c>
      <c r="D192" s="7" t="s">
        <v>997</v>
      </c>
      <c r="E192" s="7" t="s">
        <v>168</v>
      </c>
      <c r="F192" s="10">
        <v>46.14</v>
      </c>
      <c r="G192" s="14"/>
      <c r="H192" s="13">
        <f>ROUND((G192*F192),2)</f>
      </c>
      <c r="O192">
        <f>rekapitulace!H8</f>
      </c>
      <c r="P192">
        <f>O192/100*H192</f>
      </c>
    </row>
    <row r="193" ht="89.25">
      <c r="D193" s="15" t="s">
        <v>1094</v>
      </c>
    </row>
    <row r="194" ht="409.5">
      <c r="D194" s="15" t="s">
        <v>999</v>
      </c>
    </row>
    <row r="195" spans="1:16" ht="12.75">
      <c r="A195" s="7">
        <v>53</v>
      </c>
      <c r="B195" s="7" t="s">
        <v>1000</v>
      </c>
      <c r="C195" s="7" t="s">
        <v>44</v>
      </c>
      <c r="D195" s="7" t="s">
        <v>1095</v>
      </c>
      <c r="E195" s="7" t="s">
        <v>168</v>
      </c>
      <c r="F195" s="10">
        <v>40.1</v>
      </c>
      <c r="G195" s="14"/>
      <c r="H195" s="13">
        <f>ROUND((G195*F195),2)</f>
      </c>
      <c r="O195">
        <f>rekapitulace!H8</f>
      </c>
      <c r="P195">
        <f>O195/100*H195</f>
      </c>
    </row>
    <row r="196" ht="51">
      <c r="D196" s="15" t="s">
        <v>1096</v>
      </c>
    </row>
    <row r="197" ht="140.25">
      <c r="D197" s="15" t="s">
        <v>398</v>
      </c>
    </row>
    <row r="198" spans="1:16" ht="12.75">
      <c r="A198" s="7">
        <v>54</v>
      </c>
      <c r="B198" s="7" t="s">
        <v>1000</v>
      </c>
      <c r="C198" s="7" t="s">
        <v>50</v>
      </c>
      <c r="D198" s="7" t="s">
        <v>1003</v>
      </c>
      <c r="E198" s="7" t="s">
        <v>168</v>
      </c>
      <c r="F198" s="10">
        <v>46.14</v>
      </c>
      <c r="G198" s="14"/>
      <c r="H198" s="13">
        <f>ROUND((G198*F198),2)</f>
      </c>
      <c r="O198">
        <f>rekapitulace!H8</f>
      </c>
      <c r="P198">
        <f>O198/100*H198</f>
      </c>
    </row>
    <row r="199" ht="51">
      <c r="D199" s="15" t="s">
        <v>1097</v>
      </c>
    </row>
    <row r="200" ht="140.25">
      <c r="D200" s="15" t="s">
        <v>398</v>
      </c>
    </row>
    <row r="201" spans="1:16" ht="12.75">
      <c r="A201" s="7">
        <v>55</v>
      </c>
      <c r="B201" s="7" t="s">
        <v>1005</v>
      </c>
      <c r="C201" s="7" t="s">
        <v>44</v>
      </c>
      <c r="D201" s="7" t="s">
        <v>1006</v>
      </c>
      <c r="E201" s="7" t="s">
        <v>168</v>
      </c>
      <c r="F201" s="10">
        <v>69.8</v>
      </c>
      <c r="G201" s="14"/>
      <c r="H201" s="13">
        <f>ROUND((G201*F201),2)</f>
      </c>
      <c r="O201">
        <f>rekapitulace!H8</f>
      </c>
      <c r="P201">
        <f>O201/100*H201</f>
      </c>
    </row>
    <row r="202" ht="89.25">
      <c r="D202" s="15" t="s">
        <v>1098</v>
      </c>
    </row>
    <row r="203" ht="409.5">
      <c r="D203" s="15" t="s">
        <v>1008</v>
      </c>
    </row>
    <row r="204" spans="1:16" ht="12.75">
      <c r="A204" s="7">
        <v>56</v>
      </c>
      <c r="B204" s="7" t="s">
        <v>1005</v>
      </c>
      <c r="C204" s="7" t="s">
        <v>50</v>
      </c>
      <c r="D204" s="7" t="s">
        <v>1099</v>
      </c>
      <c r="E204" s="7" t="s">
        <v>168</v>
      </c>
      <c r="F204" s="10">
        <v>10.334</v>
      </c>
      <c r="G204" s="14"/>
      <c r="H204" s="13">
        <f>ROUND((G204*F204),2)</f>
      </c>
      <c r="O204">
        <f>rekapitulace!H8</f>
      </c>
      <c r="P204">
        <f>O204/100*H204</f>
      </c>
    </row>
    <row r="205" ht="38.25">
      <c r="D205" s="15" t="s">
        <v>1100</v>
      </c>
    </row>
    <row r="206" ht="409.5">
      <c r="D206" s="15" t="s">
        <v>1008</v>
      </c>
    </row>
    <row r="207" spans="1:16" ht="12.75">
      <c r="A207" s="7">
        <v>57</v>
      </c>
      <c r="B207" s="7" t="s">
        <v>842</v>
      </c>
      <c r="C207" s="7" t="s">
        <v>44</v>
      </c>
      <c r="D207" s="7" t="s">
        <v>843</v>
      </c>
      <c r="E207" s="7" t="s">
        <v>52</v>
      </c>
      <c r="F207" s="10">
        <v>8</v>
      </c>
      <c r="G207" s="14"/>
      <c r="H207" s="13">
        <f>ROUND((G207*F207),2)</f>
      </c>
      <c r="O207">
        <f>rekapitulace!H8</f>
      </c>
      <c r="P207">
        <f>O207/100*H207</f>
      </c>
    </row>
    <row r="208" ht="114.75">
      <c r="D208" s="15" t="s">
        <v>844</v>
      </c>
    </row>
    <row r="209" ht="255">
      <c r="D209" s="15" t="s">
        <v>690</v>
      </c>
    </row>
    <row r="210" spans="1:16" ht="12.75">
      <c r="A210" s="7">
        <v>58</v>
      </c>
      <c r="B210" s="7" t="s">
        <v>1011</v>
      </c>
      <c r="C210" s="7" t="s">
        <v>44</v>
      </c>
      <c r="D210" s="7" t="s">
        <v>1012</v>
      </c>
      <c r="E210" s="7" t="s">
        <v>168</v>
      </c>
      <c r="F210" s="10">
        <v>29.4</v>
      </c>
      <c r="G210" s="14"/>
      <c r="H210" s="13">
        <f>ROUND((G210*F210),2)</f>
      </c>
      <c r="O210">
        <f>rekapitulace!H8</f>
      </c>
      <c r="P210">
        <f>O210/100*H210</f>
      </c>
    </row>
    <row r="211" ht="51">
      <c r="D211" s="15" t="s">
        <v>1101</v>
      </c>
    </row>
    <row r="212" ht="255">
      <c r="D212" s="15" t="s">
        <v>556</v>
      </c>
    </row>
    <row r="213" spans="1:16" ht="12.75">
      <c r="A213" s="7">
        <v>59</v>
      </c>
      <c r="B213" s="7" t="s">
        <v>1014</v>
      </c>
      <c r="C213" s="7" t="s">
        <v>44</v>
      </c>
      <c r="D213" s="7" t="s">
        <v>1015</v>
      </c>
      <c r="E213" s="7" t="s">
        <v>168</v>
      </c>
      <c r="F213" s="10">
        <v>104.784</v>
      </c>
      <c r="G213" s="14"/>
      <c r="H213" s="13">
        <f>ROUND((G213*F213),2)</f>
      </c>
      <c r="O213">
        <f>rekapitulace!H8</f>
      </c>
      <c r="P213">
        <f>O213/100*H213</f>
      </c>
    </row>
    <row r="214" ht="216.75">
      <c r="D214" s="15" t="s">
        <v>1057</v>
      </c>
    </row>
    <row r="215" ht="242.25">
      <c r="D215" s="15" t="s">
        <v>329</v>
      </c>
    </row>
    <row r="216" spans="1:16" ht="12.75">
      <c r="A216" s="7">
        <v>60</v>
      </c>
      <c r="B216" s="7" t="s">
        <v>1016</v>
      </c>
      <c r="C216" s="7" t="s">
        <v>44</v>
      </c>
      <c r="D216" s="7" t="s">
        <v>1017</v>
      </c>
      <c r="E216" s="7" t="s">
        <v>168</v>
      </c>
      <c r="F216" s="10">
        <v>104.784</v>
      </c>
      <c r="G216" s="14"/>
      <c r="H216" s="13">
        <f>ROUND((G216*F216),2)</f>
      </c>
      <c r="O216">
        <f>rekapitulace!H8</f>
      </c>
      <c r="P216">
        <f>O216/100*H216</f>
      </c>
    </row>
    <row r="217" ht="216.75">
      <c r="D217" s="15" t="s">
        <v>1058</v>
      </c>
    </row>
    <row r="218" ht="242.25">
      <c r="D218" s="15" t="s">
        <v>329</v>
      </c>
    </row>
    <row r="219" spans="1:16" ht="12.75">
      <c r="A219" s="7">
        <v>61</v>
      </c>
      <c r="B219" s="7" t="s">
        <v>860</v>
      </c>
      <c r="C219" s="7" t="s">
        <v>44</v>
      </c>
      <c r="D219" s="7" t="s">
        <v>861</v>
      </c>
      <c r="E219" s="7" t="s">
        <v>168</v>
      </c>
      <c r="F219" s="10">
        <v>86.274</v>
      </c>
      <c r="G219" s="14"/>
      <c r="H219" s="13">
        <f>ROUND((G219*F219),2)</f>
      </c>
      <c r="O219">
        <f>rekapitulace!H8</f>
      </c>
      <c r="P219">
        <f>O219/100*H219</f>
      </c>
    </row>
    <row r="220" ht="76.5">
      <c r="D220" s="15" t="s">
        <v>1102</v>
      </c>
    </row>
    <row r="221" ht="204">
      <c r="D221" s="15" t="s">
        <v>863</v>
      </c>
    </row>
    <row r="222" spans="1:16" ht="12.75">
      <c r="A222" s="7">
        <v>62</v>
      </c>
      <c r="B222" s="7" t="s">
        <v>1019</v>
      </c>
      <c r="C222" s="7" t="s">
        <v>44</v>
      </c>
      <c r="D222" s="7" t="s">
        <v>1020</v>
      </c>
      <c r="E222" s="7" t="s">
        <v>168</v>
      </c>
      <c r="F222" s="10">
        <v>18.4</v>
      </c>
      <c r="G222" s="14"/>
      <c r="H222" s="13">
        <f>ROUND((G222*F222),2)</f>
      </c>
      <c r="O222">
        <f>rekapitulace!H8</f>
      </c>
      <c r="P222">
        <f>O222/100*H222</f>
      </c>
    </row>
    <row r="223" ht="140.25">
      <c r="D223" s="15" t="s">
        <v>1103</v>
      </c>
    </row>
    <row r="224" ht="409.5">
      <c r="D224" s="15" t="s">
        <v>1022</v>
      </c>
    </row>
    <row r="225" spans="1:16" ht="12.75">
      <c r="A225" s="7">
        <v>63</v>
      </c>
      <c r="B225" s="7" t="s">
        <v>1023</v>
      </c>
      <c r="C225" s="7" t="s">
        <v>44</v>
      </c>
      <c r="D225" s="7" t="s">
        <v>1024</v>
      </c>
      <c r="E225" s="7" t="s">
        <v>52</v>
      </c>
      <c r="F225" s="10">
        <v>6</v>
      </c>
      <c r="G225" s="14"/>
      <c r="H225" s="13">
        <f>ROUND((G225*F225),2)</f>
      </c>
      <c r="O225">
        <f>rekapitulace!H8</f>
      </c>
      <c r="P225">
        <f>O225/100*H225</f>
      </c>
    </row>
    <row r="226" ht="25.5">
      <c r="D226" s="15" t="s">
        <v>1025</v>
      </c>
    </row>
    <row r="227" ht="409.5">
      <c r="D227" s="15" t="s">
        <v>1026</v>
      </c>
    </row>
    <row r="228" spans="1:16" ht="12.75">
      <c r="A228" s="7">
        <v>64</v>
      </c>
      <c r="B228" s="7" t="s">
        <v>871</v>
      </c>
      <c r="C228" s="7" t="s">
        <v>44</v>
      </c>
      <c r="D228" s="7" t="s">
        <v>872</v>
      </c>
      <c r="E228" s="7" t="s">
        <v>101</v>
      </c>
      <c r="F228" s="10">
        <v>703.039</v>
      </c>
      <c r="G228" s="14"/>
      <c r="H228" s="13">
        <f>ROUND((G228*F228),2)</f>
      </c>
      <c r="O228">
        <f>rekapitulace!H8</f>
      </c>
      <c r="P228">
        <f>O228/100*H228</f>
      </c>
    </row>
    <row r="229" ht="409.5">
      <c r="D229" s="15" t="s">
        <v>1104</v>
      </c>
    </row>
    <row r="230" ht="127.5">
      <c r="D230" s="15" t="s">
        <v>867</v>
      </c>
    </row>
    <row r="231" spans="1:16" ht="12.75">
      <c r="A231" s="7">
        <v>65</v>
      </c>
      <c r="B231" s="7" t="s">
        <v>1028</v>
      </c>
      <c r="C231" s="7" t="s">
        <v>44</v>
      </c>
      <c r="D231" s="7" t="s">
        <v>1029</v>
      </c>
      <c r="E231" s="7" t="s">
        <v>101</v>
      </c>
      <c r="F231" s="10">
        <v>286</v>
      </c>
      <c r="G231" s="14"/>
      <c r="H231" s="13">
        <f>ROUND((G231*F231),2)</f>
      </c>
      <c r="O231">
        <f>rekapitulace!H8</f>
      </c>
      <c r="P231">
        <f>O231/100*H231</f>
      </c>
    </row>
    <row r="232" ht="63.75">
      <c r="D232" s="15" t="s">
        <v>1105</v>
      </c>
    </row>
    <row r="233" ht="165.75">
      <c r="D233" s="15" t="s">
        <v>1031</v>
      </c>
    </row>
    <row r="234" spans="1:16" ht="12.75">
      <c r="A234" s="7">
        <v>66</v>
      </c>
      <c r="B234" s="7" t="s">
        <v>1032</v>
      </c>
      <c r="C234" s="7" t="s">
        <v>44</v>
      </c>
      <c r="D234" s="7" t="s">
        <v>1033</v>
      </c>
      <c r="E234" s="7" t="s">
        <v>92</v>
      </c>
      <c r="F234" s="10">
        <v>25.818</v>
      </c>
      <c r="G234" s="14"/>
      <c r="H234" s="13">
        <f>ROUND((G234*F234),2)</f>
      </c>
      <c r="O234">
        <f>rekapitulace!H8</f>
      </c>
      <c r="P234">
        <f>O234/100*H234</f>
      </c>
    </row>
    <row r="235" ht="165.75">
      <c r="D235" s="15" t="s">
        <v>1106</v>
      </c>
    </row>
    <row r="236" ht="409.5">
      <c r="D236" s="15" t="s">
        <v>1035</v>
      </c>
    </row>
    <row r="237" spans="1:16" ht="12.75">
      <c r="A237" s="7">
        <v>67</v>
      </c>
      <c r="B237" s="7" t="s">
        <v>1036</v>
      </c>
      <c r="C237" s="7" t="s">
        <v>44</v>
      </c>
      <c r="D237" s="7" t="s">
        <v>1037</v>
      </c>
      <c r="E237" s="7" t="s">
        <v>168</v>
      </c>
      <c r="F237" s="10">
        <v>18.4</v>
      </c>
      <c r="G237" s="14"/>
      <c r="H237" s="13">
        <f>ROUND((G237*F237),2)</f>
      </c>
      <c r="O237">
        <f>rekapitulace!H8</f>
      </c>
      <c r="P237">
        <f>O237/100*H237</f>
      </c>
    </row>
    <row r="238" ht="114.75">
      <c r="D238" s="15" t="s">
        <v>1107</v>
      </c>
    </row>
    <row r="239" ht="409.5">
      <c r="D239" s="15" t="s">
        <v>340</v>
      </c>
    </row>
    <row r="240" spans="1:16" ht="12.75">
      <c r="A240" s="7">
        <v>68</v>
      </c>
      <c r="B240" s="7" t="s">
        <v>1039</v>
      </c>
      <c r="C240" s="7" t="s">
        <v>44</v>
      </c>
      <c r="D240" s="7" t="s">
        <v>1040</v>
      </c>
      <c r="E240" s="7" t="s">
        <v>829</v>
      </c>
      <c r="F240" s="10">
        <v>6</v>
      </c>
      <c r="G240" s="14"/>
      <c r="H240" s="13">
        <f>ROUND((G240*F240),2)</f>
      </c>
      <c r="O240">
        <f>rekapitulace!H8</f>
      </c>
      <c r="P240">
        <f>O240/100*H240</f>
      </c>
    </row>
    <row r="241" ht="76.5">
      <c r="D241" s="15" t="s">
        <v>1041</v>
      </c>
    </row>
    <row r="242" ht="409.5">
      <c r="D242" s="15" t="s">
        <v>340</v>
      </c>
    </row>
    <row r="243" spans="1:16" ht="12.75">
      <c r="A243" s="7">
        <v>69</v>
      </c>
      <c r="B243" s="7" t="s">
        <v>1042</v>
      </c>
      <c r="C243" s="7" t="s">
        <v>44</v>
      </c>
      <c r="D243" s="7" t="s">
        <v>1043</v>
      </c>
      <c r="E243" s="7" t="s">
        <v>101</v>
      </c>
      <c r="F243" s="10">
        <v>512.45</v>
      </c>
      <c r="G243" s="14"/>
      <c r="H243" s="13">
        <f>ROUND((G243*F243),2)</f>
      </c>
      <c r="O243">
        <f>rekapitulace!H8</f>
      </c>
      <c r="P243">
        <f>O243/100*H243</f>
      </c>
    </row>
    <row r="244" ht="38.25">
      <c r="D244" s="15" t="s">
        <v>1108</v>
      </c>
    </row>
    <row r="245" ht="409.5">
      <c r="D245" s="15" t="s">
        <v>1045</v>
      </c>
    </row>
    <row r="246" spans="1:16" ht="12.75" customHeight="1">
      <c r="A246" s="16"/>
      <c r="B246" s="16"/>
      <c r="C246" s="16" t="s">
        <v>315</v>
      </c>
      <c r="D246" s="16" t="s">
        <v>314</v>
      </c>
      <c r="E246" s="16"/>
      <c r="F246" s="16"/>
      <c r="G246" s="16"/>
      <c r="H246" s="16">
        <f>SUM(H192:H245)</f>
      </c>
      <c r="P246">
        <f>ROUND(SUM(P192:P245),2)</f>
      </c>
    </row>
    <row r="248" spans="1:16" ht="12.75" customHeight="1">
      <c r="A248" s="16"/>
      <c r="B248" s="16"/>
      <c r="C248" s="16"/>
      <c r="D248" s="16" t="s">
        <v>76</v>
      </c>
      <c r="E248" s="16"/>
      <c r="F248" s="16"/>
      <c r="G248" s="16"/>
      <c r="H248" s="16">
        <f>+H33+H75+H87+H102+H120+H135+H156+H183+H189+H246</f>
      </c>
      <c r="P248">
        <f>+P33+P75+P87+P102+P120+P135+P156+P183+P189+P246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1109</v>
      </c>
      <c r="D5" s="5" t="s">
        <v>1110</v>
      </c>
      <c r="E5" s="5"/>
    </row>
    <row r="6" spans="1:5" ht="12.75" customHeight="1">
      <c r="A6" t="s">
        <v>17</v>
      </c>
      <c r="C6" s="5" t="s">
        <v>1111</v>
      </c>
      <c r="D6" s="5" t="s">
        <v>1110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1113</v>
      </c>
      <c r="D11" s="9" t="s">
        <v>1112</v>
      </c>
      <c r="E11" s="9"/>
      <c r="F11" s="11"/>
      <c r="G11" s="9"/>
      <c r="H11" s="11"/>
    </row>
    <row r="12" spans="1:16" ht="12.75">
      <c r="A12" s="7">
        <v>1</v>
      </c>
      <c r="B12" s="7" t="s">
        <v>1114</v>
      </c>
      <c r="C12" s="7" t="s">
        <v>44</v>
      </c>
      <c r="D12" s="7" t="s">
        <v>1115</v>
      </c>
      <c r="E12" s="7" t="s">
        <v>52</v>
      </c>
      <c r="F12" s="10">
        <v>8</v>
      </c>
      <c r="G12" s="14"/>
      <c r="H12" s="13">
        <f>ROUND((G12*F12),2)</f>
      </c>
      <c r="O12">
        <f>rekapitulace!H8</f>
      </c>
      <c r="P12">
        <f>O12/100*H12</f>
      </c>
    </row>
    <row r="13" ht="12.75">
      <c r="D13" s="15" t="s">
        <v>44</v>
      </c>
    </row>
    <row r="14" spans="1:16" ht="12.75">
      <c r="A14" s="7">
        <v>2</v>
      </c>
      <c r="B14" s="7" t="s">
        <v>1116</v>
      </c>
      <c r="C14" s="7" t="s">
        <v>44</v>
      </c>
      <c r="D14" s="7" t="s">
        <v>1117</v>
      </c>
      <c r="E14" s="7" t="s">
        <v>52</v>
      </c>
      <c r="F14" s="10">
        <v>8</v>
      </c>
      <c r="G14" s="14"/>
      <c r="H14" s="13">
        <f>ROUND((G14*F14),2)</f>
      </c>
      <c r="O14">
        <f>rekapitulace!H8</f>
      </c>
      <c r="P14">
        <f>O14/100*H14</f>
      </c>
    </row>
    <row r="15" ht="12.75">
      <c r="D15" s="15" t="s">
        <v>44</v>
      </c>
    </row>
    <row r="16" spans="1:16" ht="12.75">
      <c r="A16" s="7">
        <v>3</v>
      </c>
      <c r="B16" s="7" t="s">
        <v>1118</v>
      </c>
      <c r="C16" s="7" t="s">
        <v>44</v>
      </c>
      <c r="D16" s="7" t="s">
        <v>1119</v>
      </c>
      <c r="E16" s="7" t="s">
        <v>52</v>
      </c>
      <c r="F16" s="10">
        <v>48</v>
      </c>
      <c r="G16" s="14"/>
      <c r="H16" s="13">
        <f>ROUND((G16*F16),2)</f>
      </c>
      <c r="O16">
        <f>rekapitulace!H8</f>
      </c>
      <c r="P16">
        <f>O16/100*H16</f>
      </c>
    </row>
    <row r="17" ht="12.75">
      <c r="D17" s="15" t="s">
        <v>44</v>
      </c>
    </row>
    <row r="18" spans="1:16" ht="12.75">
      <c r="A18" s="7">
        <v>4</v>
      </c>
      <c r="B18" s="7" t="s">
        <v>1120</v>
      </c>
      <c r="C18" s="7" t="s">
        <v>44</v>
      </c>
      <c r="D18" s="7" t="s">
        <v>1121</v>
      </c>
      <c r="E18" s="7" t="s">
        <v>52</v>
      </c>
      <c r="F18" s="10">
        <v>96</v>
      </c>
      <c r="G18" s="14"/>
      <c r="H18" s="13">
        <f>ROUND((G18*F18),2)</f>
      </c>
      <c r="O18">
        <f>rekapitulace!H8</f>
      </c>
      <c r="P18">
        <f>O18/100*H18</f>
      </c>
    </row>
    <row r="19" ht="12.75">
      <c r="D19" s="15" t="s">
        <v>44</v>
      </c>
    </row>
    <row r="20" spans="1:16" ht="12.75">
      <c r="A20" s="7">
        <v>5</v>
      </c>
      <c r="B20" s="7" t="s">
        <v>1122</v>
      </c>
      <c r="C20" s="7" t="s">
        <v>44</v>
      </c>
      <c r="D20" s="7" t="s">
        <v>1123</v>
      </c>
      <c r="E20" s="7" t="s">
        <v>52</v>
      </c>
      <c r="F20" s="10">
        <v>8</v>
      </c>
      <c r="G20" s="14"/>
      <c r="H20" s="13">
        <f>ROUND((G20*F20),2)</f>
      </c>
      <c r="O20">
        <f>rekapitulace!H8</f>
      </c>
      <c r="P20">
        <f>O20/100*H20</f>
      </c>
    </row>
    <row r="21" ht="12.75">
      <c r="D21" s="15" t="s">
        <v>44</v>
      </c>
    </row>
    <row r="22" spans="1:16" ht="12.75">
      <c r="A22" s="7">
        <v>6</v>
      </c>
      <c r="B22" s="7" t="s">
        <v>1124</v>
      </c>
      <c r="C22" s="7" t="s">
        <v>44</v>
      </c>
      <c r="D22" s="7" t="s">
        <v>1125</v>
      </c>
      <c r="E22" s="7" t="s">
        <v>52</v>
      </c>
      <c r="F22" s="10">
        <v>8</v>
      </c>
      <c r="G22" s="14"/>
      <c r="H22" s="13">
        <f>ROUND((G22*F22),2)</f>
      </c>
      <c r="O22">
        <f>rekapitulace!H8</f>
      </c>
      <c r="P22">
        <f>O22/100*H22</f>
      </c>
    </row>
    <row r="23" ht="12.75">
      <c r="D23" s="15" t="s">
        <v>44</v>
      </c>
    </row>
    <row r="24" spans="1:16" ht="12.75">
      <c r="A24" s="7">
        <v>7</v>
      </c>
      <c r="B24" s="7" t="s">
        <v>1126</v>
      </c>
      <c r="C24" s="7" t="s">
        <v>44</v>
      </c>
      <c r="D24" s="7" t="s">
        <v>1127</v>
      </c>
      <c r="E24" s="7" t="s">
        <v>52</v>
      </c>
      <c r="F24" s="10">
        <v>8</v>
      </c>
      <c r="G24" s="14"/>
      <c r="H24" s="13">
        <f>ROUND((G24*F24),2)</f>
      </c>
      <c r="O24">
        <f>rekapitulace!H8</f>
      </c>
      <c r="P24">
        <f>O24/100*H24</f>
      </c>
    </row>
    <row r="25" ht="12.75">
      <c r="D25" s="15" t="s">
        <v>44</v>
      </c>
    </row>
    <row r="26" spans="1:16" ht="12.75">
      <c r="A26" s="7">
        <v>8</v>
      </c>
      <c r="B26" s="7" t="s">
        <v>1128</v>
      </c>
      <c r="C26" s="7" t="s">
        <v>44</v>
      </c>
      <c r="D26" s="7" t="s">
        <v>1129</v>
      </c>
      <c r="E26" s="7" t="s">
        <v>52</v>
      </c>
      <c r="F26" s="10">
        <v>8</v>
      </c>
      <c r="G26" s="14"/>
      <c r="H26" s="13">
        <f>ROUND((G26*F26),2)</f>
      </c>
      <c r="O26">
        <f>rekapitulace!H8</f>
      </c>
      <c r="P26">
        <f>O26/100*H26</f>
      </c>
    </row>
    <row r="27" ht="12.75">
      <c r="D27" s="15" t="s">
        <v>44</v>
      </c>
    </row>
    <row r="28" spans="1:16" ht="12.75">
      <c r="A28" s="7">
        <v>9</v>
      </c>
      <c r="B28" s="7" t="s">
        <v>1130</v>
      </c>
      <c r="C28" s="7" t="s">
        <v>44</v>
      </c>
      <c r="D28" s="7" t="s">
        <v>1131</v>
      </c>
      <c r="E28" s="7" t="s">
        <v>168</v>
      </c>
      <c r="F28" s="10">
        <v>620</v>
      </c>
      <c r="G28" s="14"/>
      <c r="H28" s="13">
        <f>ROUND((G28*F28),2)</f>
      </c>
      <c r="O28">
        <f>rekapitulace!H8</f>
      </c>
      <c r="P28">
        <f>O28/100*H28</f>
      </c>
    </row>
    <row r="29" ht="12.75">
      <c r="D29" s="15" t="s">
        <v>44</v>
      </c>
    </row>
    <row r="30" spans="1:16" ht="12.75">
      <c r="A30" s="7">
        <v>10</v>
      </c>
      <c r="B30" s="7" t="s">
        <v>1132</v>
      </c>
      <c r="C30" s="7" t="s">
        <v>44</v>
      </c>
      <c r="D30" s="7" t="s">
        <v>1133</v>
      </c>
      <c r="E30" s="7" t="s">
        <v>52</v>
      </c>
      <c r="F30" s="10">
        <v>16</v>
      </c>
      <c r="G30" s="14"/>
      <c r="H30" s="13">
        <f>ROUND((G30*F30),2)</f>
      </c>
      <c r="O30">
        <f>rekapitulace!H8</f>
      </c>
      <c r="P30">
        <f>O30/100*H30</f>
      </c>
    </row>
    <row r="31" ht="12.75">
      <c r="D31" s="15" t="s">
        <v>44</v>
      </c>
    </row>
    <row r="32" spans="1:16" ht="12.75">
      <c r="A32" s="7">
        <v>11</v>
      </c>
      <c r="B32" s="7" t="s">
        <v>1134</v>
      </c>
      <c r="C32" s="7" t="s">
        <v>44</v>
      </c>
      <c r="D32" s="7" t="s">
        <v>1135</v>
      </c>
      <c r="E32" s="7" t="s">
        <v>52</v>
      </c>
      <c r="F32" s="10">
        <v>1</v>
      </c>
      <c r="G32" s="14"/>
      <c r="H32" s="13">
        <f>ROUND((G32*F32),2)</f>
      </c>
      <c r="O32">
        <f>rekapitulace!H8</f>
      </c>
      <c r="P32">
        <f>O32/100*H32</f>
      </c>
    </row>
    <row r="33" ht="12.75">
      <c r="D33" s="15" t="s">
        <v>44</v>
      </c>
    </row>
    <row r="34" spans="1:16" ht="12.75">
      <c r="A34" s="7">
        <v>12</v>
      </c>
      <c r="B34" s="7" t="s">
        <v>1136</v>
      </c>
      <c r="C34" s="7" t="s">
        <v>44</v>
      </c>
      <c r="D34" s="7" t="s">
        <v>1137</v>
      </c>
      <c r="E34" s="7" t="s">
        <v>168</v>
      </c>
      <c r="F34" s="10">
        <v>8</v>
      </c>
      <c r="G34" s="14"/>
      <c r="H34" s="13">
        <f>ROUND((G34*F34),2)</f>
      </c>
      <c r="O34">
        <f>rekapitulace!H8</f>
      </c>
      <c r="P34">
        <f>O34/100*H34</f>
      </c>
    </row>
    <row r="35" ht="12.75">
      <c r="D35" s="15" t="s">
        <v>44</v>
      </c>
    </row>
    <row r="36" spans="1:16" ht="12.75">
      <c r="A36" s="7">
        <v>13</v>
      </c>
      <c r="B36" s="7" t="s">
        <v>1138</v>
      </c>
      <c r="C36" s="7" t="s">
        <v>44</v>
      </c>
      <c r="D36" s="7" t="s">
        <v>1139</v>
      </c>
      <c r="E36" s="7" t="s">
        <v>168</v>
      </c>
      <c r="F36" s="10">
        <v>673</v>
      </c>
      <c r="G36" s="14"/>
      <c r="H36" s="13">
        <f>ROUND((G36*F36),2)</f>
      </c>
      <c r="O36">
        <f>rekapitulace!H8</f>
      </c>
      <c r="P36">
        <f>O36/100*H36</f>
      </c>
    </row>
    <row r="37" ht="12.75">
      <c r="D37" s="15" t="s">
        <v>44</v>
      </c>
    </row>
    <row r="38" spans="1:16" ht="12.75">
      <c r="A38" s="7">
        <v>14</v>
      </c>
      <c r="B38" s="7" t="s">
        <v>1140</v>
      </c>
      <c r="C38" s="7" t="s">
        <v>44</v>
      </c>
      <c r="D38" s="7" t="s">
        <v>1141</v>
      </c>
      <c r="E38" s="7" t="s">
        <v>168</v>
      </c>
      <c r="F38" s="10">
        <v>98</v>
      </c>
      <c r="G38" s="14"/>
      <c r="H38" s="13">
        <f>ROUND((G38*F38),2)</f>
      </c>
      <c r="O38">
        <f>rekapitulace!H8</f>
      </c>
      <c r="P38">
        <f>O38/100*H38</f>
      </c>
    </row>
    <row r="39" ht="12.75">
      <c r="D39" s="15" t="s">
        <v>44</v>
      </c>
    </row>
    <row r="40" spans="1:16" ht="12.75">
      <c r="A40" s="7">
        <v>15</v>
      </c>
      <c r="B40" s="7" t="s">
        <v>1142</v>
      </c>
      <c r="C40" s="7" t="s">
        <v>44</v>
      </c>
      <c r="D40" s="7" t="s">
        <v>1143</v>
      </c>
      <c r="E40" s="7" t="s">
        <v>52</v>
      </c>
      <c r="F40" s="10">
        <v>25</v>
      </c>
      <c r="G40" s="14"/>
      <c r="H40" s="13">
        <f>ROUND((G40*F40),2)</f>
      </c>
      <c r="O40">
        <f>rekapitulace!H8</f>
      </c>
      <c r="P40">
        <f>O40/100*H40</f>
      </c>
    </row>
    <row r="41" ht="12.75">
      <c r="D41" s="15" t="s">
        <v>44</v>
      </c>
    </row>
    <row r="42" spans="1:16" ht="12.75">
      <c r="A42" s="7">
        <v>16</v>
      </c>
      <c r="B42" s="7" t="s">
        <v>1144</v>
      </c>
      <c r="C42" s="7" t="s">
        <v>44</v>
      </c>
      <c r="D42" s="7" t="s">
        <v>1145</v>
      </c>
      <c r="E42" s="7" t="s">
        <v>52</v>
      </c>
      <c r="F42" s="10">
        <v>69</v>
      </c>
      <c r="G42" s="14"/>
      <c r="H42" s="13">
        <f>ROUND((G42*F42),2)</f>
      </c>
      <c r="O42">
        <f>rekapitulace!H8</f>
      </c>
      <c r="P42">
        <f>O42/100*H42</f>
      </c>
    </row>
    <row r="43" ht="12.75">
      <c r="D43" s="15" t="s">
        <v>44</v>
      </c>
    </row>
    <row r="44" spans="1:16" ht="12.75">
      <c r="A44" s="7">
        <v>17</v>
      </c>
      <c r="B44" s="7" t="s">
        <v>1146</v>
      </c>
      <c r="C44" s="7" t="s">
        <v>44</v>
      </c>
      <c r="D44" s="7" t="s">
        <v>1147</v>
      </c>
      <c r="E44" s="7" t="s">
        <v>52</v>
      </c>
      <c r="F44" s="10">
        <v>80</v>
      </c>
      <c r="G44" s="14"/>
      <c r="H44" s="13">
        <f>ROUND((G44*F44),2)</f>
      </c>
      <c r="O44">
        <f>rekapitulace!H8</f>
      </c>
      <c r="P44">
        <f>O44/100*H44</f>
      </c>
    </row>
    <row r="45" ht="12.75">
      <c r="D45" s="15" t="s">
        <v>44</v>
      </c>
    </row>
    <row r="46" spans="1:16" ht="12.75">
      <c r="A46" s="7">
        <v>18</v>
      </c>
      <c r="B46" s="7" t="s">
        <v>1148</v>
      </c>
      <c r="C46" s="7" t="s">
        <v>44</v>
      </c>
      <c r="D46" s="7" t="s">
        <v>1149</v>
      </c>
      <c r="E46" s="7" t="s">
        <v>52</v>
      </c>
      <c r="F46" s="10">
        <v>10</v>
      </c>
      <c r="G46" s="14"/>
      <c r="H46" s="13">
        <f>ROUND((G46*F46),2)</f>
      </c>
      <c r="O46">
        <f>rekapitulace!H8</f>
      </c>
      <c r="P46">
        <f>O46/100*H46</f>
      </c>
    </row>
    <row r="47" ht="12.75">
      <c r="D47" s="15" t="s">
        <v>44</v>
      </c>
    </row>
    <row r="48" spans="1:16" ht="12.75">
      <c r="A48" s="7">
        <v>19</v>
      </c>
      <c r="B48" s="7" t="s">
        <v>1150</v>
      </c>
      <c r="C48" s="7" t="s">
        <v>44</v>
      </c>
      <c r="D48" s="7" t="s">
        <v>1151</v>
      </c>
      <c r="E48" s="7" t="s">
        <v>52</v>
      </c>
      <c r="F48" s="10">
        <v>10</v>
      </c>
      <c r="G48" s="14"/>
      <c r="H48" s="13">
        <f>ROUND((G48*F48),2)</f>
      </c>
      <c r="O48">
        <f>rekapitulace!H8</f>
      </c>
      <c r="P48">
        <f>O48/100*H48</f>
      </c>
    </row>
    <row r="49" ht="12.75">
      <c r="D49" s="15" t="s">
        <v>44</v>
      </c>
    </row>
    <row r="50" spans="1:16" ht="12.75">
      <c r="A50" s="7">
        <v>20</v>
      </c>
      <c r="B50" s="7" t="s">
        <v>1152</v>
      </c>
      <c r="C50" s="7" t="s">
        <v>44</v>
      </c>
      <c r="D50" s="7" t="s">
        <v>1153</v>
      </c>
      <c r="E50" s="7" t="s">
        <v>52</v>
      </c>
      <c r="F50" s="10">
        <v>10</v>
      </c>
      <c r="G50" s="14"/>
      <c r="H50" s="13">
        <f>ROUND((G50*F50),2)</f>
      </c>
      <c r="O50">
        <f>rekapitulace!H8</f>
      </c>
      <c r="P50">
        <f>O50/100*H50</f>
      </c>
    </row>
    <row r="51" ht="12.75">
      <c r="D51" s="15" t="s">
        <v>44</v>
      </c>
    </row>
    <row r="52" spans="1:16" ht="12.75">
      <c r="A52" s="7">
        <v>21</v>
      </c>
      <c r="B52" s="7" t="s">
        <v>1154</v>
      </c>
      <c r="C52" s="7" t="s">
        <v>44</v>
      </c>
      <c r="D52" s="7" t="s">
        <v>1155</v>
      </c>
      <c r="E52" s="7" t="s">
        <v>52</v>
      </c>
      <c r="F52" s="10">
        <v>10</v>
      </c>
      <c r="G52" s="14"/>
      <c r="H52" s="13">
        <f>ROUND((G52*F52),2)</f>
      </c>
      <c r="O52">
        <f>rekapitulace!H8</f>
      </c>
      <c r="P52">
        <f>O52/100*H52</f>
      </c>
    </row>
    <row r="53" ht="12.75">
      <c r="D53" s="15" t="s">
        <v>44</v>
      </c>
    </row>
    <row r="54" spans="1:16" ht="12.75">
      <c r="A54" s="7">
        <v>22</v>
      </c>
      <c r="B54" s="7" t="s">
        <v>1156</v>
      </c>
      <c r="C54" s="7" t="s">
        <v>44</v>
      </c>
      <c r="D54" s="7" t="s">
        <v>1157</v>
      </c>
      <c r="E54" s="7" t="s">
        <v>52</v>
      </c>
      <c r="F54" s="10">
        <v>10</v>
      </c>
      <c r="G54" s="14"/>
      <c r="H54" s="13">
        <f>ROUND((G54*F54),2)</f>
      </c>
      <c r="O54">
        <f>rekapitulace!H8</f>
      </c>
      <c r="P54">
        <f>O54/100*H54</f>
      </c>
    </row>
    <row r="55" ht="12.75">
      <c r="D55" s="15" t="s">
        <v>44</v>
      </c>
    </row>
    <row r="56" spans="1:16" ht="12.75">
      <c r="A56" s="7">
        <v>23</v>
      </c>
      <c r="B56" s="7" t="s">
        <v>1158</v>
      </c>
      <c r="C56" s="7" t="s">
        <v>44</v>
      </c>
      <c r="D56" s="7" t="s">
        <v>1159</v>
      </c>
      <c r="E56" s="7" t="s">
        <v>168</v>
      </c>
      <c r="F56" s="10">
        <v>210</v>
      </c>
      <c r="G56" s="14"/>
      <c r="H56" s="13">
        <f>ROUND((G56*F56),2)</f>
      </c>
      <c r="O56">
        <f>rekapitulace!H8</f>
      </c>
      <c r="P56">
        <f>O56/100*H56</f>
      </c>
    </row>
    <row r="57" ht="12.75">
      <c r="D57" s="15" t="s">
        <v>44</v>
      </c>
    </row>
    <row r="58" spans="1:16" ht="12.75">
      <c r="A58" s="7">
        <v>24</v>
      </c>
      <c r="B58" s="7" t="s">
        <v>1160</v>
      </c>
      <c r="C58" s="7" t="s">
        <v>44</v>
      </c>
      <c r="D58" s="7" t="s">
        <v>1161</v>
      </c>
      <c r="E58" s="7" t="s">
        <v>52</v>
      </c>
      <c r="F58" s="10">
        <v>20</v>
      </c>
      <c r="G58" s="14"/>
      <c r="H58" s="13">
        <f>ROUND((G58*F58),2)</f>
      </c>
      <c r="O58">
        <f>rekapitulace!H8</f>
      </c>
      <c r="P58">
        <f>O58/100*H58</f>
      </c>
    </row>
    <row r="59" ht="12.75">
      <c r="D59" s="15" t="s">
        <v>44</v>
      </c>
    </row>
    <row r="60" spans="1:16" ht="12.75">
      <c r="A60" s="7">
        <v>25</v>
      </c>
      <c r="B60" s="7" t="s">
        <v>1162</v>
      </c>
      <c r="C60" s="7" t="s">
        <v>44</v>
      </c>
      <c r="D60" s="7" t="s">
        <v>1163</v>
      </c>
      <c r="E60" s="7" t="s">
        <v>168</v>
      </c>
      <c r="F60" s="10">
        <v>100</v>
      </c>
      <c r="G60" s="14"/>
      <c r="H60" s="13">
        <f>ROUND((G60*F60),2)</f>
      </c>
      <c r="O60">
        <f>rekapitulace!H8</f>
      </c>
      <c r="P60">
        <f>O60/100*H60</f>
      </c>
    </row>
    <row r="61" ht="12.75">
      <c r="D61" s="15" t="s">
        <v>44</v>
      </c>
    </row>
    <row r="62" spans="1:16" ht="12.75">
      <c r="A62" s="7">
        <v>26</v>
      </c>
      <c r="B62" s="7" t="s">
        <v>1164</v>
      </c>
      <c r="C62" s="7" t="s">
        <v>44</v>
      </c>
      <c r="D62" s="7" t="s">
        <v>1165</v>
      </c>
      <c r="E62" s="7" t="s">
        <v>168</v>
      </c>
      <c r="F62" s="10">
        <v>235</v>
      </c>
      <c r="G62" s="14"/>
      <c r="H62" s="13">
        <f>ROUND((G62*F62),2)</f>
      </c>
      <c r="O62">
        <f>rekapitulace!H8</f>
      </c>
      <c r="P62">
        <f>O62/100*H62</f>
      </c>
    </row>
    <row r="63" ht="12.75">
      <c r="D63" s="15" t="s">
        <v>44</v>
      </c>
    </row>
    <row r="64" spans="1:16" ht="12.75">
      <c r="A64" s="7">
        <v>27</v>
      </c>
      <c r="B64" s="7" t="s">
        <v>1166</v>
      </c>
      <c r="C64" s="7" t="s">
        <v>44</v>
      </c>
      <c r="D64" s="7" t="s">
        <v>1167</v>
      </c>
      <c r="E64" s="7" t="s">
        <v>52</v>
      </c>
      <c r="F64" s="10">
        <v>8</v>
      </c>
      <c r="G64" s="14"/>
      <c r="H64" s="13">
        <f>ROUND((G64*F64),2)</f>
      </c>
      <c r="O64">
        <f>rekapitulace!H8</f>
      </c>
      <c r="P64">
        <f>O64/100*H64</f>
      </c>
    </row>
    <row r="65" ht="12.75">
      <c r="D65" s="15" t="s">
        <v>44</v>
      </c>
    </row>
    <row r="66" spans="1:16" ht="12.75">
      <c r="A66" s="7">
        <v>28</v>
      </c>
      <c r="B66" s="7" t="s">
        <v>1168</v>
      </c>
      <c r="C66" s="7" t="s">
        <v>44</v>
      </c>
      <c r="D66" s="7" t="s">
        <v>1169</v>
      </c>
      <c r="E66" s="7" t="s">
        <v>168</v>
      </c>
      <c r="F66" s="10">
        <v>706.65</v>
      </c>
      <c r="G66" s="14"/>
      <c r="H66" s="13">
        <f>ROUND((G66*F66),2)</f>
      </c>
      <c r="O66">
        <f>rekapitulace!H8</f>
      </c>
      <c r="P66">
        <f>O66/100*H66</f>
      </c>
    </row>
    <row r="67" ht="12.75">
      <c r="D67" s="15" t="s">
        <v>44</v>
      </c>
    </row>
    <row r="68" spans="1:16" ht="12.75">
      <c r="A68" s="7">
        <v>29</v>
      </c>
      <c r="B68" s="7" t="s">
        <v>1170</v>
      </c>
      <c r="C68" s="7" t="s">
        <v>44</v>
      </c>
      <c r="D68" s="7" t="s">
        <v>1171</v>
      </c>
      <c r="E68" s="7" t="s">
        <v>168</v>
      </c>
      <c r="F68" s="10">
        <v>112.7</v>
      </c>
      <c r="G68" s="14"/>
      <c r="H68" s="13">
        <f>ROUND((G68*F68),2)</f>
      </c>
      <c r="O68">
        <f>rekapitulace!H8</f>
      </c>
      <c r="P68">
        <f>O68/100*H68</f>
      </c>
    </row>
    <row r="69" ht="12.75">
      <c r="D69" s="15" t="s">
        <v>44</v>
      </c>
    </row>
    <row r="70" spans="1:16" ht="12.75">
      <c r="A70" s="7">
        <v>30</v>
      </c>
      <c r="B70" s="7" t="s">
        <v>1172</v>
      </c>
      <c r="C70" s="7" t="s">
        <v>44</v>
      </c>
      <c r="D70" s="7" t="s">
        <v>1173</v>
      </c>
      <c r="E70" s="7" t="s">
        <v>168</v>
      </c>
      <c r="F70" s="10">
        <v>9.2</v>
      </c>
      <c r="G70" s="14"/>
      <c r="H70" s="13">
        <f>ROUND((G70*F70),2)</f>
      </c>
      <c r="O70">
        <f>rekapitulace!H8</f>
      </c>
      <c r="P70">
        <f>O70/100*H70</f>
      </c>
    </row>
    <row r="71" ht="12.75">
      <c r="D71" s="15" t="s">
        <v>44</v>
      </c>
    </row>
    <row r="72" spans="1:16" ht="12.75">
      <c r="A72" s="7">
        <v>31</v>
      </c>
      <c r="B72" s="7" t="s">
        <v>1174</v>
      </c>
      <c r="C72" s="7" t="s">
        <v>44</v>
      </c>
      <c r="D72" s="7" t="s">
        <v>1175</v>
      </c>
      <c r="E72" s="7" t="s">
        <v>829</v>
      </c>
      <c r="F72" s="10">
        <v>8</v>
      </c>
      <c r="G72" s="14"/>
      <c r="H72" s="13">
        <f>ROUND((G72*F72),2)</f>
      </c>
      <c r="O72">
        <f>rekapitulace!H8</f>
      </c>
      <c r="P72">
        <f>O72/100*H72</f>
      </c>
    </row>
    <row r="73" ht="12.75">
      <c r="D73" s="15" t="s">
        <v>44</v>
      </c>
    </row>
    <row r="74" spans="1:16" ht="12.75">
      <c r="A74" s="7">
        <v>32</v>
      </c>
      <c r="B74" s="7" t="s">
        <v>1176</v>
      </c>
      <c r="C74" s="7" t="s">
        <v>44</v>
      </c>
      <c r="D74" s="7" t="s">
        <v>1177</v>
      </c>
      <c r="E74" s="7" t="s">
        <v>829</v>
      </c>
      <c r="F74" s="10">
        <v>5</v>
      </c>
      <c r="G74" s="14"/>
      <c r="H74" s="13">
        <f>ROUND((G74*F74),2)</f>
      </c>
      <c r="O74">
        <f>rekapitulace!H8</f>
      </c>
      <c r="P74">
        <f>O74/100*H74</f>
      </c>
    </row>
    <row r="75" ht="12.75">
      <c r="D75" s="15" t="s">
        <v>44</v>
      </c>
    </row>
    <row r="76" spans="1:16" ht="12.75">
      <c r="A76" s="7">
        <v>33</v>
      </c>
      <c r="B76" s="7" t="s">
        <v>1178</v>
      </c>
      <c r="C76" s="7" t="s">
        <v>44</v>
      </c>
      <c r="D76" s="7" t="s">
        <v>1179</v>
      </c>
      <c r="E76" s="7" t="s">
        <v>829</v>
      </c>
      <c r="F76" s="10">
        <v>3</v>
      </c>
      <c r="G76" s="14"/>
      <c r="H76" s="13">
        <f>ROUND((G76*F76),2)</f>
      </c>
      <c r="O76">
        <f>rekapitulace!H8</f>
      </c>
      <c r="P76">
        <f>O76/100*H76</f>
      </c>
    </row>
    <row r="77" ht="12.75">
      <c r="D77" s="15" t="s">
        <v>44</v>
      </c>
    </row>
    <row r="78" spans="1:16" ht="12.75">
      <c r="A78" s="7">
        <v>34</v>
      </c>
      <c r="B78" s="7" t="s">
        <v>1180</v>
      </c>
      <c r="C78" s="7" t="s">
        <v>44</v>
      </c>
      <c r="D78" s="7" t="s">
        <v>1181</v>
      </c>
      <c r="E78" s="7" t="s">
        <v>829</v>
      </c>
      <c r="F78" s="10">
        <v>16</v>
      </c>
      <c r="G78" s="14"/>
      <c r="H78" s="13">
        <f>ROUND((G78*F78),2)</f>
      </c>
      <c r="O78">
        <f>rekapitulace!H8</f>
      </c>
      <c r="P78">
        <f>O78/100*H78</f>
      </c>
    </row>
    <row r="79" ht="12.75">
      <c r="D79" s="15" t="s">
        <v>44</v>
      </c>
    </row>
    <row r="80" spans="1:16" ht="12.75">
      <c r="A80" s="7">
        <v>35</v>
      </c>
      <c r="B80" s="7" t="s">
        <v>1182</v>
      </c>
      <c r="C80" s="7" t="s">
        <v>44</v>
      </c>
      <c r="D80" s="7" t="s">
        <v>1183</v>
      </c>
      <c r="E80" s="7" t="s">
        <v>829</v>
      </c>
      <c r="F80" s="10">
        <v>8</v>
      </c>
      <c r="G80" s="14"/>
      <c r="H80" s="13">
        <f>ROUND((G80*F80),2)</f>
      </c>
      <c r="O80">
        <f>rekapitulace!H8</f>
      </c>
      <c r="P80">
        <f>O80/100*H80</f>
      </c>
    </row>
    <row r="81" ht="12.75">
      <c r="D81" s="15" t="s">
        <v>44</v>
      </c>
    </row>
    <row r="82" spans="1:16" ht="12.75">
      <c r="A82" s="7">
        <v>36</v>
      </c>
      <c r="B82" s="7" t="s">
        <v>1184</v>
      </c>
      <c r="C82" s="7" t="s">
        <v>44</v>
      </c>
      <c r="D82" s="7" t="s">
        <v>1185</v>
      </c>
      <c r="E82" s="7" t="s">
        <v>829</v>
      </c>
      <c r="F82" s="10">
        <v>8</v>
      </c>
      <c r="G82" s="14"/>
      <c r="H82" s="13">
        <f>ROUND((G82*F82),2)</f>
      </c>
      <c r="O82">
        <f>rekapitulace!H8</f>
      </c>
      <c r="P82">
        <f>O82/100*H82</f>
      </c>
    </row>
    <row r="83" ht="12.75">
      <c r="D83" s="15" t="s">
        <v>44</v>
      </c>
    </row>
    <row r="84" spans="1:16" ht="12.75">
      <c r="A84" s="7">
        <v>37</v>
      </c>
      <c r="B84" s="7" t="s">
        <v>1186</v>
      </c>
      <c r="C84" s="7" t="s">
        <v>44</v>
      </c>
      <c r="D84" s="7" t="s">
        <v>1187</v>
      </c>
      <c r="E84" s="7" t="s">
        <v>829</v>
      </c>
      <c r="F84" s="10">
        <v>8</v>
      </c>
      <c r="G84" s="14"/>
      <c r="H84" s="13">
        <f>ROUND((G84*F84),2)</f>
      </c>
      <c r="O84">
        <f>rekapitulace!H8</f>
      </c>
      <c r="P84">
        <f>O84/100*H84</f>
      </c>
    </row>
    <row r="85" ht="12.75">
      <c r="D85" s="15" t="s">
        <v>44</v>
      </c>
    </row>
    <row r="86" spans="1:16" ht="12.75">
      <c r="A86" s="7">
        <v>38</v>
      </c>
      <c r="B86" s="7" t="s">
        <v>1188</v>
      </c>
      <c r="C86" s="7" t="s">
        <v>44</v>
      </c>
      <c r="D86" s="7" t="s">
        <v>1189</v>
      </c>
      <c r="E86" s="7" t="s">
        <v>923</v>
      </c>
      <c r="F86" s="10">
        <v>390.6</v>
      </c>
      <c r="G86" s="14"/>
      <c r="H86" s="13">
        <f>ROUND((G86*F86),2)</f>
      </c>
      <c r="O86">
        <f>rekapitulace!H8</f>
      </c>
      <c r="P86">
        <f>O86/100*H86</f>
      </c>
    </row>
    <row r="87" ht="12.75">
      <c r="D87" s="15" t="s">
        <v>44</v>
      </c>
    </row>
    <row r="88" spans="1:16" ht="12.75">
      <c r="A88" s="7">
        <v>39</v>
      </c>
      <c r="B88" s="7" t="s">
        <v>1190</v>
      </c>
      <c r="C88" s="7" t="s">
        <v>44</v>
      </c>
      <c r="D88" s="7" t="s">
        <v>1191</v>
      </c>
      <c r="E88" s="7" t="s">
        <v>52</v>
      </c>
      <c r="F88" s="10">
        <v>8</v>
      </c>
      <c r="G88" s="14"/>
      <c r="H88" s="13">
        <f>ROUND((G88*F88),2)</f>
      </c>
      <c r="O88">
        <f>rekapitulace!H8</f>
      </c>
      <c r="P88">
        <f>O88/100*H88</f>
      </c>
    </row>
    <row r="89" ht="12.75">
      <c r="D89" s="15" t="s">
        <v>44</v>
      </c>
    </row>
    <row r="90" spans="1:16" ht="12.75">
      <c r="A90" s="7">
        <v>40</v>
      </c>
      <c r="B90" s="7" t="s">
        <v>1192</v>
      </c>
      <c r="C90" s="7" t="s">
        <v>44</v>
      </c>
      <c r="D90" s="7" t="s">
        <v>1193</v>
      </c>
      <c r="E90" s="7" t="s">
        <v>52</v>
      </c>
      <c r="F90" s="10">
        <v>8</v>
      </c>
      <c r="G90" s="14"/>
      <c r="H90" s="13">
        <f>ROUND((G90*F90),2)</f>
      </c>
      <c r="O90">
        <f>rekapitulace!H8</f>
      </c>
      <c r="P90">
        <f>O90/100*H90</f>
      </c>
    </row>
    <row r="91" ht="12.75">
      <c r="D91" s="15" t="s">
        <v>44</v>
      </c>
    </row>
    <row r="92" spans="1:16" ht="12.75" customHeight="1">
      <c r="A92" s="16"/>
      <c r="B92" s="16"/>
      <c r="C92" s="16" t="s">
        <v>1113</v>
      </c>
      <c r="D92" s="16" t="s">
        <v>1112</v>
      </c>
      <c r="E92" s="16"/>
      <c r="F92" s="16"/>
      <c r="G92" s="16"/>
      <c r="H92" s="16">
        <f>SUM(H12:H91)</f>
      </c>
      <c r="P92">
        <f>ROUND(SUM(P12:P91),2)</f>
      </c>
    </row>
    <row r="94" spans="1:8" ht="12.75" customHeight="1">
      <c r="A94" s="9"/>
      <c r="B94" s="9"/>
      <c r="C94" s="9" t="s">
        <v>1195</v>
      </c>
      <c r="D94" s="9" t="s">
        <v>1194</v>
      </c>
      <c r="E94" s="9"/>
      <c r="F94" s="11"/>
      <c r="G94" s="9"/>
      <c r="H94" s="11"/>
    </row>
    <row r="95" spans="1:16" ht="12.75">
      <c r="A95" s="7">
        <v>41</v>
      </c>
      <c r="B95" s="7" t="s">
        <v>1196</v>
      </c>
      <c r="C95" s="7" t="s">
        <v>44</v>
      </c>
      <c r="D95" s="7" t="s">
        <v>1197</v>
      </c>
      <c r="E95" s="7" t="s">
        <v>52</v>
      </c>
      <c r="F95" s="10">
        <v>4</v>
      </c>
      <c r="G95" s="14"/>
      <c r="H95" s="13">
        <f>ROUND((G95*F95),2)</f>
      </c>
      <c r="O95">
        <f>rekapitulace!H8</f>
      </c>
      <c r="P95">
        <f>O95/100*H95</f>
      </c>
    </row>
    <row r="96" ht="12.75">
      <c r="D96" s="15" t="s">
        <v>44</v>
      </c>
    </row>
    <row r="97" spans="1:16" ht="12.75">
      <c r="A97" s="7">
        <v>42</v>
      </c>
      <c r="B97" s="7" t="s">
        <v>1198</v>
      </c>
      <c r="C97" s="7" t="s">
        <v>44</v>
      </c>
      <c r="D97" s="7" t="s">
        <v>1199</v>
      </c>
      <c r="E97" s="7" t="s">
        <v>52</v>
      </c>
      <c r="F97" s="10">
        <v>4</v>
      </c>
      <c r="G97" s="14"/>
      <c r="H97" s="13">
        <f>ROUND((G97*F97),2)</f>
      </c>
      <c r="O97">
        <f>rekapitulace!H8</f>
      </c>
      <c r="P97">
        <f>O97/100*H97</f>
      </c>
    </row>
    <row r="98" ht="12.75">
      <c r="D98" s="15" t="s">
        <v>44</v>
      </c>
    </row>
    <row r="99" spans="1:16" ht="12.75">
      <c r="A99" s="7">
        <v>43</v>
      </c>
      <c r="B99" s="7" t="s">
        <v>1200</v>
      </c>
      <c r="C99" s="7" t="s">
        <v>44</v>
      </c>
      <c r="D99" s="7" t="s">
        <v>1201</v>
      </c>
      <c r="E99" s="7" t="s">
        <v>829</v>
      </c>
      <c r="F99" s="10">
        <v>2</v>
      </c>
      <c r="G99" s="14"/>
      <c r="H99" s="13">
        <f>ROUND((G99*F99),2)</f>
      </c>
      <c r="O99">
        <f>rekapitulace!H8</f>
      </c>
      <c r="P99">
        <f>O99/100*H99</f>
      </c>
    </row>
    <row r="100" ht="12.75">
      <c r="D100" s="15" t="s">
        <v>44</v>
      </c>
    </row>
    <row r="101" spans="1:16" ht="12.75" customHeight="1">
      <c r="A101" s="16"/>
      <c r="B101" s="16"/>
      <c r="C101" s="16" t="s">
        <v>1195</v>
      </c>
      <c r="D101" s="16" t="s">
        <v>1194</v>
      </c>
      <c r="E101" s="16"/>
      <c r="F101" s="16"/>
      <c r="G101" s="16"/>
      <c r="H101" s="16">
        <f>SUM(H95:H100)</f>
      </c>
      <c r="P101">
        <f>ROUND(SUM(P95:P100),2)</f>
      </c>
    </row>
    <row r="103" spans="1:8" ht="12.75" customHeight="1">
      <c r="A103" s="9"/>
      <c r="B103" s="9"/>
      <c r="C103" s="9" t="s">
        <v>1203</v>
      </c>
      <c r="D103" s="9" t="s">
        <v>1202</v>
      </c>
      <c r="E103" s="9"/>
      <c r="F103" s="11"/>
      <c r="G103" s="9"/>
      <c r="H103" s="11"/>
    </row>
    <row r="104" spans="1:16" ht="12.75">
      <c r="A104" s="7">
        <v>44</v>
      </c>
      <c r="B104" s="7" t="s">
        <v>1204</v>
      </c>
      <c r="C104" s="7" t="s">
        <v>44</v>
      </c>
      <c r="D104" s="7" t="s">
        <v>1205</v>
      </c>
      <c r="E104" s="7" t="s">
        <v>168</v>
      </c>
      <c r="F104" s="10">
        <v>14</v>
      </c>
      <c r="G104" s="14"/>
      <c r="H104" s="13">
        <f>ROUND((G104*F104),2)</f>
      </c>
      <c r="O104">
        <f>rekapitulace!H8</f>
      </c>
      <c r="P104">
        <f>O104/100*H104</f>
      </c>
    </row>
    <row r="105" ht="12.75">
      <c r="D105" s="15" t="s">
        <v>44</v>
      </c>
    </row>
    <row r="106" spans="1:16" ht="12.75">
      <c r="A106" s="7">
        <v>45</v>
      </c>
      <c r="B106" s="7" t="s">
        <v>1206</v>
      </c>
      <c r="C106" s="7" t="s">
        <v>44</v>
      </c>
      <c r="D106" s="7" t="s">
        <v>1207</v>
      </c>
      <c r="E106" s="7" t="s">
        <v>168</v>
      </c>
      <c r="F106" s="10">
        <v>706.65</v>
      </c>
      <c r="G106" s="14"/>
      <c r="H106" s="13">
        <f>ROUND((G106*F106),2)</f>
      </c>
      <c r="O106">
        <f>rekapitulace!H8</f>
      </c>
      <c r="P106">
        <f>O106/100*H106</f>
      </c>
    </row>
    <row r="107" ht="12.75">
      <c r="D107" s="15" t="s">
        <v>44</v>
      </c>
    </row>
    <row r="108" spans="1:16" ht="12.75">
      <c r="A108" s="7">
        <v>46</v>
      </c>
      <c r="B108" s="7" t="s">
        <v>1208</v>
      </c>
      <c r="C108" s="7" t="s">
        <v>44</v>
      </c>
      <c r="D108" s="7" t="s">
        <v>1209</v>
      </c>
      <c r="E108" s="7" t="s">
        <v>168</v>
      </c>
      <c r="F108" s="10">
        <v>99.75</v>
      </c>
      <c r="G108" s="14"/>
      <c r="H108" s="13">
        <f>ROUND((G108*F108),2)</f>
      </c>
      <c r="O108">
        <f>rekapitulace!H8</f>
      </c>
      <c r="P108">
        <f>O108/100*H108</f>
      </c>
    </row>
    <row r="109" ht="12.75">
      <c r="D109" s="15" t="s">
        <v>44</v>
      </c>
    </row>
    <row r="110" spans="1:16" ht="12.75">
      <c r="A110" s="7">
        <v>47</v>
      </c>
      <c r="B110" s="7" t="s">
        <v>1210</v>
      </c>
      <c r="C110" s="7" t="s">
        <v>44</v>
      </c>
      <c r="D110" s="7" t="s">
        <v>1211</v>
      </c>
      <c r="E110" s="7" t="s">
        <v>101</v>
      </c>
      <c r="F110" s="10">
        <v>117.5</v>
      </c>
      <c r="G110" s="14"/>
      <c r="H110" s="13">
        <f>ROUND((G110*F110),2)</f>
      </c>
      <c r="O110">
        <f>rekapitulace!H8</f>
      </c>
      <c r="P110">
        <f>O110/100*H110</f>
      </c>
    </row>
    <row r="111" ht="12.75">
      <c r="D111" s="15" t="s">
        <v>44</v>
      </c>
    </row>
    <row r="112" spans="1:16" ht="12.75">
      <c r="A112" s="7">
        <v>48</v>
      </c>
      <c r="B112" s="7" t="s">
        <v>1212</v>
      </c>
      <c r="C112" s="7" t="s">
        <v>44</v>
      </c>
      <c r="D112" s="7" t="s">
        <v>1213</v>
      </c>
      <c r="E112" s="7" t="s">
        <v>92</v>
      </c>
      <c r="F112" s="10">
        <v>5.2</v>
      </c>
      <c r="G112" s="14"/>
      <c r="H112" s="13">
        <f>ROUND((G112*F112),2)</f>
      </c>
      <c r="O112">
        <f>rekapitulace!H8</f>
      </c>
      <c r="P112">
        <f>O112/100*H112</f>
      </c>
    </row>
    <row r="113" ht="12.75">
      <c r="D113" s="15" t="s">
        <v>44</v>
      </c>
    </row>
    <row r="114" spans="1:16" ht="12.75">
      <c r="A114" s="7">
        <v>49</v>
      </c>
      <c r="B114" s="7" t="s">
        <v>1214</v>
      </c>
      <c r="C114" s="7" t="s">
        <v>44</v>
      </c>
      <c r="D114" s="7" t="s">
        <v>1215</v>
      </c>
      <c r="E114" s="7" t="s">
        <v>168</v>
      </c>
      <c r="F114" s="10">
        <v>113</v>
      </c>
      <c r="G114" s="14"/>
      <c r="H114" s="13">
        <f>ROUND((G114*F114),2)</f>
      </c>
      <c r="O114">
        <f>rekapitulace!H8</f>
      </c>
      <c r="P114">
        <f>O114/100*H114</f>
      </c>
    </row>
    <row r="115" ht="12.75">
      <c r="D115" s="15" t="s">
        <v>44</v>
      </c>
    </row>
    <row r="116" spans="1:16" ht="12.75">
      <c r="A116" s="7">
        <v>50</v>
      </c>
      <c r="B116" s="7" t="s">
        <v>1216</v>
      </c>
      <c r="C116" s="7" t="s">
        <v>44</v>
      </c>
      <c r="D116" s="7" t="s">
        <v>1217</v>
      </c>
      <c r="E116" s="7" t="s">
        <v>168</v>
      </c>
      <c r="F116" s="10">
        <v>7</v>
      </c>
      <c r="G116" s="14"/>
      <c r="H116" s="13">
        <f>ROUND((G116*F116),2)</f>
      </c>
      <c r="O116">
        <f>rekapitulace!H8</f>
      </c>
      <c r="P116">
        <f>O116/100*H116</f>
      </c>
    </row>
    <row r="117" ht="12.75">
      <c r="D117" s="15" t="s">
        <v>44</v>
      </c>
    </row>
    <row r="118" spans="1:16" ht="12.75">
      <c r="A118" s="7">
        <v>51</v>
      </c>
      <c r="B118" s="7" t="s">
        <v>1218</v>
      </c>
      <c r="C118" s="7" t="s">
        <v>44</v>
      </c>
      <c r="D118" s="7" t="s">
        <v>1219</v>
      </c>
      <c r="E118" s="7" t="s">
        <v>168</v>
      </c>
      <c r="F118" s="10">
        <v>235</v>
      </c>
      <c r="G118" s="14"/>
      <c r="H118" s="13">
        <f>ROUND((G118*F118),2)</f>
      </c>
      <c r="O118">
        <f>rekapitulace!H8</f>
      </c>
      <c r="P118">
        <f>O118/100*H118</f>
      </c>
    </row>
    <row r="119" ht="12.75">
      <c r="D119" s="15" t="s">
        <v>44</v>
      </c>
    </row>
    <row r="120" spans="1:16" ht="12.75">
      <c r="A120" s="7">
        <v>52</v>
      </c>
      <c r="B120" s="7" t="s">
        <v>1220</v>
      </c>
      <c r="C120" s="7" t="s">
        <v>44</v>
      </c>
      <c r="D120" s="7" t="s">
        <v>1221</v>
      </c>
      <c r="E120" s="7" t="s">
        <v>168</v>
      </c>
      <c r="F120" s="10">
        <v>79</v>
      </c>
      <c r="G120" s="14"/>
      <c r="H120" s="13">
        <f>ROUND((G120*F120),2)</f>
      </c>
      <c r="O120">
        <f>rekapitulace!H8</f>
      </c>
      <c r="P120">
        <f>O120/100*H120</f>
      </c>
    </row>
    <row r="121" ht="12.75">
      <c r="D121" s="15" t="s">
        <v>44</v>
      </c>
    </row>
    <row r="122" spans="1:16" ht="12.75">
      <c r="A122" s="7">
        <v>53</v>
      </c>
      <c r="B122" s="7" t="s">
        <v>1222</v>
      </c>
      <c r="C122" s="7" t="s">
        <v>44</v>
      </c>
      <c r="D122" s="7" t="s">
        <v>1223</v>
      </c>
      <c r="E122" s="7" t="s">
        <v>92</v>
      </c>
      <c r="F122" s="10">
        <v>16.375</v>
      </c>
      <c r="G122" s="14"/>
      <c r="H122" s="13">
        <f>ROUND((G122*F122),2)</f>
      </c>
      <c r="O122">
        <f>rekapitulace!H8</f>
      </c>
      <c r="P122">
        <f>O122/100*H122</f>
      </c>
    </row>
    <row r="123" ht="12.75">
      <c r="D123" s="15" t="s">
        <v>44</v>
      </c>
    </row>
    <row r="124" spans="1:16" ht="12.75">
      <c r="A124" s="7">
        <v>54</v>
      </c>
      <c r="B124" s="7" t="s">
        <v>1224</v>
      </c>
      <c r="C124" s="7" t="s">
        <v>44</v>
      </c>
      <c r="D124" s="7" t="s">
        <v>1225</v>
      </c>
      <c r="E124" s="7" t="s">
        <v>92</v>
      </c>
      <c r="F124" s="10">
        <v>196.5</v>
      </c>
      <c r="G124" s="14"/>
      <c r="H124" s="13">
        <f>ROUND((G124*F124),2)</f>
      </c>
      <c r="O124">
        <f>rekapitulace!H8</f>
      </c>
      <c r="P124">
        <f>O124/100*H124</f>
      </c>
    </row>
    <row r="125" ht="12.75">
      <c r="D125" s="15" t="s">
        <v>44</v>
      </c>
    </row>
    <row r="126" spans="1:16" ht="12.75">
      <c r="A126" s="7">
        <v>55</v>
      </c>
      <c r="B126" s="7" t="s">
        <v>1226</v>
      </c>
      <c r="C126" s="7" t="s">
        <v>44</v>
      </c>
      <c r="D126" s="7" t="s">
        <v>1227</v>
      </c>
      <c r="E126" s="7" t="s">
        <v>82</v>
      </c>
      <c r="F126" s="10">
        <v>27.84</v>
      </c>
      <c r="G126" s="14"/>
      <c r="H126" s="13">
        <f>ROUND((G126*F126),2)</f>
      </c>
      <c r="O126">
        <f>rekapitulace!H8</f>
      </c>
      <c r="P126">
        <f>O126/100*H126</f>
      </c>
    </row>
    <row r="127" ht="12.75">
      <c r="D127" s="15" t="s">
        <v>44</v>
      </c>
    </row>
    <row r="128" spans="1:16" ht="12.75">
      <c r="A128" s="7">
        <v>56</v>
      </c>
      <c r="B128" s="7" t="s">
        <v>1228</v>
      </c>
      <c r="C128" s="7" t="s">
        <v>44</v>
      </c>
      <c r="D128" s="7" t="s">
        <v>1229</v>
      </c>
      <c r="E128" s="7" t="s">
        <v>168</v>
      </c>
      <c r="F128" s="10">
        <v>113</v>
      </c>
      <c r="G128" s="14"/>
      <c r="H128" s="13">
        <f>ROUND((G128*F128),2)</f>
      </c>
      <c r="O128">
        <f>rekapitulace!H8</f>
      </c>
      <c r="P128">
        <f>O128/100*H128</f>
      </c>
    </row>
    <row r="129" ht="12.75">
      <c r="D129" s="15" t="s">
        <v>44</v>
      </c>
    </row>
    <row r="130" spans="1:16" ht="12.75">
      <c r="A130" s="7">
        <v>57</v>
      </c>
      <c r="B130" s="7" t="s">
        <v>1230</v>
      </c>
      <c r="C130" s="7" t="s">
        <v>44</v>
      </c>
      <c r="D130" s="7" t="s">
        <v>1231</v>
      </c>
      <c r="E130" s="7" t="s">
        <v>168</v>
      </c>
      <c r="F130" s="10">
        <v>7</v>
      </c>
      <c r="G130" s="14"/>
      <c r="H130" s="13">
        <f>ROUND((G130*F130),2)</f>
      </c>
      <c r="O130">
        <f>rekapitulace!H8</f>
      </c>
      <c r="P130">
        <f>O130/100*H130</f>
      </c>
    </row>
    <row r="131" ht="12.75">
      <c r="D131" s="15" t="s">
        <v>44</v>
      </c>
    </row>
    <row r="132" spans="1:16" ht="12.75">
      <c r="A132" s="7">
        <v>58</v>
      </c>
      <c r="B132" s="7" t="s">
        <v>1232</v>
      </c>
      <c r="C132" s="7" t="s">
        <v>44</v>
      </c>
      <c r="D132" s="7" t="s">
        <v>1233</v>
      </c>
      <c r="E132" s="7" t="s">
        <v>168</v>
      </c>
      <c r="F132" s="10">
        <v>235</v>
      </c>
      <c r="G132" s="14"/>
      <c r="H132" s="13">
        <f>ROUND((G132*F132),2)</f>
      </c>
      <c r="O132">
        <f>rekapitulace!H8</f>
      </c>
      <c r="P132">
        <f>O132/100*H132</f>
      </c>
    </row>
    <row r="133" ht="12.75">
      <c r="D133" s="15" t="s">
        <v>44</v>
      </c>
    </row>
    <row r="134" spans="1:16" ht="12.75">
      <c r="A134" s="7">
        <v>59</v>
      </c>
      <c r="B134" s="7" t="s">
        <v>1234</v>
      </c>
      <c r="C134" s="7" t="s">
        <v>44</v>
      </c>
      <c r="D134" s="7" t="s">
        <v>1235</v>
      </c>
      <c r="E134" s="7" t="s">
        <v>168</v>
      </c>
      <c r="F134" s="10">
        <v>79</v>
      </c>
      <c r="G134" s="14"/>
      <c r="H134" s="13">
        <f>ROUND((G134*F134),2)</f>
      </c>
      <c r="O134">
        <f>rekapitulace!H8</f>
      </c>
      <c r="P134">
        <f>O134/100*H134</f>
      </c>
    </row>
    <row r="135" ht="12.75">
      <c r="D135" s="15" t="s">
        <v>44</v>
      </c>
    </row>
    <row r="136" spans="1:16" ht="12.75">
      <c r="A136" s="7">
        <v>60</v>
      </c>
      <c r="B136" s="7" t="s">
        <v>1236</v>
      </c>
      <c r="C136" s="7" t="s">
        <v>44</v>
      </c>
      <c r="D136" s="7" t="s">
        <v>1237</v>
      </c>
      <c r="E136" s="7" t="s">
        <v>101</v>
      </c>
      <c r="F136" s="10">
        <v>117.5</v>
      </c>
      <c r="G136" s="14"/>
      <c r="H136" s="13">
        <f>ROUND((G136*F136),2)</f>
      </c>
      <c r="O136">
        <f>rekapitulace!H8</f>
      </c>
      <c r="P136">
        <f>O136/100*H136</f>
      </c>
    </row>
    <row r="137" ht="12.75">
      <c r="D137" s="15" t="s">
        <v>44</v>
      </c>
    </row>
    <row r="138" spans="1:16" ht="12.75">
      <c r="A138" s="7">
        <v>61</v>
      </c>
      <c r="B138" s="7" t="s">
        <v>1238</v>
      </c>
      <c r="C138" s="7" t="s">
        <v>44</v>
      </c>
      <c r="D138" s="7" t="s">
        <v>1239</v>
      </c>
      <c r="E138" s="7" t="s">
        <v>101</v>
      </c>
      <c r="F138" s="10">
        <v>117.5</v>
      </c>
      <c r="G138" s="14"/>
      <c r="H138" s="13">
        <f>ROUND((G138*F138),2)</f>
      </c>
      <c r="O138">
        <f>rekapitulace!H8</f>
      </c>
      <c r="P138">
        <f>O138/100*H138</f>
      </c>
    </row>
    <row r="139" ht="12.75">
      <c r="D139" s="15" t="s">
        <v>44</v>
      </c>
    </row>
    <row r="140" spans="1:16" ht="12.75">
      <c r="A140" s="7">
        <v>62</v>
      </c>
      <c r="B140" s="7" t="s">
        <v>1240</v>
      </c>
      <c r="C140" s="7" t="s">
        <v>44</v>
      </c>
      <c r="D140" s="7" t="s">
        <v>1241</v>
      </c>
      <c r="E140" s="7" t="s">
        <v>92</v>
      </c>
      <c r="F140" s="10">
        <v>5.2</v>
      </c>
      <c r="G140" s="14"/>
      <c r="H140" s="13">
        <f>ROUND((G140*F140),2)</f>
      </c>
      <c r="O140">
        <f>rekapitulace!H8</f>
      </c>
      <c r="P140">
        <f>O140/100*H140</f>
      </c>
    </row>
    <row r="141" ht="12.75">
      <c r="D141" s="15" t="s">
        <v>44</v>
      </c>
    </row>
    <row r="142" spans="1:16" ht="12.75">
      <c r="A142" s="7">
        <v>63</v>
      </c>
      <c r="B142" s="7" t="s">
        <v>1242</v>
      </c>
      <c r="C142" s="7" t="s">
        <v>44</v>
      </c>
      <c r="D142" s="7" t="s">
        <v>1243</v>
      </c>
      <c r="E142" s="7" t="s">
        <v>101</v>
      </c>
      <c r="F142" s="10">
        <v>8</v>
      </c>
      <c r="G142" s="14"/>
      <c r="H142" s="13">
        <f>ROUND((G142*F142),2)</f>
      </c>
      <c r="O142">
        <f>rekapitulace!H8</f>
      </c>
      <c r="P142">
        <f>O142/100*H142</f>
      </c>
    </row>
    <row r="143" ht="12.75">
      <c r="D143" s="15" t="s">
        <v>44</v>
      </c>
    </row>
    <row r="144" spans="1:16" ht="12.75">
      <c r="A144" s="7">
        <v>64</v>
      </c>
      <c r="B144" s="7" t="s">
        <v>1244</v>
      </c>
      <c r="C144" s="7" t="s">
        <v>44</v>
      </c>
      <c r="D144" s="7" t="s">
        <v>1245</v>
      </c>
      <c r="E144" s="7" t="s">
        <v>168</v>
      </c>
      <c r="F144" s="10">
        <v>434</v>
      </c>
      <c r="G144" s="14"/>
      <c r="H144" s="13">
        <f>ROUND((G144*F144),2)</f>
      </c>
      <c r="O144">
        <f>rekapitulace!H8</f>
      </c>
      <c r="P144">
        <f>O144/100*H144</f>
      </c>
    </row>
    <row r="145" ht="12.75">
      <c r="D145" s="15" t="s">
        <v>44</v>
      </c>
    </row>
    <row r="146" spans="1:16" ht="12.75">
      <c r="A146" s="7">
        <v>65</v>
      </c>
      <c r="B146" s="7" t="s">
        <v>1246</v>
      </c>
      <c r="C146" s="7" t="s">
        <v>44</v>
      </c>
      <c r="D146" s="7" t="s">
        <v>1247</v>
      </c>
      <c r="E146" s="7" t="s">
        <v>168</v>
      </c>
      <c r="F146" s="10">
        <v>434</v>
      </c>
      <c r="G146" s="14"/>
      <c r="H146" s="13">
        <f>ROUND((G146*F146),2)</f>
      </c>
      <c r="O146">
        <f>rekapitulace!H8</f>
      </c>
      <c r="P146">
        <f>O146/100*H146</f>
      </c>
    </row>
    <row r="147" ht="12.75">
      <c r="D147" s="15" t="s">
        <v>44</v>
      </c>
    </row>
    <row r="148" spans="1:16" ht="12.75">
      <c r="A148" s="7">
        <v>66</v>
      </c>
      <c r="B148" s="7" t="s">
        <v>1248</v>
      </c>
      <c r="C148" s="7" t="s">
        <v>44</v>
      </c>
      <c r="D148" s="7" t="s">
        <v>1249</v>
      </c>
      <c r="E148" s="7" t="s">
        <v>168</v>
      </c>
      <c r="F148" s="10">
        <v>673</v>
      </c>
      <c r="G148" s="14"/>
      <c r="H148" s="13">
        <f>ROUND((G148*F148),2)</f>
      </c>
      <c r="O148">
        <f>rekapitulace!H8</f>
      </c>
      <c r="P148">
        <f>O148/100*H148</f>
      </c>
    </row>
    <row r="149" ht="12.75">
      <c r="D149" s="15" t="s">
        <v>44</v>
      </c>
    </row>
    <row r="150" spans="1:16" ht="12.75">
      <c r="A150" s="7">
        <v>67</v>
      </c>
      <c r="B150" s="7" t="s">
        <v>1250</v>
      </c>
      <c r="C150" s="7" t="s">
        <v>44</v>
      </c>
      <c r="D150" s="7" t="s">
        <v>1251</v>
      </c>
      <c r="E150" s="7" t="s">
        <v>168</v>
      </c>
      <c r="F150" s="10">
        <v>95</v>
      </c>
      <c r="G150" s="14"/>
      <c r="H150" s="13">
        <f>ROUND((G150*F150),2)</f>
      </c>
      <c r="O150">
        <f>rekapitulace!H8</f>
      </c>
      <c r="P150">
        <f>O150/100*H150</f>
      </c>
    </row>
    <row r="151" ht="12.75">
      <c r="D151" s="15" t="s">
        <v>44</v>
      </c>
    </row>
    <row r="152" spans="1:16" ht="12.75">
      <c r="A152" s="7">
        <v>68</v>
      </c>
      <c r="B152" s="7" t="s">
        <v>1252</v>
      </c>
      <c r="C152" s="7" t="s">
        <v>44</v>
      </c>
      <c r="D152" s="7" t="s">
        <v>1253</v>
      </c>
      <c r="E152" s="7" t="s">
        <v>101</v>
      </c>
      <c r="F152" s="10">
        <v>2.1</v>
      </c>
      <c r="G152" s="14"/>
      <c r="H152" s="13">
        <f>ROUND((G152*F152),2)</f>
      </c>
      <c r="O152">
        <f>rekapitulace!H8</f>
      </c>
      <c r="P152">
        <f>O152/100*H152</f>
      </c>
    </row>
    <row r="153" ht="12.75">
      <c r="D153" s="15" t="s">
        <v>44</v>
      </c>
    </row>
    <row r="154" spans="1:16" ht="12.75">
      <c r="A154" s="7">
        <v>69</v>
      </c>
      <c r="B154" s="7" t="s">
        <v>1254</v>
      </c>
      <c r="C154" s="7" t="s">
        <v>44</v>
      </c>
      <c r="D154" s="7" t="s">
        <v>1255</v>
      </c>
      <c r="E154" s="7" t="s">
        <v>101</v>
      </c>
      <c r="F154" s="10">
        <v>7.8</v>
      </c>
      <c r="G154" s="14"/>
      <c r="H154" s="13">
        <f>ROUND((G154*F154),2)</f>
      </c>
      <c r="O154">
        <f>rekapitulace!H8</f>
      </c>
      <c r="P154">
        <f>O154/100*H154</f>
      </c>
    </row>
    <row r="155" ht="12.75">
      <c r="D155" s="15" t="s">
        <v>44</v>
      </c>
    </row>
    <row r="156" spans="1:16" ht="12.75">
      <c r="A156" s="7">
        <v>70</v>
      </c>
      <c r="B156" s="7" t="s">
        <v>1256</v>
      </c>
      <c r="C156" s="7" t="s">
        <v>44</v>
      </c>
      <c r="D156" s="7" t="s">
        <v>1257</v>
      </c>
      <c r="E156" s="7" t="s">
        <v>101</v>
      </c>
      <c r="F156" s="10">
        <v>12.6</v>
      </c>
      <c r="G156" s="14"/>
      <c r="H156" s="13">
        <f>ROUND((G156*F156),2)</f>
      </c>
      <c r="O156">
        <f>rekapitulace!H8</f>
      </c>
      <c r="P156">
        <f>O156/100*H156</f>
      </c>
    </row>
    <row r="157" ht="12.75">
      <c r="D157" s="15" t="s">
        <v>44</v>
      </c>
    </row>
    <row r="158" spans="1:16" ht="12.75">
      <c r="A158" s="7">
        <v>71</v>
      </c>
      <c r="B158" s="7" t="s">
        <v>1258</v>
      </c>
      <c r="C158" s="7" t="s">
        <v>44</v>
      </c>
      <c r="D158" s="7" t="s">
        <v>1259</v>
      </c>
      <c r="E158" s="7" t="s">
        <v>168</v>
      </c>
      <c r="F158" s="10">
        <v>10</v>
      </c>
      <c r="G158" s="14"/>
      <c r="H158" s="13">
        <f>ROUND((G158*F158),2)</f>
      </c>
      <c r="O158">
        <f>rekapitulace!H8</f>
      </c>
      <c r="P158">
        <f>O158/100*H158</f>
      </c>
    </row>
    <row r="159" ht="12.75">
      <c r="D159" s="15" t="s">
        <v>44</v>
      </c>
    </row>
    <row r="160" spans="1:16" ht="12.75">
      <c r="A160" s="7">
        <v>72</v>
      </c>
      <c r="B160" s="7" t="s">
        <v>1260</v>
      </c>
      <c r="C160" s="7" t="s">
        <v>44</v>
      </c>
      <c r="D160" s="7" t="s">
        <v>1261</v>
      </c>
      <c r="E160" s="7" t="s">
        <v>168</v>
      </c>
      <c r="F160" s="10">
        <v>2</v>
      </c>
      <c r="G160" s="14"/>
      <c r="H160" s="13">
        <f>ROUND((G160*F160),2)</f>
      </c>
      <c r="O160">
        <f>rekapitulace!H8</f>
      </c>
      <c r="P160">
        <f>O160/100*H160</f>
      </c>
    </row>
    <row r="161" ht="12.75">
      <c r="D161" s="15" t="s">
        <v>44</v>
      </c>
    </row>
    <row r="162" spans="1:16" ht="12.75">
      <c r="A162" s="7">
        <v>73</v>
      </c>
      <c r="B162" s="7" t="s">
        <v>1262</v>
      </c>
      <c r="C162" s="7" t="s">
        <v>44</v>
      </c>
      <c r="D162" s="7" t="s">
        <v>1263</v>
      </c>
      <c r="E162" s="7" t="s">
        <v>101</v>
      </c>
      <c r="F162" s="10">
        <v>65.5</v>
      </c>
      <c r="G162" s="14"/>
      <c r="H162" s="13">
        <f>ROUND((G162*F162),2)</f>
      </c>
      <c r="O162">
        <f>rekapitulace!H8</f>
      </c>
      <c r="P162">
        <f>O162/100*H162</f>
      </c>
    </row>
    <row r="163" ht="12.75">
      <c r="D163" s="15" t="s">
        <v>44</v>
      </c>
    </row>
    <row r="164" spans="1:16" ht="12.75">
      <c r="A164" s="7">
        <v>74</v>
      </c>
      <c r="B164" s="7" t="s">
        <v>1264</v>
      </c>
      <c r="C164" s="7" t="s">
        <v>44</v>
      </c>
      <c r="D164" s="7" t="s">
        <v>1265</v>
      </c>
      <c r="E164" s="7" t="s">
        <v>101</v>
      </c>
      <c r="F164" s="10">
        <v>2.1</v>
      </c>
      <c r="G164" s="14"/>
      <c r="H164" s="13">
        <f>ROUND((G164*F164),2)</f>
      </c>
      <c r="O164">
        <f>rekapitulace!H8</f>
      </c>
      <c r="P164">
        <f>O164/100*H164</f>
      </c>
    </row>
    <row r="165" ht="12.75">
      <c r="D165" s="15" t="s">
        <v>44</v>
      </c>
    </row>
    <row r="166" spans="1:16" ht="12.75">
      <c r="A166" s="7">
        <v>75</v>
      </c>
      <c r="B166" s="7" t="s">
        <v>1266</v>
      </c>
      <c r="C166" s="7" t="s">
        <v>44</v>
      </c>
      <c r="D166" s="7" t="s">
        <v>1267</v>
      </c>
      <c r="E166" s="7" t="s">
        <v>101</v>
      </c>
      <c r="F166" s="10">
        <v>7.8</v>
      </c>
      <c r="G166" s="14"/>
      <c r="H166" s="13">
        <f>ROUND((G166*F166),2)</f>
      </c>
      <c r="O166">
        <f>rekapitulace!H8</f>
      </c>
      <c r="P166">
        <f>O166/100*H166</f>
      </c>
    </row>
    <row r="167" ht="12.75">
      <c r="D167" s="15" t="s">
        <v>44</v>
      </c>
    </row>
    <row r="168" spans="1:16" ht="12.75">
      <c r="A168" s="7">
        <v>76</v>
      </c>
      <c r="B168" s="7" t="s">
        <v>1268</v>
      </c>
      <c r="C168" s="7" t="s">
        <v>44</v>
      </c>
      <c r="D168" s="7" t="s">
        <v>1269</v>
      </c>
      <c r="E168" s="7" t="s">
        <v>101</v>
      </c>
      <c r="F168" s="10">
        <v>12.6</v>
      </c>
      <c r="G168" s="14"/>
      <c r="H168" s="13">
        <f>ROUND((G168*F168),2)</f>
      </c>
      <c r="O168">
        <f>rekapitulace!H8</f>
      </c>
      <c r="P168">
        <f>O168/100*H168</f>
      </c>
    </row>
    <row r="169" ht="12.75">
      <c r="D169" s="15" t="s">
        <v>44</v>
      </c>
    </row>
    <row r="170" spans="1:16" ht="12.75">
      <c r="A170" s="7">
        <v>77</v>
      </c>
      <c r="B170" s="7" t="s">
        <v>1270</v>
      </c>
      <c r="C170" s="7" t="s">
        <v>44</v>
      </c>
      <c r="D170" s="7" t="s">
        <v>1271</v>
      </c>
      <c r="E170" s="7" t="s">
        <v>101</v>
      </c>
      <c r="F170" s="10">
        <v>5</v>
      </c>
      <c r="G170" s="14"/>
      <c r="H170" s="13">
        <f>ROUND((G170*F170),2)</f>
      </c>
      <c r="O170">
        <f>rekapitulace!H8</f>
      </c>
      <c r="P170">
        <f>O170/100*H170</f>
      </c>
    </row>
    <row r="171" ht="12.75">
      <c r="D171" s="15" t="s">
        <v>44</v>
      </c>
    </row>
    <row r="172" spans="1:16" ht="12.75">
      <c r="A172" s="7">
        <v>78</v>
      </c>
      <c r="B172" s="7" t="s">
        <v>1272</v>
      </c>
      <c r="C172" s="7" t="s">
        <v>44</v>
      </c>
      <c r="D172" s="7" t="s">
        <v>1273</v>
      </c>
      <c r="E172" s="7" t="s">
        <v>101</v>
      </c>
      <c r="F172" s="10">
        <v>65.5</v>
      </c>
      <c r="G172" s="14"/>
      <c r="H172" s="13">
        <f>ROUND((G172*F172),2)</f>
      </c>
      <c r="O172">
        <f>rekapitulace!H8</f>
      </c>
      <c r="P172">
        <f>O172/100*H172</f>
      </c>
    </row>
    <row r="173" ht="12.75">
      <c r="D173" s="15" t="s">
        <v>44</v>
      </c>
    </row>
    <row r="174" spans="1:16" ht="12.75">
      <c r="A174" s="7">
        <v>79</v>
      </c>
      <c r="B174" s="7" t="s">
        <v>1274</v>
      </c>
      <c r="C174" s="7" t="s">
        <v>44</v>
      </c>
      <c r="D174" s="7" t="s">
        <v>1275</v>
      </c>
      <c r="E174" s="7" t="s">
        <v>101</v>
      </c>
      <c r="F174" s="10">
        <v>7.8</v>
      </c>
      <c r="G174" s="14"/>
      <c r="H174" s="13">
        <f>ROUND((G174*F174),2)</f>
      </c>
      <c r="O174">
        <f>rekapitulace!H8</f>
      </c>
      <c r="P174">
        <f>O174/100*H174</f>
      </c>
    </row>
    <row r="175" ht="12.75">
      <c r="D175" s="15" t="s">
        <v>44</v>
      </c>
    </row>
    <row r="176" spans="1:16" ht="12.75">
      <c r="A176" s="7">
        <v>80</v>
      </c>
      <c r="B176" s="7" t="s">
        <v>1276</v>
      </c>
      <c r="C176" s="7" t="s">
        <v>44</v>
      </c>
      <c r="D176" s="7" t="s">
        <v>1277</v>
      </c>
      <c r="E176" s="7" t="s">
        <v>101</v>
      </c>
      <c r="F176" s="10">
        <v>12.6</v>
      </c>
      <c r="G176" s="14"/>
      <c r="H176" s="13">
        <f>ROUND((G176*F176),2)</f>
      </c>
      <c r="O176">
        <f>rekapitulace!H8</f>
      </c>
      <c r="P176">
        <f>O176/100*H176</f>
      </c>
    </row>
    <row r="177" ht="12.75">
      <c r="D177" s="15" t="s">
        <v>44</v>
      </c>
    </row>
    <row r="178" spans="1:16" ht="12.75">
      <c r="A178" s="7">
        <v>81</v>
      </c>
      <c r="B178" s="7" t="s">
        <v>1278</v>
      </c>
      <c r="C178" s="7" t="s">
        <v>44</v>
      </c>
      <c r="D178" s="7" t="s">
        <v>1279</v>
      </c>
      <c r="E178" s="7" t="s">
        <v>101</v>
      </c>
      <c r="F178" s="10">
        <v>2.1</v>
      </c>
      <c r="G178" s="14"/>
      <c r="H178" s="13">
        <f>ROUND((G178*F178),2)</f>
      </c>
      <c r="O178">
        <f>rekapitulace!H8</f>
      </c>
      <c r="P178">
        <f>O178/100*H178</f>
      </c>
    </row>
    <row r="179" ht="12.75">
      <c r="D179" s="15" t="s">
        <v>44</v>
      </c>
    </row>
    <row r="180" spans="1:16" ht="12.75">
      <c r="A180" s="7">
        <v>82</v>
      </c>
      <c r="B180" s="7" t="s">
        <v>1280</v>
      </c>
      <c r="C180" s="7" t="s">
        <v>44</v>
      </c>
      <c r="D180" s="7" t="s">
        <v>1281</v>
      </c>
      <c r="E180" s="7" t="s">
        <v>168</v>
      </c>
      <c r="F180" s="10">
        <v>2</v>
      </c>
      <c r="G180" s="14"/>
      <c r="H180" s="13">
        <f>ROUND((G180*F180),2)</f>
      </c>
      <c r="O180">
        <f>rekapitulace!H8</f>
      </c>
      <c r="P180">
        <f>O180/100*H180</f>
      </c>
    </row>
    <row r="181" ht="12.75">
      <c r="D181" s="15" t="s">
        <v>44</v>
      </c>
    </row>
    <row r="182" spans="1:16" ht="12.75">
      <c r="A182" s="7">
        <v>83</v>
      </c>
      <c r="B182" s="7" t="s">
        <v>1282</v>
      </c>
      <c r="C182" s="7" t="s">
        <v>44</v>
      </c>
      <c r="D182" s="7" t="s">
        <v>1283</v>
      </c>
      <c r="E182" s="7" t="s">
        <v>168</v>
      </c>
      <c r="F182" s="10">
        <v>10</v>
      </c>
      <c r="G182" s="14"/>
      <c r="H182" s="13">
        <f>ROUND((G182*F182),2)</f>
      </c>
      <c r="O182">
        <f>rekapitulace!H8</f>
      </c>
      <c r="P182">
        <f>O182/100*H182</f>
      </c>
    </row>
    <row r="183" ht="12.75">
      <c r="D183" s="15" t="s">
        <v>44</v>
      </c>
    </row>
    <row r="184" spans="1:16" ht="12.75">
      <c r="A184" s="7">
        <v>84</v>
      </c>
      <c r="B184" s="7" t="s">
        <v>1284</v>
      </c>
      <c r="C184" s="7" t="s">
        <v>44</v>
      </c>
      <c r="D184" s="7" t="s">
        <v>1285</v>
      </c>
      <c r="E184" s="7" t="s">
        <v>168</v>
      </c>
      <c r="F184" s="10">
        <v>5</v>
      </c>
      <c r="G184" s="14"/>
      <c r="H184" s="13">
        <f>ROUND((G184*F184),2)</f>
      </c>
      <c r="O184">
        <f>rekapitulace!H8</f>
      </c>
      <c r="P184">
        <f>O184/100*H184</f>
      </c>
    </row>
    <row r="185" ht="12.75">
      <c r="D185" s="15" t="s">
        <v>44</v>
      </c>
    </row>
    <row r="186" spans="1:16" ht="12.75">
      <c r="A186" s="7">
        <v>85</v>
      </c>
      <c r="B186" s="7" t="s">
        <v>1286</v>
      </c>
      <c r="C186" s="7" t="s">
        <v>44</v>
      </c>
      <c r="D186" s="7" t="s">
        <v>1287</v>
      </c>
      <c r="E186" s="7" t="s">
        <v>168</v>
      </c>
      <c r="F186" s="10">
        <v>5</v>
      </c>
      <c r="G186" s="14"/>
      <c r="H186" s="13">
        <f>ROUND((G186*F186),2)</f>
      </c>
      <c r="O186">
        <f>rekapitulace!H8</f>
      </c>
      <c r="P186">
        <f>O186/100*H186</f>
      </c>
    </row>
    <row r="187" ht="12.75">
      <c r="D187" s="15" t="s">
        <v>44</v>
      </c>
    </row>
    <row r="188" spans="1:16" ht="12.75">
      <c r="A188" s="7">
        <v>86</v>
      </c>
      <c r="B188" s="7" t="s">
        <v>1288</v>
      </c>
      <c r="C188" s="7" t="s">
        <v>44</v>
      </c>
      <c r="D188" s="7" t="s">
        <v>1289</v>
      </c>
      <c r="E188" s="7" t="s">
        <v>168</v>
      </c>
      <c r="F188" s="10">
        <v>262</v>
      </c>
      <c r="G188" s="14"/>
      <c r="H188" s="13">
        <f>ROUND((G188*F188),2)</f>
      </c>
      <c r="O188">
        <f>rekapitulace!H8</f>
      </c>
      <c r="P188">
        <f>O188/100*H188</f>
      </c>
    </row>
    <row r="189" ht="12.75">
      <c r="D189" s="15" t="s">
        <v>44</v>
      </c>
    </row>
    <row r="190" spans="1:16" ht="12.75">
      <c r="A190" s="7">
        <v>87</v>
      </c>
      <c r="B190" s="7" t="s">
        <v>1290</v>
      </c>
      <c r="C190" s="7" t="s">
        <v>44</v>
      </c>
      <c r="D190" s="7" t="s">
        <v>1291</v>
      </c>
      <c r="E190" s="7" t="s">
        <v>92</v>
      </c>
      <c r="F190" s="10">
        <v>6.32</v>
      </c>
      <c r="G190" s="14"/>
      <c r="H190" s="13">
        <f>ROUND((G190*F190),2)</f>
      </c>
      <c r="O190">
        <f>rekapitulace!H8</f>
      </c>
      <c r="P190">
        <f>O190/100*H190</f>
      </c>
    </row>
    <row r="191" ht="12.75">
      <c r="D191" s="15" t="s">
        <v>44</v>
      </c>
    </row>
    <row r="192" spans="1:16" ht="12.75">
      <c r="A192" s="7">
        <v>88</v>
      </c>
      <c r="B192" s="7" t="s">
        <v>1292</v>
      </c>
      <c r="C192" s="7" t="s">
        <v>44</v>
      </c>
      <c r="D192" s="7" t="s">
        <v>1293</v>
      </c>
      <c r="E192" s="7" t="s">
        <v>52</v>
      </c>
      <c r="F192" s="10">
        <v>5</v>
      </c>
      <c r="G192" s="14"/>
      <c r="H192" s="13">
        <f>ROUND((G192*F192),2)</f>
      </c>
      <c r="O192">
        <f>rekapitulace!H8</f>
      </c>
      <c r="P192">
        <f>O192/100*H192</f>
      </c>
    </row>
    <row r="193" ht="12.75">
      <c r="D193" s="15" t="s">
        <v>44</v>
      </c>
    </row>
    <row r="194" spans="1:16" ht="12.75">
      <c r="A194" s="7">
        <v>89</v>
      </c>
      <c r="B194" s="7" t="s">
        <v>1294</v>
      </c>
      <c r="C194" s="7" t="s">
        <v>44</v>
      </c>
      <c r="D194" s="7" t="s">
        <v>1295</v>
      </c>
      <c r="E194" s="7" t="s">
        <v>82</v>
      </c>
      <c r="F194" s="10">
        <v>12.64</v>
      </c>
      <c r="G194" s="14"/>
      <c r="H194" s="13">
        <f>ROUND((G194*F194),2)</f>
      </c>
      <c r="O194">
        <f>rekapitulace!H8</f>
      </c>
      <c r="P194">
        <f>O194/100*H194</f>
      </c>
    </row>
    <row r="195" ht="12.75">
      <c r="D195" s="15" t="s">
        <v>44</v>
      </c>
    </row>
    <row r="196" spans="1:16" ht="12.75">
      <c r="A196" s="7">
        <v>90</v>
      </c>
      <c r="B196" s="7" t="s">
        <v>1296</v>
      </c>
      <c r="C196" s="7" t="s">
        <v>44</v>
      </c>
      <c r="D196" s="7" t="s">
        <v>1297</v>
      </c>
      <c r="E196" s="7" t="s">
        <v>82</v>
      </c>
      <c r="F196" s="10">
        <v>139</v>
      </c>
      <c r="G196" s="14"/>
      <c r="H196" s="13">
        <f>ROUND((G196*F196),2)</f>
      </c>
      <c r="O196">
        <f>rekapitulace!H8</f>
      </c>
      <c r="P196">
        <f>O196/100*H196</f>
      </c>
    </row>
    <row r="197" ht="12.75">
      <c r="D197" s="15" t="s">
        <v>44</v>
      </c>
    </row>
    <row r="198" spans="1:16" ht="12.75">
      <c r="A198" s="7">
        <v>91</v>
      </c>
      <c r="B198" s="7" t="s">
        <v>1298</v>
      </c>
      <c r="C198" s="7" t="s">
        <v>44</v>
      </c>
      <c r="D198" s="7" t="s">
        <v>1299</v>
      </c>
      <c r="E198" s="7" t="s">
        <v>82</v>
      </c>
      <c r="F198" s="10">
        <v>34.16</v>
      </c>
      <c r="G198" s="14"/>
      <c r="H198" s="13">
        <f>ROUND((G198*F198),2)</f>
      </c>
      <c r="O198">
        <f>rekapitulace!H8</f>
      </c>
      <c r="P198">
        <f>O198/100*H198</f>
      </c>
    </row>
    <row r="199" ht="12.75">
      <c r="D199" s="15" t="s">
        <v>44</v>
      </c>
    </row>
    <row r="200" spans="1:16" ht="12.75">
      <c r="A200" s="7">
        <v>92</v>
      </c>
      <c r="B200" s="7" t="s">
        <v>1300</v>
      </c>
      <c r="C200" s="7" t="s">
        <v>44</v>
      </c>
      <c r="D200" s="7" t="s">
        <v>1301</v>
      </c>
      <c r="E200" s="7" t="s">
        <v>829</v>
      </c>
      <c r="F200" s="10">
        <v>8</v>
      </c>
      <c r="G200" s="14"/>
      <c r="H200" s="13">
        <f>ROUND((G200*F200),2)</f>
      </c>
      <c r="O200">
        <f>rekapitulace!H8</f>
      </c>
      <c r="P200">
        <f>O200/100*H200</f>
      </c>
    </row>
    <row r="201" ht="12.75">
      <c r="D201" s="15" t="s">
        <v>44</v>
      </c>
    </row>
    <row r="202" spans="1:16" ht="12.75">
      <c r="A202" s="7">
        <v>93</v>
      </c>
      <c r="B202" s="7" t="s">
        <v>1302</v>
      </c>
      <c r="C202" s="7" t="s">
        <v>44</v>
      </c>
      <c r="D202" s="7" t="s">
        <v>1303</v>
      </c>
      <c r="E202" s="7" t="s">
        <v>829</v>
      </c>
      <c r="F202" s="10">
        <v>8</v>
      </c>
      <c r="G202" s="14"/>
      <c r="H202" s="13">
        <f>ROUND((G202*F202),2)</f>
      </c>
      <c r="O202">
        <f>rekapitulace!H8</f>
      </c>
      <c r="P202">
        <f>O202/100*H202</f>
      </c>
    </row>
    <row r="203" ht="12.75">
      <c r="D203" s="15" t="s">
        <v>44</v>
      </c>
    </row>
    <row r="204" spans="1:16" ht="12.75" customHeight="1">
      <c r="A204" s="16"/>
      <c r="B204" s="16"/>
      <c r="C204" s="16" t="s">
        <v>1203</v>
      </c>
      <c r="D204" s="16" t="s">
        <v>1202</v>
      </c>
      <c r="E204" s="16"/>
      <c r="F204" s="16"/>
      <c r="G204" s="16"/>
      <c r="H204" s="16">
        <f>SUM(H104:H203)</f>
      </c>
      <c r="P204">
        <f>ROUND(SUM(P104:P203),2)</f>
      </c>
    </row>
    <row r="206" spans="1:8" ht="12.75" customHeight="1">
      <c r="A206" s="9"/>
      <c r="B206" s="9"/>
      <c r="C206" s="9" t="s">
        <v>37</v>
      </c>
      <c r="D206" s="9" t="s">
        <v>1304</v>
      </c>
      <c r="E206" s="9"/>
      <c r="F206" s="11"/>
      <c r="G206" s="9"/>
      <c r="H206" s="11"/>
    </row>
    <row r="207" spans="1:16" ht="12.75">
      <c r="A207" s="7">
        <v>94</v>
      </c>
      <c r="B207" s="7" t="s">
        <v>1305</v>
      </c>
      <c r="C207" s="7" t="s">
        <v>44</v>
      </c>
      <c r="D207" s="7" t="s">
        <v>1306</v>
      </c>
      <c r="E207" s="7" t="s">
        <v>168</v>
      </c>
      <c r="F207" s="10">
        <v>10</v>
      </c>
      <c r="G207" s="14"/>
      <c r="H207" s="13">
        <f>ROUND((G207*F207),2)</f>
      </c>
      <c r="O207">
        <f>rekapitulace!H8</f>
      </c>
      <c r="P207">
        <f>O207/100*H207</f>
      </c>
    </row>
    <row r="208" ht="12.75">
      <c r="D208" s="15" t="s">
        <v>44</v>
      </c>
    </row>
    <row r="209" spans="1:16" ht="12.75">
      <c r="A209" s="7">
        <v>95</v>
      </c>
      <c r="B209" s="7" t="s">
        <v>1307</v>
      </c>
      <c r="C209" s="7" t="s">
        <v>44</v>
      </c>
      <c r="D209" s="7" t="s">
        <v>1308</v>
      </c>
      <c r="E209" s="7" t="s">
        <v>101</v>
      </c>
      <c r="F209" s="10">
        <v>76.635</v>
      </c>
      <c r="G209" s="14"/>
      <c r="H209" s="13">
        <f>ROUND((G209*F209),2)</f>
      </c>
      <c r="O209">
        <f>rekapitulace!H8</f>
      </c>
      <c r="P209">
        <f>O209/100*H209</f>
      </c>
    </row>
    <row r="210" ht="12.75">
      <c r="D210" s="15" t="s">
        <v>44</v>
      </c>
    </row>
    <row r="211" spans="1:16" ht="12.75">
      <c r="A211" s="7">
        <v>96</v>
      </c>
      <c r="B211" s="7" t="s">
        <v>1309</v>
      </c>
      <c r="C211" s="7" t="s">
        <v>44</v>
      </c>
      <c r="D211" s="7" t="s">
        <v>1310</v>
      </c>
      <c r="E211" s="7" t="s">
        <v>101</v>
      </c>
      <c r="F211" s="10">
        <v>29.875</v>
      </c>
      <c r="G211" s="14"/>
      <c r="H211" s="13">
        <f>ROUND((G211*F211),2)</f>
      </c>
      <c r="O211">
        <f>rekapitulace!H8</f>
      </c>
      <c r="P211">
        <f>O211/100*H211</f>
      </c>
    </row>
    <row r="212" ht="12.75">
      <c r="D212" s="15" t="s">
        <v>44</v>
      </c>
    </row>
    <row r="213" spans="1:16" ht="12.75">
      <c r="A213" s="7">
        <v>97</v>
      </c>
      <c r="B213" s="7" t="s">
        <v>1311</v>
      </c>
      <c r="C213" s="7" t="s">
        <v>44</v>
      </c>
      <c r="D213" s="7" t="s">
        <v>1312</v>
      </c>
      <c r="E213" s="7" t="s">
        <v>101</v>
      </c>
      <c r="F213" s="10">
        <v>21</v>
      </c>
      <c r="G213" s="14"/>
      <c r="H213" s="13">
        <f>ROUND((G213*F213),2)</f>
      </c>
      <c r="O213">
        <f>rekapitulace!H8</f>
      </c>
      <c r="P213">
        <f>O213/100*H213</f>
      </c>
    </row>
    <row r="214" ht="12.75">
      <c r="D214" s="15" t="s">
        <v>44</v>
      </c>
    </row>
    <row r="215" spans="1:16" ht="12.75">
      <c r="A215" s="7">
        <v>98</v>
      </c>
      <c r="B215" s="7" t="s">
        <v>1313</v>
      </c>
      <c r="C215" s="7" t="s">
        <v>44</v>
      </c>
      <c r="D215" s="7" t="s">
        <v>1314</v>
      </c>
      <c r="E215" s="7" t="s">
        <v>101</v>
      </c>
      <c r="F215" s="10">
        <v>6.3</v>
      </c>
      <c r="G215" s="14"/>
      <c r="H215" s="13">
        <f>ROUND((G215*F215),2)</f>
      </c>
      <c r="O215">
        <f>rekapitulace!H8</f>
      </c>
      <c r="P215">
        <f>O215/100*H215</f>
      </c>
    </row>
    <row r="216" ht="12.75">
      <c r="D216" s="15" t="s">
        <v>44</v>
      </c>
    </row>
    <row r="217" spans="1:16" ht="12.75">
      <c r="A217" s="7">
        <v>99</v>
      </c>
      <c r="B217" s="7" t="s">
        <v>1315</v>
      </c>
      <c r="C217" s="7" t="s">
        <v>44</v>
      </c>
      <c r="D217" s="7" t="s">
        <v>1316</v>
      </c>
      <c r="E217" s="7" t="s">
        <v>101</v>
      </c>
      <c r="F217" s="10">
        <v>21</v>
      </c>
      <c r="G217" s="14"/>
      <c r="H217" s="13">
        <f>ROUND((G217*F217),2)</f>
      </c>
      <c r="O217">
        <f>rekapitulace!H8</f>
      </c>
      <c r="P217">
        <f>O217/100*H217</f>
      </c>
    </row>
    <row r="218" ht="12.75">
      <c r="D218" s="15" t="s">
        <v>44</v>
      </c>
    </row>
    <row r="219" spans="1:16" ht="12.75">
      <c r="A219" s="7">
        <v>100</v>
      </c>
      <c r="B219" s="7" t="s">
        <v>1317</v>
      </c>
      <c r="C219" s="7" t="s">
        <v>44</v>
      </c>
      <c r="D219" s="7" t="s">
        <v>1318</v>
      </c>
      <c r="E219" s="7" t="s">
        <v>101</v>
      </c>
      <c r="F219" s="10">
        <v>3.5</v>
      </c>
      <c r="G219" s="14"/>
      <c r="H219" s="13">
        <f>ROUND((G219*F219),2)</f>
      </c>
      <c r="O219">
        <f>rekapitulace!H8</f>
      </c>
      <c r="P219">
        <f>O219/100*H219</f>
      </c>
    </row>
    <row r="220" ht="12.75">
      <c r="D220" s="15" t="s">
        <v>44</v>
      </c>
    </row>
    <row r="221" spans="1:16" ht="12.75">
      <c r="A221" s="7">
        <v>101</v>
      </c>
      <c r="B221" s="7" t="s">
        <v>1319</v>
      </c>
      <c r="C221" s="7" t="s">
        <v>44</v>
      </c>
      <c r="D221" s="7" t="s">
        <v>1320</v>
      </c>
      <c r="E221" s="7" t="s">
        <v>101</v>
      </c>
      <c r="F221" s="10">
        <v>10</v>
      </c>
      <c r="G221" s="14"/>
      <c r="H221" s="13">
        <f>ROUND((G221*F221),2)</f>
      </c>
      <c r="O221">
        <f>rekapitulace!H8</f>
      </c>
      <c r="P221">
        <f>O221/100*H221</f>
      </c>
    </row>
    <row r="222" ht="12.75">
      <c r="D222" s="15" t="s">
        <v>44</v>
      </c>
    </row>
    <row r="223" spans="1:16" ht="12.75" customHeight="1">
      <c r="A223" s="16"/>
      <c r="B223" s="16"/>
      <c r="C223" s="16" t="s">
        <v>37</v>
      </c>
      <c r="D223" s="16" t="s">
        <v>1304</v>
      </c>
      <c r="E223" s="16"/>
      <c r="F223" s="16"/>
      <c r="G223" s="16"/>
      <c r="H223" s="16">
        <f>SUM(H207:H222)</f>
      </c>
      <c r="P223">
        <f>ROUND(SUM(P207:P222),2)</f>
      </c>
    </row>
    <row r="225" spans="1:8" ht="12.75" customHeight="1">
      <c r="A225" s="9"/>
      <c r="B225" s="9"/>
      <c r="C225" s="9" t="s">
        <v>1322</v>
      </c>
      <c r="D225" s="9" t="s">
        <v>1321</v>
      </c>
      <c r="E225" s="9"/>
      <c r="F225" s="11"/>
      <c r="G225" s="9"/>
      <c r="H225" s="11"/>
    </row>
    <row r="226" spans="1:16" ht="12.75">
      <c r="A226" s="7">
        <v>102</v>
      </c>
      <c r="B226" s="7" t="s">
        <v>1323</v>
      </c>
      <c r="C226" s="7" t="s">
        <v>44</v>
      </c>
      <c r="D226" s="7" t="s">
        <v>1324</v>
      </c>
      <c r="E226" s="7" t="s">
        <v>168</v>
      </c>
      <c r="F226" s="10">
        <v>8.4</v>
      </c>
      <c r="G226" s="14"/>
      <c r="H226" s="13">
        <f>ROUND((G226*F226),2)</f>
      </c>
      <c r="O226">
        <f>rekapitulace!H8</f>
      </c>
      <c r="P226">
        <f>O226/100*H226</f>
      </c>
    </row>
    <row r="227" ht="12.75">
      <c r="D227" s="15" t="s">
        <v>44</v>
      </c>
    </row>
    <row r="228" spans="1:16" ht="12.75">
      <c r="A228" s="7">
        <v>103</v>
      </c>
      <c r="B228" s="7" t="s">
        <v>1325</v>
      </c>
      <c r="C228" s="7" t="s">
        <v>44</v>
      </c>
      <c r="D228" s="7" t="s">
        <v>1326</v>
      </c>
      <c r="E228" s="7" t="s">
        <v>168</v>
      </c>
      <c r="F228" s="10">
        <v>8</v>
      </c>
      <c r="G228" s="14"/>
      <c r="H228" s="13">
        <f>ROUND((G228*F228),2)</f>
      </c>
      <c r="O228">
        <f>rekapitulace!H8</f>
      </c>
      <c r="P228">
        <f>O228/100*H228</f>
      </c>
    </row>
    <row r="229" ht="12.75">
      <c r="D229" s="15" t="s">
        <v>44</v>
      </c>
    </row>
    <row r="230" spans="1:16" ht="12.75">
      <c r="A230" s="7">
        <v>104</v>
      </c>
      <c r="B230" s="7" t="s">
        <v>1327</v>
      </c>
      <c r="C230" s="7" t="s">
        <v>44</v>
      </c>
      <c r="D230" s="7" t="s">
        <v>1328</v>
      </c>
      <c r="E230" s="7" t="s">
        <v>168</v>
      </c>
      <c r="F230" s="10">
        <v>673</v>
      </c>
      <c r="G230" s="14"/>
      <c r="H230" s="13">
        <f>ROUND((G230*F230),2)</f>
      </c>
      <c r="O230">
        <f>rekapitulace!H8</f>
      </c>
      <c r="P230">
        <f>O230/100*H230</f>
      </c>
    </row>
    <row r="231" ht="12.75">
      <c r="D231" s="15" t="s">
        <v>44</v>
      </c>
    </row>
    <row r="232" spans="1:16" ht="12.75">
      <c r="A232" s="7">
        <v>105</v>
      </c>
      <c r="B232" s="7" t="s">
        <v>1329</v>
      </c>
      <c r="C232" s="7" t="s">
        <v>44</v>
      </c>
      <c r="D232" s="7" t="s">
        <v>1330</v>
      </c>
      <c r="E232" s="7" t="s">
        <v>52</v>
      </c>
      <c r="F232" s="10">
        <v>4</v>
      </c>
      <c r="G232" s="14"/>
      <c r="H232" s="13">
        <f>ROUND((G232*F232),2)</f>
      </c>
      <c r="O232">
        <f>rekapitulace!H8</f>
      </c>
      <c r="P232">
        <f>O232/100*H232</f>
      </c>
    </row>
    <row r="233" ht="12.75">
      <c r="D233" s="15" t="s">
        <v>44</v>
      </c>
    </row>
    <row r="234" spans="1:16" ht="12.75" customHeight="1">
      <c r="A234" s="16"/>
      <c r="B234" s="16"/>
      <c r="C234" s="16" t="s">
        <v>1322</v>
      </c>
      <c r="D234" s="16" t="s">
        <v>1321</v>
      </c>
      <c r="E234" s="16"/>
      <c r="F234" s="16"/>
      <c r="G234" s="16"/>
      <c r="H234" s="16">
        <f>SUM(H226:H233)</f>
      </c>
      <c r="P234">
        <f>ROUND(SUM(P226:P233),2)</f>
      </c>
    </row>
    <row r="236" spans="1:8" ht="12.75" customHeight="1">
      <c r="A236" s="9"/>
      <c r="B236" s="9"/>
      <c r="C236" s="9" t="s">
        <v>315</v>
      </c>
      <c r="D236" s="9" t="s">
        <v>1331</v>
      </c>
      <c r="E236" s="9"/>
      <c r="F236" s="11"/>
      <c r="G236" s="9"/>
      <c r="H236" s="11"/>
    </row>
    <row r="237" spans="1:16" ht="12.75">
      <c r="A237" s="7">
        <v>106</v>
      </c>
      <c r="B237" s="7" t="s">
        <v>1332</v>
      </c>
      <c r="C237" s="7" t="s">
        <v>44</v>
      </c>
      <c r="D237" s="7" t="s">
        <v>1333</v>
      </c>
      <c r="E237" s="7" t="s">
        <v>52</v>
      </c>
      <c r="F237" s="10">
        <v>21</v>
      </c>
      <c r="G237" s="14"/>
      <c r="H237" s="13">
        <f>ROUND((G237*F237),2)</f>
      </c>
      <c r="O237">
        <f>rekapitulace!H8</f>
      </c>
      <c r="P237">
        <f>O237/100*H237</f>
      </c>
    </row>
    <row r="238" ht="12.75">
      <c r="D238" s="15" t="s">
        <v>44</v>
      </c>
    </row>
    <row r="239" spans="1:16" ht="12.75">
      <c r="A239" s="7">
        <v>107</v>
      </c>
      <c r="B239" s="7" t="s">
        <v>1334</v>
      </c>
      <c r="C239" s="7" t="s">
        <v>44</v>
      </c>
      <c r="D239" s="7" t="s">
        <v>1335</v>
      </c>
      <c r="E239" s="7" t="s">
        <v>168</v>
      </c>
      <c r="F239" s="10">
        <v>10</v>
      </c>
      <c r="G239" s="14"/>
      <c r="H239" s="13">
        <f>ROUND((G239*F239),2)</f>
      </c>
      <c r="O239">
        <f>rekapitulace!H8</f>
      </c>
      <c r="P239">
        <f>O239/100*H239</f>
      </c>
    </row>
    <row r="240" ht="12.75">
      <c r="D240" s="15" t="s">
        <v>44</v>
      </c>
    </row>
    <row r="241" spans="1:16" ht="12.75">
      <c r="A241" s="7">
        <v>108</v>
      </c>
      <c r="B241" s="7" t="s">
        <v>1336</v>
      </c>
      <c r="C241" s="7" t="s">
        <v>44</v>
      </c>
      <c r="D241" s="7" t="s">
        <v>1337</v>
      </c>
      <c r="E241" s="7" t="s">
        <v>168</v>
      </c>
      <c r="F241" s="10">
        <v>2</v>
      </c>
      <c r="G241" s="14"/>
      <c r="H241" s="13">
        <f>ROUND((G241*F241),2)</f>
      </c>
      <c r="O241">
        <f>rekapitulace!H8</f>
      </c>
      <c r="P241">
        <f>O241/100*H241</f>
      </c>
    </row>
    <row r="242" ht="12.75">
      <c r="D242" s="15" t="s">
        <v>44</v>
      </c>
    </row>
    <row r="243" spans="1:16" ht="12.75">
      <c r="A243" s="7">
        <v>109</v>
      </c>
      <c r="B243" s="7" t="s">
        <v>1338</v>
      </c>
      <c r="C243" s="7" t="s">
        <v>44</v>
      </c>
      <c r="D243" s="7" t="s">
        <v>1339</v>
      </c>
      <c r="E243" s="7" t="s">
        <v>1340</v>
      </c>
      <c r="F243" s="10">
        <v>32</v>
      </c>
      <c r="G243" s="14"/>
      <c r="H243" s="13">
        <f>ROUND((G243*F243),2)</f>
      </c>
      <c r="O243">
        <f>rekapitulace!H8</f>
      </c>
      <c r="P243">
        <f>O243/100*H243</f>
      </c>
    </row>
    <row r="244" ht="12.75">
      <c r="D244" s="15" t="s">
        <v>44</v>
      </c>
    </row>
    <row r="245" spans="1:16" ht="12.75">
      <c r="A245" s="7">
        <v>110</v>
      </c>
      <c r="B245" s="7" t="s">
        <v>1341</v>
      </c>
      <c r="C245" s="7" t="s">
        <v>44</v>
      </c>
      <c r="D245" s="7" t="s">
        <v>1342</v>
      </c>
      <c r="E245" s="7" t="s">
        <v>52</v>
      </c>
      <c r="F245" s="10">
        <v>21</v>
      </c>
      <c r="G245" s="14"/>
      <c r="H245" s="13">
        <f>ROUND((G245*F245),2)</f>
      </c>
      <c r="O245">
        <f>rekapitulace!H8</f>
      </c>
      <c r="P245">
        <f>O245/100*H245</f>
      </c>
    </row>
    <row r="246" ht="12.75">
      <c r="D246" s="15" t="s">
        <v>44</v>
      </c>
    </row>
    <row r="247" spans="1:16" ht="12.75" customHeight="1">
      <c r="A247" s="16"/>
      <c r="B247" s="16"/>
      <c r="C247" s="16" t="s">
        <v>315</v>
      </c>
      <c r="D247" s="16" t="s">
        <v>1331</v>
      </c>
      <c r="E247" s="16"/>
      <c r="F247" s="16"/>
      <c r="G247" s="16"/>
      <c r="H247" s="16">
        <f>SUM(H237:H246)</f>
      </c>
      <c r="P247">
        <f>ROUND(SUM(P237:P246),2)</f>
      </c>
    </row>
    <row r="249" spans="1:8" ht="12.75" customHeight="1">
      <c r="A249" s="9"/>
      <c r="B249" s="9"/>
      <c r="C249" s="9" t="s">
        <v>1344</v>
      </c>
      <c r="D249" s="9" t="s">
        <v>1343</v>
      </c>
      <c r="E249" s="9"/>
      <c r="F249" s="11"/>
      <c r="G249" s="9"/>
      <c r="H249" s="11"/>
    </row>
    <row r="250" spans="1:16" ht="12.75">
      <c r="A250" s="7">
        <v>111</v>
      </c>
      <c r="B250" s="7" t="s">
        <v>1345</v>
      </c>
      <c r="C250" s="7" t="s">
        <v>44</v>
      </c>
      <c r="D250" s="7" t="s">
        <v>1346</v>
      </c>
      <c r="E250" s="7" t="s">
        <v>46</v>
      </c>
      <c r="F250" s="10">
        <v>1</v>
      </c>
      <c r="G250" s="14"/>
      <c r="H250" s="13">
        <f>ROUND((G250*F250),2)</f>
      </c>
      <c r="O250">
        <f>rekapitulace!H8</f>
      </c>
      <c r="P250">
        <f>O250/100*H250</f>
      </c>
    </row>
    <row r="251" ht="12.75">
      <c r="D251" s="15" t="s">
        <v>44</v>
      </c>
    </row>
    <row r="252" spans="1:16" ht="12.75">
      <c r="A252" s="7">
        <v>112</v>
      </c>
      <c r="B252" s="7" t="s">
        <v>1347</v>
      </c>
      <c r="C252" s="7" t="s">
        <v>44</v>
      </c>
      <c r="D252" s="7" t="s">
        <v>1348</v>
      </c>
      <c r="E252" s="7" t="s">
        <v>46</v>
      </c>
      <c r="F252" s="10">
        <v>1</v>
      </c>
      <c r="G252" s="14"/>
      <c r="H252" s="13">
        <f>ROUND((G252*F252),2)</f>
      </c>
      <c r="O252">
        <f>rekapitulace!H8</f>
      </c>
      <c r="P252">
        <f>O252/100*H252</f>
      </c>
    </row>
    <row r="253" ht="12.75">
      <c r="D253" s="15" t="s">
        <v>44</v>
      </c>
    </row>
    <row r="254" spans="1:16" ht="12.75">
      <c r="A254" s="7">
        <v>113</v>
      </c>
      <c r="B254" s="7" t="s">
        <v>1349</v>
      </c>
      <c r="C254" s="7" t="s">
        <v>44</v>
      </c>
      <c r="D254" s="7" t="s">
        <v>1350</v>
      </c>
      <c r="E254" s="7" t="s">
        <v>46</v>
      </c>
      <c r="F254" s="10">
        <v>1</v>
      </c>
      <c r="G254" s="14"/>
      <c r="H254" s="13">
        <f>ROUND((G254*F254),2)</f>
      </c>
      <c r="O254">
        <f>rekapitulace!H8</f>
      </c>
      <c r="P254">
        <f>O254/100*H254</f>
      </c>
    </row>
    <row r="255" ht="12.75">
      <c r="D255" s="15" t="s">
        <v>44</v>
      </c>
    </row>
    <row r="256" spans="1:16" ht="12.75" customHeight="1">
      <c r="A256" s="16"/>
      <c r="B256" s="16"/>
      <c r="C256" s="16" t="s">
        <v>1344</v>
      </c>
      <c r="D256" s="16" t="s">
        <v>1343</v>
      </c>
      <c r="E256" s="16"/>
      <c r="F256" s="16"/>
      <c r="G256" s="16"/>
      <c r="H256" s="16">
        <f>SUM(H250:H255)</f>
      </c>
      <c r="P256">
        <f>ROUND(SUM(P250:P255),2)</f>
      </c>
    </row>
    <row r="258" spans="1:8" ht="12.75" customHeight="1">
      <c r="A258" s="9"/>
      <c r="B258" s="9"/>
      <c r="C258" s="9" t="s">
        <v>1352</v>
      </c>
      <c r="D258" s="9" t="s">
        <v>1351</v>
      </c>
      <c r="E258" s="9"/>
      <c r="F258" s="11"/>
      <c r="G258" s="9"/>
      <c r="H258" s="11"/>
    </row>
    <row r="259" spans="1:16" ht="12.75">
      <c r="A259" s="7">
        <v>114</v>
      </c>
      <c r="B259" s="7" t="s">
        <v>1353</v>
      </c>
      <c r="C259" s="7" t="s">
        <v>44</v>
      </c>
      <c r="D259" s="7" t="s">
        <v>1354</v>
      </c>
      <c r="E259" s="7" t="s">
        <v>46</v>
      </c>
      <c r="F259" s="10">
        <v>1</v>
      </c>
      <c r="G259" s="14"/>
      <c r="H259" s="13">
        <f>ROUND((G259*F259),2)</f>
      </c>
      <c r="O259">
        <f>rekapitulace!H8</f>
      </c>
      <c r="P259">
        <f>O259/100*H259</f>
      </c>
    </row>
    <row r="260" ht="12.75">
      <c r="D260" s="15" t="s">
        <v>44</v>
      </c>
    </row>
    <row r="261" spans="1:16" ht="12.75" customHeight="1">
      <c r="A261" s="16"/>
      <c r="B261" s="16"/>
      <c r="C261" s="16" t="s">
        <v>1352</v>
      </c>
      <c r="D261" s="16" t="s">
        <v>1351</v>
      </c>
      <c r="E261" s="16"/>
      <c r="F261" s="16"/>
      <c r="G261" s="16"/>
      <c r="H261" s="16">
        <f>SUM(H259:H260)</f>
      </c>
      <c r="P261">
        <f>ROUND(SUM(P259:P260),2)</f>
      </c>
    </row>
    <row r="263" spans="1:16" ht="12.75" customHeight="1">
      <c r="A263" s="16"/>
      <c r="B263" s="16"/>
      <c r="C263" s="16"/>
      <c r="D263" s="16" t="s">
        <v>76</v>
      </c>
      <c r="E263" s="16"/>
      <c r="F263" s="16"/>
      <c r="G263" s="16"/>
      <c r="H263" s="16">
        <f>+H92+H101+H204+H223+H234+H247+H256+H261</f>
      </c>
      <c r="P263">
        <f>+P92+P101+P204+P223+P234+P247+P256+P261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22</v>
      </c>
      <c r="D6" s="5" t="s">
        <v>21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10">
        <v>1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47</v>
      </c>
    </row>
    <row r="14" ht="114.75">
      <c r="D14" s="15" t="s">
        <v>48</v>
      </c>
    </row>
    <row r="15" spans="1:16" ht="12.75">
      <c r="A15" s="7">
        <v>2</v>
      </c>
      <c r="B15" s="7" t="s">
        <v>49</v>
      </c>
      <c r="C15" s="7" t="s">
        <v>50</v>
      </c>
      <c r="D15" s="7" t="s">
        <v>51</v>
      </c>
      <c r="E15" s="7" t="s">
        <v>52</v>
      </c>
      <c r="F15" s="10">
        <v>1</v>
      </c>
      <c r="G15" s="14"/>
      <c r="H15" s="13">
        <f>ROUND((G15*F15),2)</f>
      </c>
      <c r="O15">
        <f>rekapitulace!H8</f>
      </c>
      <c r="P15">
        <f>O15/100*H15</f>
      </c>
    </row>
    <row r="16" ht="25.5">
      <c r="D16" s="15" t="s">
        <v>47</v>
      </c>
    </row>
    <row r="17" ht="114.75">
      <c r="D17" s="15" t="s">
        <v>53</v>
      </c>
    </row>
    <row r="18" spans="1:16" ht="12.75">
      <c r="A18" s="7">
        <v>3</v>
      </c>
      <c r="B18" s="7" t="s">
        <v>49</v>
      </c>
      <c r="C18" s="7" t="s">
        <v>54</v>
      </c>
      <c r="D18" s="7" t="s">
        <v>55</v>
      </c>
      <c r="E18" s="7" t="s">
        <v>52</v>
      </c>
      <c r="F18" s="10">
        <v>1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47</v>
      </c>
    </row>
    <row r="20" ht="114.75">
      <c r="D20" s="15" t="s">
        <v>53</v>
      </c>
    </row>
    <row r="21" spans="1:16" ht="12.75">
      <c r="A21" s="7">
        <v>4</v>
      </c>
      <c r="B21" s="7" t="s">
        <v>49</v>
      </c>
      <c r="C21" s="7" t="s">
        <v>56</v>
      </c>
      <c r="D21" s="7" t="s">
        <v>57</v>
      </c>
      <c r="E21" s="7" t="s">
        <v>52</v>
      </c>
      <c r="F21" s="10">
        <v>1</v>
      </c>
      <c r="G21" s="14"/>
      <c r="H21" s="13">
        <f>ROUND((G21*F21),2)</f>
      </c>
      <c r="O21">
        <f>rekapitulace!H8</f>
      </c>
      <c r="P21">
        <f>O21/100*H21</f>
      </c>
    </row>
    <row r="22" ht="25.5">
      <c r="D22" s="15" t="s">
        <v>47</v>
      </c>
    </row>
    <row r="23" ht="114.75">
      <c r="D23" s="15" t="s">
        <v>53</v>
      </c>
    </row>
    <row r="24" spans="1:16" ht="12.75">
      <c r="A24" s="7">
        <v>5</v>
      </c>
      <c r="B24" s="7" t="s">
        <v>58</v>
      </c>
      <c r="C24" s="7" t="s">
        <v>44</v>
      </c>
      <c r="D24" s="7" t="s">
        <v>59</v>
      </c>
      <c r="E24" s="7" t="s">
        <v>46</v>
      </c>
      <c r="F24" s="10">
        <v>1</v>
      </c>
      <c r="G24" s="14"/>
      <c r="H24" s="13">
        <f>ROUND((G24*F24),2)</f>
      </c>
      <c r="O24">
        <f>rekapitulace!H8</f>
      </c>
      <c r="P24">
        <f>O24/100*H24</f>
      </c>
    </row>
    <row r="25" ht="25.5">
      <c r="D25" s="15" t="s">
        <v>47</v>
      </c>
    </row>
    <row r="26" ht="114.75">
      <c r="D26" s="15" t="s">
        <v>53</v>
      </c>
    </row>
    <row r="27" spans="1:16" ht="12.75">
      <c r="A27" s="7">
        <v>6</v>
      </c>
      <c r="B27" s="7" t="s">
        <v>60</v>
      </c>
      <c r="C27" s="7" t="s">
        <v>44</v>
      </c>
      <c r="D27" s="7" t="s">
        <v>61</v>
      </c>
      <c r="E27" s="7" t="s">
        <v>46</v>
      </c>
      <c r="F27" s="10">
        <v>1</v>
      </c>
      <c r="G27" s="14"/>
      <c r="H27" s="13">
        <f>ROUND((G27*F27),2)</f>
      </c>
      <c r="O27">
        <f>rekapitulace!H8</f>
      </c>
      <c r="P27">
        <f>O27/100*H27</f>
      </c>
    </row>
    <row r="28" ht="25.5">
      <c r="D28" s="15" t="s">
        <v>47</v>
      </c>
    </row>
    <row r="29" ht="114.75">
      <c r="D29" s="15" t="s">
        <v>53</v>
      </c>
    </row>
    <row r="30" spans="1:16" ht="12.75">
      <c r="A30" s="7">
        <v>7</v>
      </c>
      <c r="B30" s="7" t="s">
        <v>62</v>
      </c>
      <c r="C30" s="7" t="s">
        <v>44</v>
      </c>
      <c r="D30" s="7" t="s">
        <v>63</v>
      </c>
      <c r="E30" s="7" t="s">
        <v>46</v>
      </c>
      <c r="F30" s="10">
        <v>1</v>
      </c>
      <c r="G30" s="14"/>
      <c r="H30" s="13">
        <f>ROUND((G30*F30),2)</f>
      </c>
      <c r="O30">
        <f>rekapitulace!H8</f>
      </c>
      <c r="P30">
        <f>O30/100*H30</f>
      </c>
    </row>
    <row r="31" ht="25.5">
      <c r="D31" s="15" t="s">
        <v>64</v>
      </c>
    </row>
    <row r="32" ht="409.5">
      <c r="D32" s="15" t="s">
        <v>65</v>
      </c>
    </row>
    <row r="33" spans="1:16" ht="12.75">
      <c r="A33" s="7">
        <v>8</v>
      </c>
      <c r="B33" s="7" t="s">
        <v>66</v>
      </c>
      <c r="C33" s="7" t="s">
        <v>44</v>
      </c>
      <c r="D33" s="7" t="s">
        <v>67</v>
      </c>
      <c r="E33" s="7" t="s">
        <v>46</v>
      </c>
      <c r="F33" s="10">
        <v>1</v>
      </c>
      <c r="G33" s="14"/>
      <c r="H33" s="13">
        <f>ROUND((G33*F33),2)</f>
      </c>
      <c r="O33">
        <f>rekapitulace!H8</f>
      </c>
      <c r="P33">
        <f>O33/100*H33</f>
      </c>
    </row>
    <row r="34" ht="25.5">
      <c r="D34" s="15" t="s">
        <v>47</v>
      </c>
    </row>
    <row r="35" ht="114.75">
      <c r="D35" s="15" t="s">
        <v>53</v>
      </c>
    </row>
    <row r="36" spans="1:16" ht="12.75">
      <c r="A36" s="7">
        <v>9</v>
      </c>
      <c r="B36" s="7" t="s">
        <v>68</v>
      </c>
      <c r="C36" s="7" t="s">
        <v>50</v>
      </c>
      <c r="D36" s="7" t="s">
        <v>69</v>
      </c>
      <c r="E36" s="7" t="s">
        <v>52</v>
      </c>
      <c r="F36" s="10">
        <v>1</v>
      </c>
      <c r="G36" s="14"/>
      <c r="H36" s="13">
        <f>ROUND((G36*F36),2)</f>
      </c>
      <c r="O36">
        <f>rekapitulace!H8</f>
      </c>
      <c r="P36">
        <f>O36/100*H36</f>
      </c>
    </row>
    <row r="37" ht="25.5">
      <c r="D37" s="15" t="s">
        <v>47</v>
      </c>
    </row>
    <row r="38" ht="409.5">
      <c r="D38" s="15" t="s">
        <v>70</v>
      </c>
    </row>
    <row r="39" spans="1:16" ht="12.75">
      <c r="A39" s="7">
        <v>10</v>
      </c>
      <c r="B39" s="7" t="s">
        <v>68</v>
      </c>
      <c r="C39" s="7" t="s">
        <v>54</v>
      </c>
      <c r="D39" s="7" t="s">
        <v>71</v>
      </c>
      <c r="E39" s="7" t="s">
        <v>52</v>
      </c>
      <c r="F39" s="10">
        <v>1</v>
      </c>
      <c r="G39" s="14"/>
      <c r="H39" s="13">
        <f>ROUND((G39*F39),2)</f>
      </c>
      <c r="O39">
        <f>rekapitulace!H8</f>
      </c>
      <c r="P39">
        <f>O39/100*H39</f>
      </c>
    </row>
    <row r="40" ht="25.5">
      <c r="D40" s="15" t="s">
        <v>72</v>
      </c>
    </row>
    <row r="41" ht="409.5">
      <c r="D41" s="15" t="s">
        <v>70</v>
      </c>
    </row>
    <row r="42" spans="1:16" ht="12.75">
      <c r="A42" s="7">
        <v>11</v>
      </c>
      <c r="B42" s="7" t="s">
        <v>73</v>
      </c>
      <c r="C42" s="7" t="s">
        <v>44</v>
      </c>
      <c r="D42" s="7" t="s">
        <v>74</v>
      </c>
      <c r="E42" s="7" t="s">
        <v>46</v>
      </c>
      <c r="F42" s="10">
        <v>1</v>
      </c>
      <c r="G42" s="14"/>
      <c r="H42" s="13">
        <f>ROUND((G42*F42),2)</f>
      </c>
      <c r="O42">
        <f>rekapitulace!H8</f>
      </c>
      <c r="P42">
        <f>O42/100*H42</f>
      </c>
    </row>
    <row r="43" ht="25.5">
      <c r="D43" s="15" t="s">
        <v>47</v>
      </c>
    </row>
    <row r="44" ht="216.75">
      <c r="D44" s="15" t="s">
        <v>75</v>
      </c>
    </row>
    <row r="45" spans="1:16" ht="12.75" customHeight="1">
      <c r="A45" s="16"/>
      <c r="B45" s="16"/>
      <c r="C45" s="16" t="s">
        <v>42</v>
      </c>
      <c r="D45" s="16" t="s">
        <v>41</v>
      </c>
      <c r="E45" s="16"/>
      <c r="F45" s="16"/>
      <c r="G45" s="16"/>
      <c r="H45" s="16">
        <f>SUM(H12:H44)</f>
      </c>
      <c r="P45">
        <f>ROUND(SUM(P12:P44),2)</f>
      </c>
    </row>
    <row r="47" spans="1:16" ht="12.75" customHeight="1">
      <c r="A47" s="16"/>
      <c r="B47" s="16"/>
      <c r="C47" s="16"/>
      <c r="D47" s="16" t="s">
        <v>76</v>
      </c>
      <c r="E47" s="16"/>
      <c r="F47" s="16"/>
      <c r="G47" s="16"/>
      <c r="H47" s="16">
        <f>+H45</f>
      </c>
      <c r="P47">
        <f>+P45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77</v>
      </c>
      <c r="D5" s="5" t="s">
        <v>78</v>
      </c>
      <c r="E5" s="5"/>
    </row>
    <row r="6" spans="1:5" ht="12.75" customHeight="1">
      <c r="A6" t="s">
        <v>17</v>
      </c>
      <c r="C6" s="5" t="s">
        <v>79</v>
      </c>
      <c r="D6" s="5" t="s">
        <v>78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80</v>
      </c>
      <c r="C12" s="7" t="s">
        <v>44</v>
      </c>
      <c r="D12" s="7" t="s">
        <v>81</v>
      </c>
      <c r="E12" s="7" t="s">
        <v>82</v>
      </c>
      <c r="F12" s="10">
        <v>0.5</v>
      </c>
      <c r="G12" s="14"/>
      <c r="H12" s="13">
        <f>ROUND((G12*F12),2)</f>
      </c>
      <c r="O12">
        <f>rekapitulace!H8</f>
      </c>
      <c r="P12">
        <f>O12/100*H12</f>
      </c>
    </row>
    <row r="13" ht="76.5">
      <c r="D13" s="15" t="s">
        <v>83</v>
      </c>
    </row>
    <row r="14" ht="409.5">
      <c r="D14" s="15" t="s">
        <v>84</v>
      </c>
    </row>
    <row r="15" spans="1:16" ht="12.75" customHeight="1">
      <c r="A15" s="16"/>
      <c r="B15" s="16"/>
      <c r="C15" s="16" t="s">
        <v>42</v>
      </c>
      <c r="D15" s="16" t="s">
        <v>41</v>
      </c>
      <c r="E15" s="16"/>
      <c r="F15" s="16"/>
      <c r="G15" s="16"/>
      <c r="H15" s="16">
        <f>SUM(H12:H14)</f>
      </c>
      <c r="P15">
        <f>ROUND(SUM(P12:P14),2)</f>
      </c>
    </row>
    <row r="17" spans="1:8" ht="12.75" customHeight="1">
      <c r="A17" s="9"/>
      <c r="B17" s="9"/>
      <c r="C17" s="9" t="s">
        <v>24</v>
      </c>
      <c r="D17" s="9" t="s">
        <v>85</v>
      </c>
      <c r="E17" s="9"/>
      <c r="F17" s="11"/>
      <c r="G17" s="9"/>
      <c r="H17" s="11"/>
    </row>
    <row r="18" spans="1:16" ht="12.75">
      <c r="A18" s="7">
        <v>2</v>
      </c>
      <c r="B18" s="7" t="s">
        <v>86</v>
      </c>
      <c r="C18" s="7" t="s">
        <v>44</v>
      </c>
      <c r="D18" s="7" t="s">
        <v>87</v>
      </c>
      <c r="E18" s="7" t="s">
        <v>52</v>
      </c>
      <c r="F18" s="10">
        <v>5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88</v>
      </c>
    </row>
    <row r="20" ht="409.5">
      <c r="D20" s="15" t="s">
        <v>89</v>
      </c>
    </row>
    <row r="21" spans="1:16" ht="12.75">
      <c r="A21" s="7">
        <v>3</v>
      </c>
      <c r="B21" s="7" t="s">
        <v>90</v>
      </c>
      <c r="C21" s="7" t="s">
        <v>44</v>
      </c>
      <c r="D21" s="7" t="s">
        <v>91</v>
      </c>
      <c r="E21" s="7" t="s">
        <v>92</v>
      </c>
      <c r="F21" s="10">
        <v>91.5</v>
      </c>
      <c r="G21" s="14"/>
      <c r="H21" s="13">
        <f>ROUND((G21*F21),2)</f>
      </c>
      <c r="O21">
        <f>rekapitulace!H8</f>
      </c>
      <c r="P21">
        <f>O21/100*H21</f>
      </c>
    </row>
    <row r="22" ht="63.75">
      <c r="D22" s="15" t="s">
        <v>93</v>
      </c>
    </row>
    <row r="23" ht="191.25">
      <c r="D23" s="15" t="s">
        <v>94</v>
      </c>
    </row>
    <row r="24" spans="1:16" ht="12.75">
      <c r="A24" s="7">
        <v>4</v>
      </c>
      <c r="B24" s="7" t="s">
        <v>95</v>
      </c>
      <c r="C24" s="7" t="s">
        <v>44</v>
      </c>
      <c r="D24" s="7" t="s">
        <v>96</v>
      </c>
      <c r="E24" s="7" t="s">
        <v>92</v>
      </c>
      <c r="F24" s="10">
        <v>91.5</v>
      </c>
      <c r="G24" s="14"/>
      <c r="H24" s="13">
        <f>ROUND((G24*F24),2)</f>
      </c>
      <c r="O24">
        <f>rekapitulace!H8</f>
      </c>
      <c r="P24">
        <f>O24/100*H24</f>
      </c>
    </row>
    <row r="25" ht="89.25">
      <c r="D25" s="15" t="s">
        <v>97</v>
      </c>
    </row>
    <row r="26" ht="409.5">
      <c r="D26" s="15" t="s">
        <v>98</v>
      </c>
    </row>
    <row r="27" spans="1:16" ht="12.75">
      <c r="A27" s="7">
        <v>5</v>
      </c>
      <c r="B27" s="7" t="s">
        <v>99</v>
      </c>
      <c r="C27" s="7" t="s">
        <v>44</v>
      </c>
      <c r="D27" s="7" t="s">
        <v>100</v>
      </c>
      <c r="E27" s="7" t="s">
        <v>101</v>
      </c>
      <c r="F27" s="10">
        <v>3</v>
      </c>
      <c r="G27" s="14"/>
      <c r="H27" s="13">
        <f>ROUND((G27*F27),2)</f>
      </c>
      <c r="O27">
        <f>rekapitulace!H8</f>
      </c>
      <c r="P27">
        <f>O27/100*H27</f>
      </c>
    </row>
    <row r="28" ht="89.25">
      <c r="D28" s="15" t="s">
        <v>102</v>
      </c>
    </row>
    <row r="29" ht="369.75">
      <c r="D29" s="15" t="s">
        <v>103</v>
      </c>
    </row>
    <row r="30" spans="1:16" ht="12.75">
      <c r="A30" s="7">
        <v>6</v>
      </c>
      <c r="B30" s="7" t="s">
        <v>104</v>
      </c>
      <c r="C30" s="7" t="s">
        <v>44</v>
      </c>
      <c r="D30" s="7" t="s">
        <v>105</v>
      </c>
      <c r="E30" s="7" t="s">
        <v>52</v>
      </c>
      <c r="F30" s="10">
        <v>6</v>
      </c>
      <c r="G30" s="14"/>
      <c r="H30" s="13">
        <f>ROUND((G30*F30),2)</f>
      </c>
      <c r="O30">
        <f>rekapitulace!H8</f>
      </c>
      <c r="P30">
        <f>O30/100*H30</f>
      </c>
    </row>
    <row r="31" ht="76.5">
      <c r="D31" s="15" t="s">
        <v>106</v>
      </c>
    </row>
    <row r="32" ht="318.75">
      <c r="D32" s="15" t="s">
        <v>107</v>
      </c>
    </row>
    <row r="33" spans="1:16" ht="12.75">
      <c r="A33" s="7">
        <v>7</v>
      </c>
      <c r="B33" s="7" t="s">
        <v>108</v>
      </c>
      <c r="C33" s="7" t="s">
        <v>44</v>
      </c>
      <c r="D33" s="7" t="s">
        <v>109</v>
      </c>
      <c r="E33" s="7" t="s">
        <v>52</v>
      </c>
      <c r="F33" s="10">
        <v>3</v>
      </c>
      <c r="G33" s="14"/>
      <c r="H33" s="13">
        <f>ROUND((G33*F33),2)</f>
      </c>
      <c r="O33">
        <f>rekapitulace!H8</f>
      </c>
      <c r="P33">
        <f>O33/100*H33</f>
      </c>
    </row>
    <row r="34" ht="51">
      <c r="D34" s="15" t="s">
        <v>110</v>
      </c>
    </row>
    <row r="35" ht="409.5">
      <c r="D35" s="15" t="s">
        <v>111</v>
      </c>
    </row>
    <row r="36" spans="1:16" ht="12.75">
      <c r="A36" s="7">
        <v>8</v>
      </c>
      <c r="B36" s="7" t="s">
        <v>112</v>
      </c>
      <c r="C36" s="7" t="s">
        <v>44</v>
      </c>
      <c r="D36" s="7" t="s">
        <v>113</v>
      </c>
      <c r="E36" s="7" t="s">
        <v>92</v>
      </c>
      <c r="F36" s="10">
        <v>1.2</v>
      </c>
      <c r="G36" s="14"/>
      <c r="H36" s="13">
        <f>ROUND((G36*F36),2)</f>
      </c>
      <c r="O36">
        <f>rekapitulace!H8</f>
      </c>
      <c r="P36">
        <f>O36/100*H36</f>
      </c>
    </row>
    <row r="37" ht="76.5">
      <c r="D37" s="15" t="s">
        <v>114</v>
      </c>
    </row>
    <row r="38" ht="255">
      <c r="D38" s="15" t="s">
        <v>115</v>
      </c>
    </row>
    <row r="39" spans="1:16" ht="12.75" customHeight="1">
      <c r="A39" s="16"/>
      <c r="B39" s="16"/>
      <c r="C39" s="16" t="s">
        <v>24</v>
      </c>
      <c r="D39" s="16" t="s">
        <v>85</v>
      </c>
      <c r="E39" s="16"/>
      <c r="F39" s="16"/>
      <c r="G39" s="16"/>
      <c r="H39" s="16">
        <f>SUM(H18:H38)</f>
      </c>
      <c r="P39">
        <f>ROUND(SUM(P18:P38),2)</f>
      </c>
    </row>
    <row r="41" spans="1:16" ht="12.75" customHeight="1">
      <c r="A41" s="16"/>
      <c r="B41" s="16"/>
      <c r="C41" s="16"/>
      <c r="D41" s="16" t="s">
        <v>76</v>
      </c>
      <c r="E41" s="16"/>
      <c r="F41" s="16"/>
      <c r="G41" s="16"/>
      <c r="H41" s="16">
        <f>+H15+H39</f>
      </c>
      <c r="P41">
        <f>+P15+P39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116</v>
      </c>
      <c r="D5" s="5" t="s">
        <v>117</v>
      </c>
      <c r="E5" s="5"/>
    </row>
    <row r="6" spans="1:5" ht="12.75" customHeight="1">
      <c r="A6" t="s">
        <v>17</v>
      </c>
      <c r="C6" s="5" t="s">
        <v>118</v>
      </c>
      <c r="D6" s="5" t="s">
        <v>117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119</v>
      </c>
      <c r="C12" s="7" t="s">
        <v>50</v>
      </c>
      <c r="D12" s="7" t="s">
        <v>120</v>
      </c>
      <c r="E12" s="7" t="s">
        <v>82</v>
      </c>
      <c r="F12" s="10">
        <v>2760.738</v>
      </c>
      <c r="G12" s="14"/>
      <c r="H12" s="13">
        <f>ROUND((G12*F12),2)</f>
      </c>
      <c r="O12">
        <f>rekapitulace!H8</f>
      </c>
      <c r="P12">
        <f>O12/100*H12</f>
      </c>
    </row>
    <row r="13" ht="242.25">
      <c r="D13" s="15" t="s">
        <v>121</v>
      </c>
    </row>
    <row r="14" ht="153">
      <c r="D14" s="15" t="s">
        <v>122</v>
      </c>
    </row>
    <row r="15" spans="1:16" ht="12.75">
      <c r="A15" s="7">
        <v>2</v>
      </c>
      <c r="B15" s="7" t="s">
        <v>119</v>
      </c>
      <c r="C15" s="7" t="s">
        <v>54</v>
      </c>
      <c r="D15" s="7" t="s">
        <v>123</v>
      </c>
      <c r="E15" s="7" t="s">
        <v>82</v>
      </c>
      <c r="F15" s="10">
        <v>0.328</v>
      </c>
      <c r="G15" s="14"/>
      <c r="H15" s="13">
        <f>ROUND((G15*F15),2)</f>
      </c>
      <c r="O15">
        <f>rekapitulace!H8</f>
      </c>
      <c r="P15">
        <f>O15/100*H15</f>
      </c>
    </row>
    <row r="16" ht="89.25">
      <c r="D16" s="15" t="s">
        <v>124</v>
      </c>
    </row>
    <row r="17" ht="153">
      <c r="D17" s="15" t="s">
        <v>122</v>
      </c>
    </row>
    <row r="18" spans="1:16" ht="12.75">
      <c r="A18" s="7">
        <v>3</v>
      </c>
      <c r="B18" s="7" t="s">
        <v>125</v>
      </c>
      <c r="C18" s="7" t="s">
        <v>44</v>
      </c>
      <c r="D18" s="7" t="s">
        <v>126</v>
      </c>
      <c r="E18" s="7" t="s">
        <v>82</v>
      </c>
      <c r="F18" s="10">
        <v>447.46</v>
      </c>
      <c r="G18" s="14"/>
      <c r="H18" s="13">
        <f>ROUND((G18*F18),2)</f>
      </c>
      <c r="O18">
        <f>rekapitulace!H8</f>
      </c>
      <c r="P18">
        <f>O18/100*H18</f>
      </c>
    </row>
    <row r="19" ht="306">
      <c r="D19" s="15" t="s">
        <v>127</v>
      </c>
    </row>
    <row r="20" ht="409.5">
      <c r="D20" s="15" t="s">
        <v>128</v>
      </c>
    </row>
    <row r="21" spans="1:16" ht="12.75">
      <c r="A21" s="7">
        <v>4</v>
      </c>
      <c r="B21" s="7" t="s">
        <v>129</v>
      </c>
      <c r="C21" s="7" t="s">
        <v>44</v>
      </c>
      <c r="D21" s="7" t="s">
        <v>130</v>
      </c>
      <c r="E21" s="7" t="s">
        <v>82</v>
      </c>
      <c r="F21" s="10">
        <v>26238.875</v>
      </c>
      <c r="G21" s="14"/>
      <c r="H21" s="13">
        <f>ROUND((G21*F21),2)</f>
      </c>
      <c r="O21">
        <f>rekapitulace!H8</f>
      </c>
      <c r="P21">
        <f>O21/100*H21</f>
      </c>
    </row>
    <row r="22" ht="357">
      <c r="D22" s="15" t="s">
        <v>131</v>
      </c>
    </row>
    <row r="23" ht="409.5">
      <c r="D23" s="15" t="s">
        <v>128</v>
      </c>
    </row>
    <row r="24" spans="1:16" ht="12.75">
      <c r="A24" s="7">
        <v>5</v>
      </c>
      <c r="B24" s="7" t="s">
        <v>132</v>
      </c>
      <c r="C24" s="7" t="s">
        <v>44</v>
      </c>
      <c r="D24" s="7" t="s">
        <v>133</v>
      </c>
      <c r="E24" s="7" t="s">
        <v>82</v>
      </c>
      <c r="F24" s="10">
        <v>1141.125</v>
      </c>
      <c r="G24" s="14"/>
      <c r="H24" s="13">
        <f>ROUND((G24*F24),2)</f>
      </c>
      <c r="O24">
        <f>rekapitulace!H8</f>
      </c>
      <c r="P24">
        <f>O24/100*H24</f>
      </c>
    </row>
    <row r="25" ht="229.5">
      <c r="D25" s="15" t="s">
        <v>134</v>
      </c>
    </row>
    <row r="26" ht="153">
      <c r="D26" s="15" t="s">
        <v>122</v>
      </c>
    </row>
    <row r="27" spans="1:16" ht="12.75">
      <c r="A27" s="7">
        <v>6</v>
      </c>
      <c r="B27" s="7" t="s">
        <v>135</v>
      </c>
      <c r="C27" s="7" t="s">
        <v>44</v>
      </c>
      <c r="D27" s="7" t="s">
        <v>136</v>
      </c>
      <c r="E27" s="7" t="s">
        <v>92</v>
      </c>
      <c r="F27" s="10">
        <v>7817.092</v>
      </c>
      <c r="G27" s="14"/>
      <c r="H27" s="13">
        <f>ROUND((G27*F27),2)</f>
      </c>
      <c r="O27">
        <f>rekapitulace!H8</f>
      </c>
      <c r="P27">
        <f>O27/100*H27</f>
      </c>
    </row>
    <row r="28" ht="89.25">
      <c r="D28" s="15" t="s">
        <v>137</v>
      </c>
    </row>
    <row r="29" ht="153">
      <c r="D29" s="15" t="s">
        <v>138</v>
      </c>
    </row>
    <row r="30" spans="1:16" ht="12.75">
      <c r="A30" s="7">
        <v>7</v>
      </c>
      <c r="B30" s="7" t="s">
        <v>139</v>
      </c>
      <c r="C30" s="7" t="s">
        <v>44</v>
      </c>
      <c r="D30" s="7" t="s">
        <v>140</v>
      </c>
      <c r="E30" s="7" t="s">
        <v>92</v>
      </c>
      <c r="F30" s="10">
        <v>381.66</v>
      </c>
      <c r="G30" s="14"/>
      <c r="H30" s="13">
        <f>ROUND((G30*F30),2)</f>
      </c>
      <c r="O30">
        <f>rekapitulace!H8</f>
      </c>
      <c r="P30">
        <f>O30/100*H30</f>
      </c>
    </row>
    <row r="31" ht="76.5">
      <c r="D31" s="15" t="s">
        <v>141</v>
      </c>
    </row>
    <row r="32" ht="153">
      <c r="D32" s="15" t="s">
        <v>138</v>
      </c>
    </row>
    <row r="33" spans="1:16" ht="12.75" customHeight="1">
      <c r="A33" s="16"/>
      <c r="B33" s="16"/>
      <c r="C33" s="16" t="s">
        <v>42</v>
      </c>
      <c r="D33" s="16" t="s">
        <v>41</v>
      </c>
      <c r="E33" s="16"/>
      <c r="F33" s="16"/>
      <c r="G33" s="16"/>
      <c r="H33" s="16">
        <f>SUM(H12:H32)</f>
      </c>
      <c r="P33">
        <f>ROUND(SUM(P12:P32),2)</f>
      </c>
    </row>
    <row r="35" spans="1:8" ht="12.75" customHeight="1">
      <c r="A35" s="9"/>
      <c r="B35" s="9"/>
      <c r="C35" s="9" t="s">
        <v>24</v>
      </c>
      <c r="D35" s="9" t="s">
        <v>85</v>
      </c>
      <c r="E35" s="9"/>
      <c r="F35" s="11"/>
      <c r="G35" s="9"/>
      <c r="H35" s="11"/>
    </row>
    <row r="36" spans="1:16" ht="12.75">
      <c r="A36" s="7">
        <v>8</v>
      </c>
      <c r="B36" s="7" t="s">
        <v>142</v>
      </c>
      <c r="C36" s="7" t="s">
        <v>44</v>
      </c>
      <c r="D36" s="7" t="s">
        <v>143</v>
      </c>
      <c r="E36" s="7" t="s">
        <v>101</v>
      </c>
      <c r="F36" s="10">
        <v>3154.4</v>
      </c>
      <c r="G36" s="14"/>
      <c r="H36" s="13">
        <f>ROUND((G36*F36),2)</f>
      </c>
      <c r="O36">
        <f>rekapitulace!H8</f>
      </c>
      <c r="P36">
        <f>O36/100*H36</f>
      </c>
    </row>
    <row r="37" ht="89.25">
      <c r="D37" s="15" t="s">
        <v>144</v>
      </c>
    </row>
    <row r="38" ht="63.75">
      <c r="D38" s="15" t="s">
        <v>145</v>
      </c>
    </row>
    <row r="39" spans="1:16" ht="12.75">
      <c r="A39" s="7">
        <v>9</v>
      </c>
      <c r="B39" s="7" t="s">
        <v>146</v>
      </c>
      <c r="C39" s="7" t="s">
        <v>44</v>
      </c>
      <c r="D39" s="7" t="s">
        <v>147</v>
      </c>
      <c r="E39" s="7" t="s">
        <v>92</v>
      </c>
      <c r="F39" s="10">
        <v>33.4</v>
      </c>
      <c r="G39" s="14"/>
      <c r="H39" s="13">
        <f>ROUND((G39*F39),2)</f>
      </c>
      <c r="O39">
        <f>rekapitulace!H8</f>
      </c>
      <c r="P39">
        <f>O39/100*H39</f>
      </c>
    </row>
    <row r="40" ht="76.5">
      <c r="D40" s="15" t="s">
        <v>148</v>
      </c>
    </row>
    <row r="41" ht="409.5">
      <c r="D41" s="15" t="s">
        <v>149</v>
      </c>
    </row>
    <row r="42" spans="1:16" ht="12.75">
      <c r="A42" s="7">
        <v>10</v>
      </c>
      <c r="B42" s="7" t="s">
        <v>150</v>
      </c>
      <c r="C42" s="7" t="s">
        <v>44</v>
      </c>
      <c r="D42" s="7" t="s">
        <v>151</v>
      </c>
      <c r="E42" s="7" t="s">
        <v>92</v>
      </c>
      <c r="F42" s="10">
        <v>349.5</v>
      </c>
      <c r="G42" s="14"/>
      <c r="H42" s="13">
        <f>ROUND((G42*F42),2)</f>
      </c>
      <c r="O42">
        <f>rekapitulace!H8</f>
      </c>
      <c r="P42">
        <f>O42/100*H42</f>
      </c>
    </row>
    <row r="43" ht="306">
      <c r="D43" s="15" t="s">
        <v>152</v>
      </c>
    </row>
    <row r="44" ht="409.5">
      <c r="D44" s="15" t="s">
        <v>149</v>
      </c>
    </row>
    <row r="45" spans="1:16" ht="12.75">
      <c r="A45" s="7">
        <v>11</v>
      </c>
      <c r="B45" s="7" t="s">
        <v>153</v>
      </c>
      <c r="C45" s="7" t="s">
        <v>44</v>
      </c>
      <c r="D45" s="7" t="s">
        <v>154</v>
      </c>
      <c r="E45" s="7" t="s">
        <v>92</v>
      </c>
      <c r="F45" s="10">
        <v>94.6</v>
      </c>
      <c r="G45" s="14"/>
      <c r="H45" s="13">
        <f>ROUND((G45*F45),2)</f>
      </c>
      <c r="O45">
        <f>rekapitulace!H8</f>
      </c>
      <c r="P45">
        <f>O45/100*H45</f>
      </c>
    </row>
    <row r="46" ht="89.25">
      <c r="D46" s="15" t="s">
        <v>155</v>
      </c>
    </row>
    <row r="47" ht="409.5">
      <c r="D47" s="15" t="s">
        <v>149</v>
      </c>
    </row>
    <row r="48" spans="1:16" ht="12.75">
      <c r="A48" s="7">
        <v>12</v>
      </c>
      <c r="B48" s="7" t="s">
        <v>156</v>
      </c>
      <c r="C48" s="7" t="s">
        <v>44</v>
      </c>
      <c r="D48" s="7" t="s">
        <v>157</v>
      </c>
      <c r="E48" s="7" t="s">
        <v>92</v>
      </c>
      <c r="F48" s="10">
        <v>3145.024</v>
      </c>
      <c r="G48" s="14"/>
      <c r="H48" s="13">
        <f>ROUND((G48*F48),2)</f>
      </c>
      <c r="O48">
        <f>rekapitulace!H8</f>
      </c>
      <c r="P48">
        <f>O48/100*H48</f>
      </c>
    </row>
    <row r="49" ht="409.5">
      <c r="D49" s="15" t="s">
        <v>158</v>
      </c>
    </row>
    <row r="50" ht="409.5">
      <c r="D50" s="15" t="s">
        <v>149</v>
      </c>
    </row>
    <row r="51" spans="1:16" ht="12.75">
      <c r="A51" s="7">
        <v>13</v>
      </c>
      <c r="B51" s="7" t="s">
        <v>159</v>
      </c>
      <c r="C51" s="7" t="s">
        <v>44</v>
      </c>
      <c r="D51" s="7" t="s">
        <v>160</v>
      </c>
      <c r="E51" s="7" t="s">
        <v>92</v>
      </c>
      <c r="F51" s="10">
        <v>1070.895</v>
      </c>
      <c r="G51" s="14"/>
      <c r="H51" s="13">
        <f>ROUND((G51*F51),2)</f>
      </c>
      <c r="O51">
        <f>rekapitulace!H8</f>
      </c>
      <c r="P51">
        <f>O51/100*H51</f>
      </c>
    </row>
    <row r="52" ht="409.5">
      <c r="D52" s="15" t="s">
        <v>161</v>
      </c>
    </row>
    <row r="53" ht="409.5">
      <c r="D53" s="15" t="s">
        <v>149</v>
      </c>
    </row>
    <row r="54" spans="1:16" ht="12.75">
      <c r="A54" s="7">
        <v>14</v>
      </c>
      <c r="B54" s="7" t="s">
        <v>159</v>
      </c>
      <c r="C54" s="7" t="s">
        <v>50</v>
      </c>
      <c r="D54" s="7" t="s">
        <v>162</v>
      </c>
      <c r="E54" s="7" t="s">
        <v>92</v>
      </c>
      <c r="F54" s="10">
        <v>206.7</v>
      </c>
      <c r="G54" s="14"/>
      <c r="H54" s="13">
        <f>ROUND((G54*F54),2)</f>
      </c>
      <c r="O54">
        <f>rekapitulace!H8</f>
      </c>
      <c r="P54">
        <f>O54/100*H54</f>
      </c>
    </row>
    <row r="55" ht="76.5">
      <c r="D55" s="15" t="s">
        <v>163</v>
      </c>
    </row>
    <row r="56" ht="409.5">
      <c r="D56" s="15" t="s">
        <v>149</v>
      </c>
    </row>
    <row r="57" spans="1:16" ht="12.75">
      <c r="A57" s="7">
        <v>15</v>
      </c>
      <c r="B57" s="7" t="s">
        <v>164</v>
      </c>
      <c r="C57" s="7" t="s">
        <v>44</v>
      </c>
      <c r="D57" s="7" t="s">
        <v>165</v>
      </c>
      <c r="E57" s="7" t="s">
        <v>92</v>
      </c>
      <c r="F57" s="10">
        <v>94.6</v>
      </c>
      <c r="G57" s="14"/>
      <c r="H57" s="13">
        <f>ROUND((G57*F57),2)</f>
      </c>
      <c r="O57">
        <f>rekapitulace!H8</f>
      </c>
      <c r="P57">
        <f>O57/100*H57</f>
      </c>
    </row>
    <row r="58" ht="89.25">
      <c r="D58" s="15" t="s">
        <v>155</v>
      </c>
    </row>
    <row r="59" ht="409.5">
      <c r="D59" s="15" t="s">
        <v>149</v>
      </c>
    </row>
    <row r="60" spans="1:16" ht="12.75">
      <c r="A60" s="7">
        <v>16</v>
      </c>
      <c r="B60" s="7" t="s">
        <v>166</v>
      </c>
      <c r="C60" s="7" t="s">
        <v>44</v>
      </c>
      <c r="D60" s="7" t="s">
        <v>167</v>
      </c>
      <c r="E60" s="7" t="s">
        <v>168</v>
      </c>
      <c r="F60" s="10">
        <v>568</v>
      </c>
      <c r="G60" s="14"/>
      <c r="H60" s="13">
        <f>ROUND((G60*F60),2)</f>
      </c>
      <c r="O60">
        <f>rekapitulace!H8</f>
      </c>
      <c r="P60">
        <f>O60/100*H60</f>
      </c>
    </row>
    <row r="61" ht="165.75">
      <c r="D61" s="15" t="s">
        <v>169</v>
      </c>
    </row>
    <row r="62" ht="409.5">
      <c r="D62" s="15" t="s">
        <v>149</v>
      </c>
    </row>
    <row r="63" spans="1:16" ht="12.75">
      <c r="A63" s="7">
        <v>17</v>
      </c>
      <c r="B63" s="7" t="s">
        <v>170</v>
      </c>
      <c r="C63" s="7" t="s">
        <v>44</v>
      </c>
      <c r="D63" s="7" t="s">
        <v>171</v>
      </c>
      <c r="E63" s="7" t="s">
        <v>92</v>
      </c>
      <c r="F63" s="10">
        <v>1531.774</v>
      </c>
      <c r="G63" s="14"/>
      <c r="H63" s="13">
        <f>ROUND((G63*F63),2)</f>
      </c>
      <c r="O63">
        <f>rekapitulace!H8</f>
      </c>
      <c r="P63">
        <f>O63/100*H63</f>
      </c>
    </row>
    <row r="64" ht="409.5">
      <c r="D64" s="15" t="s">
        <v>172</v>
      </c>
    </row>
    <row r="65" ht="409.5">
      <c r="D65" s="15" t="s">
        <v>149</v>
      </c>
    </row>
    <row r="66" spans="1:16" ht="12.75">
      <c r="A66" s="7">
        <v>18</v>
      </c>
      <c r="B66" s="7" t="s">
        <v>170</v>
      </c>
      <c r="C66" s="7" t="s">
        <v>50</v>
      </c>
      <c r="D66" s="7" t="s">
        <v>173</v>
      </c>
      <c r="E66" s="7" t="s">
        <v>92</v>
      </c>
      <c r="F66" s="10">
        <v>77.6</v>
      </c>
      <c r="G66" s="14"/>
      <c r="H66" s="13">
        <f>ROUND((G66*F66),2)</f>
      </c>
      <c r="O66">
        <f>rekapitulace!H8</f>
      </c>
      <c r="P66">
        <f>O66/100*H66</f>
      </c>
    </row>
    <row r="67" ht="280.5">
      <c r="D67" s="15" t="s">
        <v>174</v>
      </c>
    </row>
    <row r="68" ht="409.5">
      <c r="D68" s="15" t="s">
        <v>149</v>
      </c>
    </row>
    <row r="69" spans="1:16" ht="12.75">
      <c r="A69" s="7">
        <v>19</v>
      </c>
      <c r="B69" s="7" t="s">
        <v>170</v>
      </c>
      <c r="C69" s="7" t="s">
        <v>54</v>
      </c>
      <c r="D69" s="7" t="s">
        <v>175</v>
      </c>
      <c r="E69" s="7" t="s">
        <v>92</v>
      </c>
      <c r="F69" s="10">
        <v>249.75</v>
      </c>
      <c r="G69" s="14"/>
      <c r="H69" s="13">
        <f>ROUND((G69*F69),2)</f>
      </c>
      <c r="O69">
        <f>rekapitulace!H8</f>
      </c>
      <c r="P69">
        <f>O69/100*H69</f>
      </c>
    </row>
    <row r="70" ht="191.25">
      <c r="D70" s="15" t="s">
        <v>176</v>
      </c>
    </row>
    <row r="71" ht="409.5">
      <c r="D71" s="15" t="s">
        <v>149</v>
      </c>
    </row>
    <row r="72" spans="1:16" ht="12.75">
      <c r="A72" s="7">
        <v>20</v>
      </c>
      <c r="B72" s="7" t="s">
        <v>177</v>
      </c>
      <c r="C72" s="7" t="s">
        <v>44</v>
      </c>
      <c r="D72" s="7" t="s">
        <v>178</v>
      </c>
      <c r="E72" s="7" t="s">
        <v>168</v>
      </c>
      <c r="F72" s="10">
        <v>2190</v>
      </c>
      <c r="G72" s="14"/>
      <c r="H72" s="13">
        <f>ROUND((G72*F72),2)</f>
      </c>
      <c r="O72">
        <f>rekapitulace!H8</f>
      </c>
      <c r="P72">
        <f>O72/100*H72</f>
      </c>
    </row>
    <row r="73" ht="267.75">
      <c r="D73" s="15" t="s">
        <v>179</v>
      </c>
    </row>
    <row r="74" ht="165.75">
      <c r="D74" s="15" t="s">
        <v>180</v>
      </c>
    </row>
    <row r="75" spans="1:16" ht="12.75">
      <c r="A75" s="7">
        <v>21</v>
      </c>
      <c r="B75" s="7" t="s">
        <v>181</v>
      </c>
      <c r="C75" s="7" t="s">
        <v>44</v>
      </c>
      <c r="D75" s="7" t="s">
        <v>182</v>
      </c>
      <c r="E75" s="7" t="s">
        <v>92</v>
      </c>
      <c r="F75" s="10">
        <v>9698.65</v>
      </c>
      <c r="G75" s="14"/>
      <c r="H75" s="13">
        <f>ROUND((G75*F75),2)</f>
      </c>
      <c r="O75">
        <f>rekapitulace!H8</f>
      </c>
      <c r="P75">
        <f>O75/100*H75</f>
      </c>
    </row>
    <row r="76" ht="216.75">
      <c r="D76" s="15" t="s">
        <v>183</v>
      </c>
    </row>
    <row r="77" ht="409.5">
      <c r="D77" s="15" t="s">
        <v>184</v>
      </c>
    </row>
    <row r="78" spans="1:16" ht="12.75">
      <c r="A78" s="7">
        <v>22</v>
      </c>
      <c r="B78" s="7" t="s">
        <v>185</v>
      </c>
      <c r="C78" s="7" t="s">
        <v>50</v>
      </c>
      <c r="D78" s="7" t="s">
        <v>186</v>
      </c>
      <c r="E78" s="7" t="s">
        <v>92</v>
      </c>
      <c r="F78" s="10">
        <v>381.66</v>
      </c>
      <c r="G78" s="14"/>
      <c r="H78" s="13">
        <f>ROUND((G78*F78),2)</f>
      </c>
      <c r="O78">
        <f>rekapitulace!H8</f>
      </c>
      <c r="P78">
        <f>O78/100*H78</f>
      </c>
    </row>
    <row r="79" ht="216.75">
      <c r="D79" s="15" t="s">
        <v>187</v>
      </c>
    </row>
    <row r="80" ht="409.5">
      <c r="D80" s="15" t="s">
        <v>188</v>
      </c>
    </row>
    <row r="81" spans="1:16" ht="12.75">
      <c r="A81" s="7">
        <v>23</v>
      </c>
      <c r="B81" s="7" t="s">
        <v>185</v>
      </c>
      <c r="C81" s="7" t="s">
        <v>54</v>
      </c>
      <c r="D81" s="7" t="s">
        <v>189</v>
      </c>
      <c r="E81" s="7" t="s">
        <v>92</v>
      </c>
      <c r="F81" s="10">
        <v>7817.092</v>
      </c>
      <c r="G81" s="14"/>
      <c r="H81" s="13">
        <f>ROUND((G81*F81),2)</f>
      </c>
      <c r="O81">
        <f>rekapitulace!H8</f>
      </c>
      <c r="P81">
        <f>O81/100*H81</f>
      </c>
    </row>
    <row r="82" ht="165.75">
      <c r="D82" s="15" t="s">
        <v>190</v>
      </c>
    </row>
    <row r="83" ht="409.5">
      <c r="D83" s="15" t="s">
        <v>188</v>
      </c>
    </row>
    <row r="84" spans="1:16" ht="12.75">
      <c r="A84" s="7">
        <v>24</v>
      </c>
      <c r="B84" s="7" t="s">
        <v>185</v>
      </c>
      <c r="C84" s="7" t="s">
        <v>56</v>
      </c>
      <c r="D84" s="7" t="s">
        <v>191</v>
      </c>
      <c r="E84" s="7" t="s">
        <v>92</v>
      </c>
      <c r="F84" s="10">
        <v>91.5</v>
      </c>
      <c r="G84" s="14"/>
      <c r="H84" s="13">
        <f>ROUND((G84*F84),2)</f>
      </c>
      <c r="O84">
        <f>rekapitulace!H8</f>
      </c>
      <c r="P84">
        <f>O84/100*H84</f>
      </c>
    </row>
    <row r="85" ht="114.75">
      <c r="D85" s="15" t="s">
        <v>192</v>
      </c>
    </row>
    <row r="86" ht="409.5">
      <c r="D86" s="15" t="s">
        <v>188</v>
      </c>
    </row>
    <row r="87" spans="1:16" ht="12.75">
      <c r="A87" s="7">
        <v>25</v>
      </c>
      <c r="B87" s="7" t="s">
        <v>193</v>
      </c>
      <c r="C87" s="7" t="s">
        <v>44</v>
      </c>
      <c r="D87" s="7" t="s">
        <v>194</v>
      </c>
      <c r="E87" s="7" t="s">
        <v>92</v>
      </c>
      <c r="F87" s="10">
        <v>493.1</v>
      </c>
      <c r="G87" s="14"/>
      <c r="H87" s="13">
        <f>ROUND((G87*F87),2)</f>
      </c>
      <c r="O87">
        <f>rekapitulace!H8</f>
      </c>
      <c r="P87">
        <f>O87/100*H87</f>
      </c>
    </row>
    <row r="88" ht="357">
      <c r="D88" s="15" t="s">
        <v>195</v>
      </c>
    </row>
    <row r="89" ht="409.5">
      <c r="D89" s="15" t="s">
        <v>196</v>
      </c>
    </row>
    <row r="90" spans="1:16" ht="12.75">
      <c r="A90" s="7">
        <v>26</v>
      </c>
      <c r="B90" s="7" t="s">
        <v>95</v>
      </c>
      <c r="C90" s="7" t="s">
        <v>44</v>
      </c>
      <c r="D90" s="7" t="s">
        <v>96</v>
      </c>
      <c r="E90" s="7" t="s">
        <v>92</v>
      </c>
      <c r="F90" s="10">
        <v>10191.75</v>
      </c>
      <c r="G90" s="14"/>
      <c r="H90" s="13">
        <f>ROUND((G90*F90),2)</f>
      </c>
      <c r="O90">
        <f>rekapitulace!H8</f>
      </c>
      <c r="P90">
        <f>O90/100*H90</f>
      </c>
    </row>
    <row r="91" ht="127.5">
      <c r="D91" s="15" t="s">
        <v>197</v>
      </c>
    </row>
    <row r="92" ht="409.5">
      <c r="D92" s="15" t="s">
        <v>98</v>
      </c>
    </row>
    <row r="93" spans="1:16" ht="12.75">
      <c r="A93" s="7">
        <v>27</v>
      </c>
      <c r="B93" s="7" t="s">
        <v>198</v>
      </c>
      <c r="C93" s="7" t="s">
        <v>44</v>
      </c>
      <c r="D93" s="7" t="s">
        <v>199</v>
      </c>
      <c r="E93" s="7" t="s">
        <v>92</v>
      </c>
      <c r="F93" s="10">
        <v>7514</v>
      </c>
      <c r="G93" s="14"/>
      <c r="H93" s="13">
        <f>ROUND((G93*F93),2)</f>
      </c>
      <c r="O93">
        <f>rekapitulace!H8</f>
      </c>
      <c r="P93">
        <f>O93/100*H93</f>
      </c>
    </row>
    <row r="94" ht="76.5">
      <c r="D94" s="15" t="s">
        <v>200</v>
      </c>
    </row>
    <row r="95" ht="409.5">
      <c r="D95" s="15" t="s">
        <v>201</v>
      </c>
    </row>
    <row r="96" spans="1:16" ht="12.75">
      <c r="A96" s="7">
        <v>28</v>
      </c>
      <c r="B96" s="7" t="s">
        <v>202</v>
      </c>
      <c r="C96" s="7" t="s">
        <v>44</v>
      </c>
      <c r="D96" s="7" t="s">
        <v>203</v>
      </c>
      <c r="E96" s="7" t="s">
        <v>92</v>
      </c>
      <c r="F96" s="10">
        <v>107.7</v>
      </c>
      <c r="G96" s="14"/>
      <c r="H96" s="13">
        <f>ROUND((G96*F96),2)</f>
      </c>
      <c r="O96">
        <f>rekapitulace!H8</f>
      </c>
      <c r="P96">
        <f>O96/100*H96</f>
      </c>
    </row>
    <row r="97" ht="140.25">
      <c r="D97" s="15" t="s">
        <v>204</v>
      </c>
    </row>
    <row r="98" ht="409.5">
      <c r="D98" s="15" t="s">
        <v>205</v>
      </c>
    </row>
    <row r="99" spans="1:16" ht="12.75">
      <c r="A99" s="7">
        <v>29</v>
      </c>
      <c r="B99" s="7" t="s">
        <v>206</v>
      </c>
      <c r="C99" s="7" t="s">
        <v>44</v>
      </c>
      <c r="D99" s="7" t="s">
        <v>207</v>
      </c>
      <c r="E99" s="7" t="s">
        <v>92</v>
      </c>
      <c r="F99" s="10">
        <v>195.392</v>
      </c>
      <c r="G99" s="14"/>
      <c r="H99" s="13">
        <f>ROUND((G99*F99),2)</f>
      </c>
      <c r="O99">
        <f>rekapitulace!H8</f>
      </c>
      <c r="P99">
        <f>O99/100*H99</f>
      </c>
    </row>
    <row r="100" ht="409.5">
      <c r="D100" s="15" t="s">
        <v>208</v>
      </c>
    </row>
    <row r="101" ht="409.5">
      <c r="D101" s="15" t="s">
        <v>209</v>
      </c>
    </row>
    <row r="102" spans="1:16" ht="12.75">
      <c r="A102" s="7">
        <v>30</v>
      </c>
      <c r="B102" s="7" t="s">
        <v>210</v>
      </c>
      <c r="C102" s="7" t="s">
        <v>44</v>
      </c>
      <c r="D102" s="7" t="s">
        <v>211</v>
      </c>
      <c r="E102" s="7" t="s">
        <v>92</v>
      </c>
      <c r="F102" s="10">
        <v>79.049</v>
      </c>
      <c r="G102" s="14"/>
      <c r="H102" s="13">
        <f>ROUND((G102*F102),2)</f>
      </c>
      <c r="O102">
        <f>rekapitulace!H8</f>
      </c>
      <c r="P102">
        <f>O102/100*H102</f>
      </c>
    </row>
    <row r="103" ht="89.25">
      <c r="D103" s="15" t="s">
        <v>212</v>
      </c>
    </row>
    <row r="104" ht="409.5">
      <c r="D104" s="15" t="s">
        <v>213</v>
      </c>
    </row>
    <row r="105" spans="1:16" ht="12.75">
      <c r="A105" s="7">
        <v>31</v>
      </c>
      <c r="B105" s="7" t="s">
        <v>214</v>
      </c>
      <c r="C105" s="7" t="s">
        <v>44</v>
      </c>
      <c r="D105" s="7" t="s">
        <v>215</v>
      </c>
      <c r="E105" s="7" t="s">
        <v>101</v>
      </c>
      <c r="F105" s="10">
        <v>15028</v>
      </c>
      <c r="G105" s="14"/>
      <c r="H105" s="13">
        <f>ROUND((G105*F105),2)</f>
      </c>
      <c r="O105">
        <f>rekapitulace!H8</f>
      </c>
      <c r="P105">
        <f>O105/100*H105</f>
      </c>
    </row>
    <row r="106" ht="76.5">
      <c r="D106" s="15" t="s">
        <v>216</v>
      </c>
    </row>
    <row r="107" ht="153">
      <c r="D107" s="15" t="s">
        <v>217</v>
      </c>
    </row>
    <row r="108" spans="1:16" ht="12.75">
      <c r="A108" s="7">
        <v>32</v>
      </c>
      <c r="B108" s="7" t="s">
        <v>218</v>
      </c>
      <c r="C108" s="7" t="s">
        <v>44</v>
      </c>
      <c r="D108" s="7" t="s">
        <v>219</v>
      </c>
      <c r="E108" s="7" t="s">
        <v>92</v>
      </c>
      <c r="F108" s="10">
        <v>473.16</v>
      </c>
      <c r="G108" s="14"/>
      <c r="H108" s="13">
        <f>ROUND((G108*F108),2)</f>
      </c>
      <c r="O108">
        <f>rekapitulace!H8</f>
      </c>
      <c r="P108">
        <f>O108/100*H108</f>
      </c>
    </row>
    <row r="109" ht="76.5">
      <c r="D109" s="15" t="s">
        <v>220</v>
      </c>
    </row>
    <row r="110" ht="216.75">
      <c r="D110" s="15" t="s">
        <v>221</v>
      </c>
    </row>
    <row r="111" spans="1:16" ht="12.75">
      <c r="A111" s="7">
        <v>33</v>
      </c>
      <c r="B111" s="7" t="s">
        <v>222</v>
      </c>
      <c r="C111" s="7" t="s">
        <v>44</v>
      </c>
      <c r="D111" s="7" t="s">
        <v>223</v>
      </c>
      <c r="E111" s="7" t="s">
        <v>101</v>
      </c>
      <c r="F111" s="10">
        <v>3154.4</v>
      </c>
      <c r="G111" s="14"/>
      <c r="H111" s="13">
        <f>ROUND((G111*F111),2)</f>
      </c>
      <c r="O111">
        <f>rekapitulace!H8</f>
      </c>
      <c r="P111">
        <f>O111/100*H111</f>
      </c>
    </row>
    <row r="112" ht="89.25">
      <c r="D112" s="15" t="s">
        <v>224</v>
      </c>
    </row>
    <row r="113" ht="178.5">
      <c r="D113" s="15" t="s">
        <v>225</v>
      </c>
    </row>
    <row r="114" spans="1:16" ht="12.75">
      <c r="A114" s="7">
        <v>34</v>
      </c>
      <c r="B114" s="7" t="s">
        <v>226</v>
      </c>
      <c r="C114" s="7" t="s">
        <v>44</v>
      </c>
      <c r="D114" s="7" t="s">
        <v>227</v>
      </c>
      <c r="E114" s="7" t="s">
        <v>101</v>
      </c>
      <c r="F114" s="10">
        <v>12617.6</v>
      </c>
      <c r="G114" s="14"/>
      <c r="H114" s="13">
        <f>ROUND((G114*F114),2)</f>
      </c>
      <c r="O114">
        <f>rekapitulace!H8</f>
      </c>
      <c r="P114">
        <f>O114/100*H114</f>
      </c>
    </row>
    <row r="115" ht="102">
      <c r="D115" s="15" t="s">
        <v>228</v>
      </c>
    </row>
    <row r="116" ht="280.5">
      <c r="D116" s="15" t="s">
        <v>229</v>
      </c>
    </row>
    <row r="117" spans="1:16" ht="12.75" customHeight="1">
      <c r="A117" s="16"/>
      <c r="B117" s="16"/>
      <c r="C117" s="16" t="s">
        <v>24</v>
      </c>
      <c r="D117" s="16" t="s">
        <v>85</v>
      </c>
      <c r="E117" s="16"/>
      <c r="F117" s="16"/>
      <c r="G117" s="16"/>
      <c r="H117" s="16">
        <f>SUM(H36:H116)</f>
      </c>
      <c r="P117">
        <f>ROUND(SUM(P36:P116),2)</f>
      </c>
    </row>
    <row r="119" spans="1:8" ht="12.75" customHeight="1">
      <c r="A119" s="9"/>
      <c r="B119" s="9"/>
      <c r="C119" s="9" t="s">
        <v>34</v>
      </c>
      <c r="D119" s="9" t="s">
        <v>230</v>
      </c>
      <c r="E119" s="9"/>
      <c r="F119" s="11"/>
      <c r="G119" s="9"/>
      <c r="H119" s="11"/>
    </row>
    <row r="120" spans="1:16" ht="12.75">
      <c r="A120" s="7">
        <v>35</v>
      </c>
      <c r="B120" s="7" t="s">
        <v>231</v>
      </c>
      <c r="C120" s="7" t="s">
        <v>44</v>
      </c>
      <c r="D120" s="7" t="s">
        <v>232</v>
      </c>
      <c r="E120" s="7" t="s">
        <v>92</v>
      </c>
      <c r="F120" s="10">
        <v>116</v>
      </c>
      <c r="G120" s="14"/>
      <c r="H120" s="13">
        <f>ROUND((G120*F120),2)</f>
      </c>
      <c r="O120">
        <f>rekapitulace!H8</f>
      </c>
      <c r="P120">
        <f>O120/100*H120</f>
      </c>
    </row>
    <row r="121" ht="216.75">
      <c r="D121" s="15" t="s">
        <v>233</v>
      </c>
    </row>
    <row r="122" ht="306">
      <c r="D122" s="15" t="s">
        <v>234</v>
      </c>
    </row>
    <row r="123" spans="1:16" ht="12.75">
      <c r="A123" s="7">
        <v>36</v>
      </c>
      <c r="B123" s="7" t="s">
        <v>235</v>
      </c>
      <c r="C123" s="7" t="s">
        <v>44</v>
      </c>
      <c r="D123" s="7" t="s">
        <v>236</v>
      </c>
      <c r="E123" s="7" t="s">
        <v>92</v>
      </c>
      <c r="F123" s="10">
        <v>69.6</v>
      </c>
      <c r="G123" s="14"/>
      <c r="H123" s="13">
        <f>ROUND((G123*F123),2)</f>
      </c>
      <c r="O123">
        <f>rekapitulace!H8</f>
      </c>
      <c r="P123">
        <f>O123/100*H123</f>
      </c>
    </row>
    <row r="124" ht="216.75">
      <c r="D124" s="15" t="s">
        <v>237</v>
      </c>
    </row>
    <row r="125" ht="306">
      <c r="D125" s="15" t="s">
        <v>234</v>
      </c>
    </row>
    <row r="126" spans="1:16" ht="12.75">
      <c r="A126" s="7">
        <v>37</v>
      </c>
      <c r="B126" s="7" t="s">
        <v>238</v>
      </c>
      <c r="C126" s="7" t="s">
        <v>44</v>
      </c>
      <c r="D126" s="7" t="s">
        <v>239</v>
      </c>
      <c r="E126" s="7" t="s">
        <v>101</v>
      </c>
      <c r="F126" s="10">
        <v>5351.6</v>
      </c>
      <c r="G126" s="14"/>
      <c r="H126" s="13">
        <f>ROUND((G126*F126),2)</f>
      </c>
      <c r="O126">
        <f>rekapitulace!H8</f>
      </c>
      <c r="P126">
        <f>O126/100*H126</f>
      </c>
    </row>
    <row r="127" ht="255">
      <c r="D127" s="15" t="s">
        <v>240</v>
      </c>
    </row>
    <row r="128" ht="267.75">
      <c r="D128" s="15" t="s">
        <v>241</v>
      </c>
    </row>
    <row r="129" spans="1:16" ht="12.75">
      <c r="A129" s="7">
        <v>38</v>
      </c>
      <c r="B129" s="7" t="s">
        <v>242</v>
      </c>
      <c r="C129" s="7" t="s">
        <v>44</v>
      </c>
      <c r="D129" s="7" t="s">
        <v>243</v>
      </c>
      <c r="E129" s="7" t="s">
        <v>168</v>
      </c>
      <c r="F129" s="10">
        <v>2174</v>
      </c>
      <c r="G129" s="14"/>
      <c r="H129" s="13">
        <f>ROUND((G129*F129),2)</f>
      </c>
      <c r="O129">
        <f>rekapitulace!H8</f>
      </c>
      <c r="P129">
        <f>O129/100*H129</f>
      </c>
    </row>
    <row r="130" ht="127.5">
      <c r="D130" s="15" t="s">
        <v>244</v>
      </c>
    </row>
    <row r="131" ht="409.5">
      <c r="D131" s="15" t="s">
        <v>245</v>
      </c>
    </row>
    <row r="132" spans="1:16" ht="12.75" customHeight="1">
      <c r="A132" s="16"/>
      <c r="B132" s="16"/>
      <c r="C132" s="16" t="s">
        <v>34</v>
      </c>
      <c r="D132" s="16" t="s">
        <v>230</v>
      </c>
      <c r="E132" s="16"/>
      <c r="F132" s="16"/>
      <c r="G132" s="16"/>
      <c r="H132" s="16">
        <f>SUM(H120:H131)</f>
      </c>
      <c r="P132">
        <f>ROUND(SUM(P120:P131),2)</f>
      </c>
    </row>
    <row r="134" spans="1:8" ht="12.75" customHeight="1">
      <c r="A134" s="9"/>
      <c r="B134" s="9"/>
      <c r="C134" s="9" t="s">
        <v>36</v>
      </c>
      <c r="D134" s="9" t="s">
        <v>246</v>
      </c>
      <c r="E134" s="9"/>
      <c r="F134" s="11"/>
      <c r="G134" s="9"/>
      <c r="H134" s="11"/>
    </row>
    <row r="135" spans="1:16" ht="12.75">
      <c r="A135" s="7">
        <v>39</v>
      </c>
      <c r="B135" s="7" t="s">
        <v>247</v>
      </c>
      <c r="C135" s="7" t="s">
        <v>44</v>
      </c>
      <c r="D135" s="7" t="s">
        <v>248</v>
      </c>
      <c r="E135" s="7" t="s">
        <v>92</v>
      </c>
      <c r="F135" s="10">
        <v>16.4</v>
      </c>
      <c r="G135" s="14"/>
      <c r="H135" s="13">
        <f>ROUND((G135*F135),2)</f>
      </c>
      <c r="O135">
        <f>rekapitulace!H8</f>
      </c>
      <c r="P135">
        <f>O135/100*H135</f>
      </c>
    </row>
    <row r="136" ht="63.75">
      <c r="D136" s="15" t="s">
        <v>249</v>
      </c>
    </row>
    <row r="137" ht="306">
      <c r="D137" s="15" t="s">
        <v>250</v>
      </c>
    </row>
    <row r="138" spans="1:16" ht="12.75" customHeight="1">
      <c r="A138" s="16"/>
      <c r="B138" s="16"/>
      <c r="C138" s="16" t="s">
        <v>36</v>
      </c>
      <c r="D138" s="16" t="s">
        <v>246</v>
      </c>
      <c r="E138" s="16"/>
      <c r="F138" s="16"/>
      <c r="G138" s="16"/>
      <c r="H138" s="16">
        <f>SUM(H135:H137)</f>
      </c>
      <c r="P138">
        <f>ROUND(SUM(P135:P137),2)</f>
      </c>
    </row>
    <row r="140" spans="1:8" ht="12.75" customHeight="1">
      <c r="A140" s="9"/>
      <c r="B140" s="9"/>
      <c r="C140" s="9" t="s">
        <v>37</v>
      </c>
      <c r="D140" s="9" t="s">
        <v>251</v>
      </c>
      <c r="E140" s="9"/>
      <c r="F140" s="11"/>
      <c r="G140" s="9"/>
      <c r="H140" s="11"/>
    </row>
    <row r="141" spans="1:16" ht="12.75">
      <c r="A141" s="7">
        <v>40</v>
      </c>
      <c r="B141" s="7" t="s">
        <v>252</v>
      </c>
      <c r="C141" s="7" t="s">
        <v>44</v>
      </c>
      <c r="D141" s="7" t="s">
        <v>253</v>
      </c>
      <c r="E141" s="7" t="s">
        <v>92</v>
      </c>
      <c r="F141" s="10">
        <v>4749.045</v>
      </c>
      <c r="G141" s="14"/>
      <c r="H141" s="13">
        <f>ROUND((G141*F141),2)</f>
      </c>
      <c r="O141">
        <f>rekapitulace!H8</f>
      </c>
      <c r="P141">
        <f>O141/100*H141</f>
      </c>
    </row>
    <row r="142" ht="293.25">
      <c r="D142" s="15" t="s">
        <v>254</v>
      </c>
    </row>
    <row r="143" ht="318.75">
      <c r="D143" s="15" t="s">
        <v>255</v>
      </c>
    </row>
    <row r="144" spans="1:16" ht="12.75">
      <c r="A144" s="7">
        <v>41</v>
      </c>
      <c r="B144" s="7" t="s">
        <v>256</v>
      </c>
      <c r="C144" s="7" t="s">
        <v>44</v>
      </c>
      <c r="D144" s="7" t="s">
        <v>257</v>
      </c>
      <c r="E144" s="7" t="s">
        <v>101</v>
      </c>
      <c r="F144" s="10">
        <v>334</v>
      </c>
      <c r="G144" s="14"/>
      <c r="H144" s="13">
        <f>ROUND((G144*F144),2)</f>
      </c>
      <c r="O144">
        <f>rekapitulace!H8</f>
      </c>
      <c r="P144">
        <f>O144/100*H144</f>
      </c>
    </row>
    <row r="145" ht="76.5">
      <c r="D145" s="15" t="s">
        <v>258</v>
      </c>
    </row>
    <row r="146" ht="409.5">
      <c r="D146" s="15" t="s">
        <v>259</v>
      </c>
    </row>
    <row r="147" spans="1:16" ht="12.75">
      <c r="A147" s="7">
        <v>42</v>
      </c>
      <c r="B147" s="7" t="s">
        <v>260</v>
      </c>
      <c r="C147" s="7" t="s">
        <v>44</v>
      </c>
      <c r="D147" s="7" t="s">
        <v>261</v>
      </c>
      <c r="E147" s="7" t="s">
        <v>101</v>
      </c>
      <c r="F147" s="10">
        <v>348</v>
      </c>
      <c r="G147" s="14"/>
      <c r="H147" s="13">
        <f>ROUND((G147*F147),2)</f>
      </c>
      <c r="O147">
        <f>rekapitulace!H8</f>
      </c>
      <c r="P147">
        <f>O147/100*H147</f>
      </c>
    </row>
    <row r="148" ht="216.75">
      <c r="D148" s="15" t="s">
        <v>262</v>
      </c>
    </row>
    <row r="149" ht="409.5">
      <c r="D149" s="15" t="s">
        <v>259</v>
      </c>
    </row>
    <row r="150" spans="1:16" ht="12.75">
      <c r="A150" s="7">
        <v>43</v>
      </c>
      <c r="B150" s="7" t="s">
        <v>263</v>
      </c>
      <c r="C150" s="7" t="s">
        <v>44</v>
      </c>
      <c r="D150" s="7" t="s">
        <v>264</v>
      </c>
      <c r="E150" s="7" t="s">
        <v>101</v>
      </c>
      <c r="F150" s="10">
        <v>11855.7</v>
      </c>
      <c r="G150" s="14"/>
      <c r="H150" s="13">
        <f>ROUND((G150*F150),2)</f>
      </c>
      <c r="O150">
        <f>rekapitulace!H8</f>
      </c>
      <c r="P150">
        <f>O150/100*H150</f>
      </c>
    </row>
    <row r="151" ht="63.75">
      <c r="D151" s="15" t="s">
        <v>265</v>
      </c>
    </row>
    <row r="152" ht="357">
      <c r="D152" s="15" t="s">
        <v>266</v>
      </c>
    </row>
    <row r="153" spans="1:16" ht="12.75">
      <c r="A153" s="7">
        <v>44</v>
      </c>
      <c r="B153" s="7" t="s">
        <v>267</v>
      </c>
      <c r="C153" s="7" t="s">
        <v>50</v>
      </c>
      <c r="D153" s="7" t="s">
        <v>268</v>
      </c>
      <c r="E153" s="7" t="s">
        <v>101</v>
      </c>
      <c r="F153" s="10">
        <v>11855.7</v>
      </c>
      <c r="G153" s="14"/>
      <c r="H153" s="13">
        <f>ROUND((G153*F153),2)</f>
      </c>
      <c r="O153">
        <f>rekapitulace!H8</f>
      </c>
      <c r="P153">
        <f>O153/100*H153</f>
      </c>
    </row>
    <row r="154" ht="63.75">
      <c r="D154" s="15" t="s">
        <v>269</v>
      </c>
    </row>
    <row r="155" ht="357">
      <c r="D155" s="15" t="s">
        <v>266</v>
      </c>
    </row>
    <row r="156" spans="1:16" ht="12.75">
      <c r="A156" s="7">
        <v>45</v>
      </c>
      <c r="B156" s="7" t="s">
        <v>267</v>
      </c>
      <c r="C156" s="7" t="s">
        <v>54</v>
      </c>
      <c r="D156" s="7" t="s">
        <v>270</v>
      </c>
      <c r="E156" s="7" t="s">
        <v>101</v>
      </c>
      <c r="F156" s="10">
        <v>11855.7</v>
      </c>
      <c r="G156" s="14"/>
      <c r="H156" s="13">
        <f>ROUND((G156*F156),2)</f>
      </c>
      <c r="O156">
        <f>rekapitulace!H8</f>
      </c>
      <c r="P156">
        <f>O156/100*H156</f>
      </c>
    </row>
    <row r="157" ht="63.75">
      <c r="D157" s="15" t="s">
        <v>271</v>
      </c>
    </row>
    <row r="158" ht="357">
      <c r="D158" s="15" t="s">
        <v>266</v>
      </c>
    </row>
    <row r="159" spans="1:16" ht="12.75">
      <c r="A159" s="7">
        <v>46</v>
      </c>
      <c r="B159" s="7" t="s">
        <v>272</v>
      </c>
      <c r="C159" s="7" t="s">
        <v>44</v>
      </c>
      <c r="D159" s="7" t="s">
        <v>273</v>
      </c>
      <c r="E159" s="7" t="s">
        <v>101</v>
      </c>
      <c r="F159" s="10">
        <v>334</v>
      </c>
      <c r="G159" s="14"/>
      <c r="H159" s="13">
        <f>ROUND((G159*F159),2)</f>
      </c>
      <c r="O159">
        <f>rekapitulace!H8</f>
      </c>
      <c r="P159">
        <f>O159/100*H159</f>
      </c>
    </row>
    <row r="160" ht="76.5">
      <c r="D160" s="15" t="s">
        <v>258</v>
      </c>
    </row>
    <row r="161" ht="409.5">
      <c r="D161" s="15" t="s">
        <v>274</v>
      </c>
    </row>
    <row r="162" spans="1:16" ht="12.75">
      <c r="A162" s="7">
        <v>47</v>
      </c>
      <c r="B162" s="7" t="s">
        <v>275</v>
      </c>
      <c r="C162" s="7" t="s">
        <v>44</v>
      </c>
      <c r="D162" s="7" t="s">
        <v>276</v>
      </c>
      <c r="E162" s="7" t="s">
        <v>101</v>
      </c>
      <c r="F162" s="10">
        <v>11855.7</v>
      </c>
      <c r="G162" s="14"/>
      <c r="H162" s="13">
        <f>ROUND((G162*F162),2)</f>
      </c>
      <c r="O162">
        <f>rekapitulace!H8</f>
      </c>
      <c r="P162">
        <f>O162/100*H162</f>
      </c>
    </row>
    <row r="163" ht="204">
      <c r="D163" s="15" t="s">
        <v>277</v>
      </c>
    </row>
    <row r="164" ht="409.5">
      <c r="D164" s="15" t="s">
        <v>274</v>
      </c>
    </row>
    <row r="165" spans="1:16" ht="12.75">
      <c r="A165" s="7">
        <v>48</v>
      </c>
      <c r="B165" s="7" t="s">
        <v>278</v>
      </c>
      <c r="C165" s="7" t="s">
        <v>44</v>
      </c>
      <c r="D165" s="7" t="s">
        <v>279</v>
      </c>
      <c r="E165" s="7" t="s">
        <v>101</v>
      </c>
      <c r="F165" s="10">
        <v>11855.7</v>
      </c>
      <c r="G165" s="14"/>
      <c r="H165" s="13">
        <f>ROUND((G165*F165),2)</f>
      </c>
      <c r="O165">
        <f>rekapitulace!H8</f>
      </c>
      <c r="P165">
        <f>O165/100*H165</f>
      </c>
    </row>
    <row r="166" ht="204">
      <c r="D166" s="15" t="s">
        <v>277</v>
      </c>
    </row>
    <row r="167" ht="409.5">
      <c r="D167" s="15" t="s">
        <v>274</v>
      </c>
    </row>
    <row r="168" spans="1:16" ht="12.75">
      <c r="A168" s="7">
        <v>49</v>
      </c>
      <c r="B168" s="7" t="s">
        <v>280</v>
      </c>
      <c r="C168" s="7" t="s">
        <v>44</v>
      </c>
      <c r="D168" s="7" t="s">
        <v>281</v>
      </c>
      <c r="E168" s="7" t="s">
        <v>101</v>
      </c>
      <c r="F168" s="10">
        <v>11855.7</v>
      </c>
      <c r="G168" s="14"/>
      <c r="H168" s="13">
        <f>ROUND((G168*F168),2)</f>
      </c>
      <c r="O168">
        <f>rekapitulace!H8</f>
      </c>
      <c r="P168">
        <f>O168/100*H168</f>
      </c>
    </row>
    <row r="169" ht="204">
      <c r="D169" s="15" t="s">
        <v>277</v>
      </c>
    </row>
    <row r="170" ht="409.5">
      <c r="D170" s="15" t="s">
        <v>274</v>
      </c>
    </row>
    <row r="171" spans="1:16" ht="12.75">
      <c r="A171" s="7">
        <v>50</v>
      </c>
      <c r="B171" s="7" t="s">
        <v>282</v>
      </c>
      <c r="C171" s="7" t="s">
        <v>44</v>
      </c>
      <c r="D171" s="7" t="s">
        <v>283</v>
      </c>
      <c r="E171" s="7" t="s">
        <v>101</v>
      </c>
      <c r="F171" s="10">
        <v>11855.7</v>
      </c>
      <c r="G171" s="14"/>
      <c r="H171" s="13">
        <f>ROUND((G171*F171),2)</f>
      </c>
      <c r="O171">
        <f>rekapitulace!H8</f>
      </c>
      <c r="P171">
        <f>O171/100*H171</f>
      </c>
    </row>
    <row r="172" ht="89.25">
      <c r="D172" s="15" t="s">
        <v>284</v>
      </c>
    </row>
    <row r="173" ht="127.5">
      <c r="D173" s="15" t="s">
        <v>285</v>
      </c>
    </row>
    <row r="174" spans="1:16" ht="12.75" customHeight="1">
      <c r="A174" s="16"/>
      <c r="B174" s="16"/>
      <c r="C174" s="16" t="s">
        <v>37</v>
      </c>
      <c r="D174" s="16" t="s">
        <v>251</v>
      </c>
      <c r="E174" s="16"/>
      <c r="F174" s="16"/>
      <c r="G174" s="16"/>
      <c r="H174" s="16">
        <f>SUM(H141:H173)</f>
      </c>
      <c r="P174">
        <f>ROUND(SUM(P141:P173),2)</f>
      </c>
    </row>
    <row r="176" spans="1:8" ht="12.75" customHeight="1">
      <c r="A176" s="9"/>
      <c r="B176" s="9"/>
      <c r="C176" s="9" t="s">
        <v>40</v>
      </c>
      <c r="D176" s="9" t="s">
        <v>286</v>
      </c>
      <c r="E176" s="9"/>
      <c r="F176" s="11"/>
      <c r="G176" s="9"/>
      <c r="H176" s="11"/>
    </row>
    <row r="177" spans="1:16" ht="12.75">
      <c r="A177" s="7">
        <v>51</v>
      </c>
      <c r="B177" s="7" t="s">
        <v>287</v>
      </c>
      <c r="C177" s="7" t="s">
        <v>44</v>
      </c>
      <c r="D177" s="7" t="s">
        <v>288</v>
      </c>
      <c r="E177" s="7" t="s">
        <v>168</v>
      </c>
      <c r="F177" s="10">
        <v>164</v>
      </c>
      <c r="G177" s="14"/>
      <c r="H177" s="13">
        <f>ROUND((G177*F177),2)</f>
      </c>
      <c r="O177">
        <f>rekapitulace!H8</f>
      </c>
      <c r="P177">
        <f>O177/100*H177</f>
      </c>
    </row>
    <row r="178" ht="76.5">
      <c r="D178" s="15" t="s">
        <v>289</v>
      </c>
    </row>
    <row r="179" ht="409.5">
      <c r="D179" s="15" t="s">
        <v>290</v>
      </c>
    </row>
    <row r="180" spans="1:16" ht="12.75">
      <c r="A180" s="7">
        <v>52</v>
      </c>
      <c r="B180" s="7" t="s">
        <v>291</v>
      </c>
      <c r="C180" s="7" t="s">
        <v>44</v>
      </c>
      <c r="D180" s="7" t="s">
        <v>292</v>
      </c>
      <c r="E180" s="7" t="s">
        <v>168</v>
      </c>
      <c r="F180" s="10">
        <v>78.9</v>
      </c>
      <c r="G180" s="14"/>
      <c r="H180" s="13">
        <f>ROUND((G180*F180),2)</f>
      </c>
      <c r="O180">
        <f>rekapitulace!H8</f>
      </c>
      <c r="P180">
        <f>O180/100*H180</f>
      </c>
    </row>
    <row r="181" ht="127.5">
      <c r="D181" s="15" t="s">
        <v>293</v>
      </c>
    </row>
    <row r="182" ht="409.5">
      <c r="D182" s="15" t="s">
        <v>294</v>
      </c>
    </row>
    <row r="183" spans="1:16" ht="12.75">
      <c r="A183" s="7">
        <v>53</v>
      </c>
      <c r="B183" s="7" t="s">
        <v>295</v>
      </c>
      <c r="C183" s="7" t="s">
        <v>44</v>
      </c>
      <c r="D183" s="7" t="s">
        <v>296</v>
      </c>
      <c r="E183" s="7" t="s">
        <v>52</v>
      </c>
      <c r="F183" s="10">
        <v>41</v>
      </c>
      <c r="G183" s="14"/>
      <c r="H183" s="13">
        <f>ROUND((G183*F183),2)</f>
      </c>
      <c r="O183">
        <f>rekapitulace!H8</f>
      </c>
      <c r="P183">
        <f>O183/100*H183</f>
      </c>
    </row>
    <row r="184" ht="51">
      <c r="D184" s="15" t="s">
        <v>297</v>
      </c>
    </row>
    <row r="185" ht="409.5">
      <c r="D185" s="15" t="s">
        <v>298</v>
      </c>
    </row>
    <row r="186" spans="1:16" ht="12.75">
      <c r="A186" s="7">
        <v>54</v>
      </c>
      <c r="B186" s="7" t="s">
        <v>299</v>
      </c>
      <c r="C186" s="7" t="s">
        <v>44</v>
      </c>
      <c r="D186" s="7" t="s">
        <v>300</v>
      </c>
      <c r="E186" s="7" t="s">
        <v>52</v>
      </c>
      <c r="F186" s="10">
        <v>19</v>
      </c>
      <c r="G186" s="14"/>
      <c r="H186" s="13">
        <f>ROUND((G186*F186),2)</f>
      </c>
      <c r="O186">
        <f>rekapitulace!H8</f>
      </c>
      <c r="P186">
        <f>O186/100*H186</f>
      </c>
    </row>
    <row r="187" ht="51">
      <c r="D187" s="15" t="s">
        <v>301</v>
      </c>
    </row>
    <row r="188" ht="280.5">
      <c r="D188" s="15" t="s">
        <v>302</v>
      </c>
    </row>
    <row r="189" spans="1:16" ht="12.75">
      <c r="A189" s="7">
        <v>55</v>
      </c>
      <c r="B189" s="7" t="s">
        <v>303</v>
      </c>
      <c r="C189" s="7" t="s">
        <v>44</v>
      </c>
      <c r="D189" s="7" t="s">
        <v>304</v>
      </c>
      <c r="E189" s="7" t="s">
        <v>52</v>
      </c>
      <c r="F189" s="10">
        <v>7</v>
      </c>
      <c r="G189" s="14"/>
      <c r="H189" s="13">
        <f>ROUND((G189*F189),2)</f>
      </c>
      <c r="O189">
        <f>rekapitulace!H8</f>
      </c>
      <c r="P189">
        <f>O189/100*H189</f>
      </c>
    </row>
    <row r="190" ht="51">
      <c r="D190" s="15" t="s">
        <v>305</v>
      </c>
    </row>
    <row r="191" ht="280.5">
      <c r="D191" s="15" t="s">
        <v>302</v>
      </c>
    </row>
    <row r="192" spans="1:16" ht="12.75">
      <c r="A192" s="7">
        <v>56</v>
      </c>
      <c r="B192" s="7" t="s">
        <v>306</v>
      </c>
      <c r="C192" s="7" t="s">
        <v>44</v>
      </c>
      <c r="D192" s="7" t="s">
        <v>307</v>
      </c>
      <c r="E192" s="7" t="s">
        <v>168</v>
      </c>
      <c r="F192" s="10">
        <v>164</v>
      </c>
      <c r="G192" s="14"/>
      <c r="H192" s="13">
        <f>ROUND((G192*F192),2)</f>
      </c>
      <c r="O192">
        <f>rekapitulace!H8</f>
      </c>
      <c r="P192">
        <f>O192/100*H192</f>
      </c>
    </row>
    <row r="193" ht="76.5">
      <c r="D193" s="15" t="s">
        <v>308</v>
      </c>
    </row>
    <row r="194" ht="409.5">
      <c r="D194" s="15" t="s">
        <v>309</v>
      </c>
    </row>
    <row r="195" spans="1:16" ht="12.75">
      <c r="A195" s="7">
        <v>57</v>
      </c>
      <c r="B195" s="7" t="s">
        <v>310</v>
      </c>
      <c r="C195" s="7" t="s">
        <v>44</v>
      </c>
      <c r="D195" s="7" t="s">
        <v>311</v>
      </c>
      <c r="E195" s="7" t="s">
        <v>168</v>
      </c>
      <c r="F195" s="10">
        <v>164</v>
      </c>
      <c r="G195" s="14"/>
      <c r="H195" s="13">
        <f>ROUND((G195*F195),2)</f>
      </c>
      <c r="O195">
        <f>rekapitulace!H8</f>
      </c>
      <c r="P195">
        <f>O195/100*H195</f>
      </c>
    </row>
    <row r="196" ht="76.5">
      <c r="D196" s="15" t="s">
        <v>308</v>
      </c>
    </row>
    <row r="197" ht="216.75">
      <c r="D197" s="15" t="s">
        <v>312</v>
      </c>
    </row>
    <row r="198" spans="1:16" ht="12.75" customHeight="1">
      <c r="A198" s="16"/>
      <c r="B198" s="16"/>
      <c r="C198" s="16" t="s">
        <v>40</v>
      </c>
      <c r="D198" s="16" t="s">
        <v>313</v>
      </c>
      <c r="E198" s="16"/>
      <c r="F198" s="16"/>
      <c r="G198" s="16"/>
      <c r="H198" s="16">
        <f>SUM(H177:H197)</f>
      </c>
      <c r="P198">
        <f>ROUND(SUM(P177:P197),2)</f>
      </c>
    </row>
    <row r="200" spans="1:8" ht="12.75" customHeight="1">
      <c r="A200" s="9"/>
      <c r="B200" s="9"/>
      <c r="C200" s="9" t="s">
        <v>315</v>
      </c>
      <c r="D200" s="9" t="s">
        <v>314</v>
      </c>
      <c r="E200" s="9"/>
      <c r="F200" s="11"/>
      <c r="G200" s="9"/>
      <c r="H200" s="11"/>
    </row>
    <row r="201" spans="1:16" ht="12.75">
      <c r="A201" s="7">
        <v>58</v>
      </c>
      <c r="B201" s="7" t="s">
        <v>316</v>
      </c>
      <c r="C201" s="7" t="s">
        <v>44</v>
      </c>
      <c r="D201" s="7" t="s">
        <v>317</v>
      </c>
      <c r="E201" s="7" t="s">
        <v>168</v>
      </c>
      <c r="F201" s="10">
        <v>568</v>
      </c>
      <c r="G201" s="14"/>
      <c r="H201" s="13">
        <f>ROUND((G201*F201),2)</f>
      </c>
      <c r="O201">
        <f>rekapitulace!H8</f>
      </c>
      <c r="P201">
        <f>O201/100*H201</f>
      </c>
    </row>
    <row r="202" ht="165.75">
      <c r="D202" s="15" t="s">
        <v>169</v>
      </c>
    </row>
    <row r="203" ht="255">
      <c r="D203" s="15" t="s">
        <v>318</v>
      </c>
    </row>
    <row r="204" spans="1:16" ht="12.75">
      <c r="A204" s="7">
        <v>59</v>
      </c>
      <c r="B204" s="7" t="s">
        <v>319</v>
      </c>
      <c r="C204" s="7" t="s">
        <v>44</v>
      </c>
      <c r="D204" s="7" t="s">
        <v>320</v>
      </c>
      <c r="E204" s="7" t="s">
        <v>168</v>
      </c>
      <c r="F204" s="10">
        <v>1324</v>
      </c>
      <c r="G204" s="14"/>
      <c r="H204" s="13">
        <f>ROUND((G204*F204),2)</f>
      </c>
      <c r="O204">
        <f>rekapitulace!H8</f>
      </c>
      <c r="P204">
        <f>O204/100*H204</f>
      </c>
    </row>
    <row r="205" ht="178.5">
      <c r="D205" s="15" t="s">
        <v>321</v>
      </c>
    </row>
    <row r="206" ht="293.25">
      <c r="D206" s="15" t="s">
        <v>322</v>
      </c>
    </row>
    <row r="207" spans="1:16" ht="12.75">
      <c r="A207" s="7">
        <v>60</v>
      </c>
      <c r="B207" s="7" t="s">
        <v>323</v>
      </c>
      <c r="C207" s="7" t="s">
        <v>44</v>
      </c>
      <c r="D207" s="7" t="s">
        <v>324</v>
      </c>
      <c r="E207" s="7" t="s">
        <v>168</v>
      </c>
      <c r="F207" s="10">
        <v>298</v>
      </c>
      <c r="G207" s="14"/>
      <c r="H207" s="13">
        <f>ROUND((G207*F207),2)</f>
      </c>
      <c r="O207">
        <f>rekapitulace!H8</f>
      </c>
      <c r="P207">
        <f>O207/100*H207</f>
      </c>
    </row>
    <row r="208" ht="89.25">
      <c r="D208" s="15" t="s">
        <v>325</v>
      </c>
    </row>
    <row r="209" ht="140.25">
      <c r="D209" s="15" t="s">
        <v>326</v>
      </c>
    </row>
    <row r="210" spans="1:16" ht="12.75">
      <c r="A210" s="7">
        <v>61</v>
      </c>
      <c r="B210" s="7" t="s">
        <v>327</v>
      </c>
      <c r="C210" s="7" t="s">
        <v>44</v>
      </c>
      <c r="D210" s="7" t="s">
        <v>328</v>
      </c>
      <c r="E210" s="7" t="s">
        <v>168</v>
      </c>
      <c r="F210" s="10">
        <v>2190</v>
      </c>
      <c r="G210" s="14"/>
      <c r="H210" s="13">
        <f>ROUND((G210*F210),2)</f>
      </c>
      <c r="O210">
        <f>rekapitulace!H8</f>
      </c>
      <c r="P210">
        <f>O210/100*H210</f>
      </c>
    </row>
    <row r="211" ht="267.75">
      <c r="D211" s="15" t="s">
        <v>179</v>
      </c>
    </row>
    <row r="212" ht="242.25">
      <c r="D212" s="15" t="s">
        <v>329</v>
      </c>
    </row>
    <row r="213" spans="1:16" ht="12.75">
      <c r="A213" s="7">
        <v>62</v>
      </c>
      <c r="B213" s="7" t="s">
        <v>330</v>
      </c>
      <c r="C213" s="7" t="s">
        <v>44</v>
      </c>
      <c r="D213" s="7" t="s">
        <v>331</v>
      </c>
      <c r="E213" s="7" t="s">
        <v>101</v>
      </c>
      <c r="F213" s="10">
        <v>206.05</v>
      </c>
      <c r="G213" s="14"/>
      <c r="H213" s="13">
        <f>ROUND((G213*F213),2)</f>
      </c>
      <c r="O213">
        <f>rekapitulace!H8</f>
      </c>
      <c r="P213">
        <f>O213/100*H213</f>
      </c>
    </row>
    <row r="214" ht="51">
      <c r="D214" s="15" t="s">
        <v>332</v>
      </c>
    </row>
    <row r="215" ht="409.5">
      <c r="D215" s="15" t="s">
        <v>333</v>
      </c>
    </row>
    <row r="216" spans="1:16" ht="12.75">
      <c r="A216" s="7">
        <v>63</v>
      </c>
      <c r="B216" s="7" t="s">
        <v>334</v>
      </c>
      <c r="C216" s="7" t="s">
        <v>44</v>
      </c>
      <c r="D216" s="7" t="s">
        <v>335</v>
      </c>
      <c r="E216" s="7" t="s">
        <v>52</v>
      </c>
      <c r="F216" s="10">
        <v>41</v>
      </c>
      <c r="G216" s="14"/>
      <c r="H216" s="13">
        <f>ROUND((G216*F216),2)</f>
      </c>
      <c r="O216">
        <f>rekapitulace!H8</f>
      </c>
      <c r="P216">
        <f>O216/100*H216</f>
      </c>
    </row>
    <row r="217" ht="51">
      <c r="D217" s="15" t="s">
        <v>297</v>
      </c>
    </row>
    <row r="218" ht="409.5">
      <c r="D218" s="15" t="s">
        <v>336</v>
      </c>
    </row>
    <row r="219" spans="1:16" ht="12.75">
      <c r="A219" s="7">
        <v>64</v>
      </c>
      <c r="B219" s="7" t="s">
        <v>337</v>
      </c>
      <c r="C219" s="7" t="s">
        <v>44</v>
      </c>
      <c r="D219" s="7" t="s">
        <v>338</v>
      </c>
      <c r="E219" s="7" t="s">
        <v>168</v>
      </c>
      <c r="F219" s="10">
        <v>164</v>
      </c>
      <c r="G219" s="14"/>
      <c r="H219" s="13">
        <f>ROUND((G219*F219),2)</f>
      </c>
      <c r="O219">
        <f>rekapitulace!H8</f>
      </c>
      <c r="P219">
        <f>O219/100*H219</f>
      </c>
    </row>
    <row r="220" ht="63.75">
      <c r="D220" s="15" t="s">
        <v>339</v>
      </c>
    </row>
    <row r="221" ht="409.5">
      <c r="D221" s="15" t="s">
        <v>340</v>
      </c>
    </row>
    <row r="222" spans="1:16" ht="12.75" customHeight="1">
      <c r="A222" s="16"/>
      <c r="B222" s="16"/>
      <c r="C222" s="16" t="s">
        <v>315</v>
      </c>
      <c r="D222" s="16" t="s">
        <v>314</v>
      </c>
      <c r="E222" s="16"/>
      <c r="F222" s="16"/>
      <c r="G222" s="16"/>
      <c r="H222" s="16">
        <f>SUM(H201:H221)</f>
      </c>
      <c r="P222">
        <f>ROUND(SUM(P201:P221),2)</f>
      </c>
    </row>
    <row r="224" spans="1:16" ht="12.75" customHeight="1">
      <c r="A224" s="16"/>
      <c r="B224" s="16"/>
      <c r="C224" s="16"/>
      <c r="D224" s="16" t="s">
        <v>76</v>
      </c>
      <c r="E224" s="16"/>
      <c r="F224" s="16"/>
      <c r="G224" s="16"/>
      <c r="H224" s="16">
        <f>+H33+H117+H132+H138+H174+H198+H222</f>
      </c>
      <c r="P224">
        <f>+P33+P117+P132+P138+P174+P198+P222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341</v>
      </c>
      <c r="D5" s="5" t="s">
        <v>342</v>
      </c>
      <c r="E5" s="5"/>
    </row>
    <row r="6" spans="1:5" ht="12.75" customHeight="1">
      <c r="A6" t="s">
        <v>17</v>
      </c>
      <c r="C6" s="5" t="s">
        <v>343</v>
      </c>
      <c r="D6" s="5" t="s">
        <v>342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119</v>
      </c>
      <c r="C12" s="7" t="s">
        <v>50</v>
      </c>
      <c r="D12" s="7" t="s">
        <v>120</v>
      </c>
      <c r="E12" s="7" t="s">
        <v>82</v>
      </c>
      <c r="F12" s="10">
        <v>239.813</v>
      </c>
      <c r="G12" s="14"/>
      <c r="H12" s="13">
        <f>ROUND((G12*F12),2)</f>
      </c>
      <c r="O12">
        <f>rekapitulace!H8</f>
      </c>
      <c r="P12">
        <f>O12/100*H12</f>
      </c>
    </row>
    <row r="13" ht="89.25">
      <c r="D13" s="15" t="s">
        <v>344</v>
      </c>
    </row>
    <row r="14" ht="153">
      <c r="D14" s="15" t="s">
        <v>122</v>
      </c>
    </row>
    <row r="15" spans="1:16" ht="12.75">
      <c r="A15" s="7">
        <v>2</v>
      </c>
      <c r="B15" s="7" t="s">
        <v>119</v>
      </c>
      <c r="C15" s="7" t="s">
        <v>54</v>
      </c>
      <c r="D15" s="7" t="s">
        <v>123</v>
      </c>
      <c r="E15" s="7" t="s">
        <v>82</v>
      </c>
      <c r="F15" s="10">
        <v>0.016</v>
      </c>
      <c r="G15" s="14"/>
      <c r="H15" s="13">
        <f>ROUND((G15*F15),2)</f>
      </c>
      <c r="O15">
        <f>rekapitulace!H8</f>
      </c>
      <c r="P15">
        <f>O15/100*H15</f>
      </c>
    </row>
    <row r="16" ht="89.25">
      <c r="D16" s="15" t="s">
        <v>345</v>
      </c>
    </row>
    <row r="17" ht="153">
      <c r="D17" s="15" t="s">
        <v>122</v>
      </c>
    </row>
    <row r="18" spans="1:16" ht="12.75">
      <c r="A18" s="7">
        <v>3</v>
      </c>
      <c r="B18" s="7" t="s">
        <v>125</v>
      </c>
      <c r="C18" s="7" t="s">
        <v>44</v>
      </c>
      <c r="D18" s="7" t="s">
        <v>126</v>
      </c>
      <c r="E18" s="7" t="s">
        <v>82</v>
      </c>
      <c r="F18" s="10">
        <v>1.2</v>
      </c>
      <c r="G18" s="14"/>
      <c r="H18" s="13">
        <f>ROUND((G18*F18),2)</f>
      </c>
      <c r="O18">
        <f>rekapitulace!H8</f>
      </c>
      <c r="P18">
        <f>O18/100*H18</f>
      </c>
    </row>
    <row r="19" ht="76.5">
      <c r="D19" s="15" t="s">
        <v>346</v>
      </c>
    </row>
    <row r="20" ht="409.5">
      <c r="D20" s="15" t="s">
        <v>128</v>
      </c>
    </row>
    <row r="21" spans="1:16" ht="12.75">
      <c r="A21" s="7">
        <v>4</v>
      </c>
      <c r="B21" s="7" t="s">
        <v>129</v>
      </c>
      <c r="C21" s="7" t="s">
        <v>44</v>
      </c>
      <c r="D21" s="7" t="s">
        <v>130</v>
      </c>
      <c r="E21" s="7" t="s">
        <v>82</v>
      </c>
      <c r="F21" s="10">
        <v>2514.508</v>
      </c>
      <c r="G21" s="14"/>
      <c r="H21" s="13">
        <f>ROUND((G21*F21),2)</f>
      </c>
      <c r="O21">
        <f>rekapitulace!H8</f>
      </c>
      <c r="P21">
        <f>O21/100*H21</f>
      </c>
    </row>
    <row r="22" ht="344.25">
      <c r="D22" s="15" t="s">
        <v>347</v>
      </c>
    </row>
    <row r="23" ht="409.5">
      <c r="D23" s="15" t="s">
        <v>128</v>
      </c>
    </row>
    <row r="24" spans="1:16" ht="12.75">
      <c r="A24" s="7">
        <v>5</v>
      </c>
      <c r="B24" s="7" t="s">
        <v>132</v>
      </c>
      <c r="C24" s="7" t="s">
        <v>44</v>
      </c>
      <c r="D24" s="7" t="s">
        <v>133</v>
      </c>
      <c r="E24" s="7" t="s">
        <v>82</v>
      </c>
      <c r="F24" s="10">
        <v>773.313</v>
      </c>
      <c r="G24" s="14"/>
      <c r="H24" s="13">
        <f>ROUND((G24*F24),2)</f>
      </c>
      <c r="O24">
        <f>rekapitulace!H8</f>
      </c>
      <c r="P24">
        <f>O24/100*H24</f>
      </c>
    </row>
    <row r="25" ht="89.25">
      <c r="D25" s="15" t="s">
        <v>348</v>
      </c>
    </row>
    <row r="26" ht="153">
      <c r="D26" s="15" t="s">
        <v>122</v>
      </c>
    </row>
    <row r="27" spans="1:16" ht="12.75">
      <c r="A27" s="7">
        <v>6</v>
      </c>
      <c r="B27" s="7" t="s">
        <v>135</v>
      </c>
      <c r="C27" s="7" t="s">
        <v>44</v>
      </c>
      <c r="D27" s="7" t="s">
        <v>136</v>
      </c>
      <c r="E27" s="7" t="s">
        <v>92</v>
      </c>
      <c r="F27" s="10">
        <v>901.343</v>
      </c>
      <c r="G27" s="14"/>
      <c r="H27" s="13">
        <f>ROUND((G27*F27),2)</f>
      </c>
      <c r="O27">
        <f>rekapitulace!H8</f>
      </c>
      <c r="P27">
        <f>O27/100*H27</f>
      </c>
    </row>
    <row r="28" ht="76.5">
      <c r="D28" s="15" t="s">
        <v>349</v>
      </c>
    </row>
    <row r="29" ht="153">
      <c r="D29" s="15" t="s">
        <v>138</v>
      </c>
    </row>
    <row r="30" spans="1:16" ht="12.75">
      <c r="A30" s="7">
        <v>7</v>
      </c>
      <c r="B30" s="7" t="s">
        <v>139</v>
      </c>
      <c r="C30" s="7" t="s">
        <v>44</v>
      </c>
      <c r="D30" s="7" t="s">
        <v>140</v>
      </c>
      <c r="E30" s="7" t="s">
        <v>92</v>
      </c>
      <c r="F30" s="10">
        <v>65.55</v>
      </c>
      <c r="G30" s="14"/>
      <c r="H30" s="13">
        <f>ROUND((G30*F30),2)</f>
      </c>
      <c r="O30">
        <f>rekapitulace!H8</f>
      </c>
      <c r="P30">
        <f>O30/100*H30</f>
      </c>
    </row>
    <row r="31" ht="76.5">
      <c r="D31" s="15" t="s">
        <v>350</v>
      </c>
    </row>
    <row r="32" ht="153">
      <c r="D32" s="15" t="s">
        <v>138</v>
      </c>
    </row>
    <row r="33" spans="1:16" ht="12.75" customHeight="1">
      <c r="A33" s="16"/>
      <c r="B33" s="16"/>
      <c r="C33" s="16" t="s">
        <v>42</v>
      </c>
      <c r="D33" s="16" t="s">
        <v>41</v>
      </c>
      <c r="E33" s="16"/>
      <c r="F33" s="16"/>
      <c r="G33" s="16"/>
      <c r="H33" s="16">
        <f>SUM(H12:H32)</f>
      </c>
      <c r="P33">
        <f>ROUND(SUM(P12:P32),2)</f>
      </c>
    </row>
    <row r="35" spans="1:8" ht="12.75" customHeight="1">
      <c r="A35" s="9"/>
      <c r="B35" s="9"/>
      <c r="C35" s="9" t="s">
        <v>24</v>
      </c>
      <c r="D35" s="9" t="s">
        <v>85</v>
      </c>
      <c r="E35" s="9"/>
      <c r="F35" s="11"/>
      <c r="G35" s="9"/>
      <c r="H35" s="11"/>
    </row>
    <row r="36" spans="1:16" ht="12.75">
      <c r="A36" s="7">
        <v>8</v>
      </c>
      <c r="B36" s="7" t="s">
        <v>142</v>
      </c>
      <c r="C36" s="7" t="s">
        <v>44</v>
      </c>
      <c r="D36" s="7" t="s">
        <v>143</v>
      </c>
      <c r="E36" s="7" t="s">
        <v>101</v>
      </c>
      <c r="F36" s="10">
        <v>524.7</v>
      </c>
      <c r="G36" s="14"/>
      <c r="H36" s="13">
        <f>ROUND((G36*F36),2)</f>
      </c>
      <c r="O36">
        <f>rekapitulace!H8</f>
      </c>
      <c r="P36">
        <f>O36/100*H36</f>
      </c>
    </row>
    <row r="37" ht="76.5">
      <c r="D37" s="15" t="s">
        <v>351</v>
      </c>
    </row>
    <row r="38" ht="63.75">
      <c r="D38" s="15" t="s">
        <v>145</v>
      </c>
    </row>
    <row r="39" spans="1:16" ht="12.75">
      <c r="A39" s="7">
        <v>9</v>
      </c>
      <c r="B39" s="7" t="s">
        <v>156</v>
      </c>
      <c r="C39" s="7" t="s">
        <v>44</v>
      </c>
      <c r="D39" s="7" t="s">
        <v>157</v>
      </c>
      <c r="E39" s="7" t="s">
        <v>92</v>
      </c>
      <c r="F39" s="10">
        <v>282</v>
      </c>
      <c r="G39" s="14"/>
      <c r="H39" s="13">
        <f>ROUND((G39*F39),2)</f>
      </c>
      <c r="O39">
        <f>rekapitulace!H8</f>
      </c>
      <c r="P39">
        <f>O39/100*H39</f>
      </c>
    </row>
    <row r="40" ht="76.5">
      <c r="D40" s="15" t="s">
        <v>352</v>
      </c>
    </row>
    <row r="41" ht="409.5">
      <c r="D41" s="15" t="s">
        <v>149</v>
      </c>
    </row>
    <row r="42" spans="1:16" ht="12.75">
      <c r="A42" s="7">
        <v>10</v>
      </c>
      <c r="B42" s="7" t="s">
        <v>159</v>
      </c>
      <c r="C42" s="7" t="s">
        <v>44</v>
      </c>
      <c r="D42" s="7" t="s">
        <v>160</v>
      </c>
      <c r="E42" s="7" t="s">
        <v>92</v>
      </c>
      <c r="F42" s="10">
        <v>95.925</v>
      </c>
      <c r="G42" s="14"/>
      <c r="H42" s="13">
        <f>ROUND((G42*F42),2)</f>
      </c>
      <c r="O42">
        <f>rekapitulace!H8</f>
      </c>
      <c r="P42">
        <f>O42/100*H42</f>
      </c>
    </row>
    <row r="43" ht="280.5">
      <c r="D43" s="15" t="s">
        <v>353</v>
      </c>
    </row>
    <row r="44" ht="409.5">
      <c r="D44" s="15" t="s">
        <v>149</v>
      </c>
    </row>
    <row r="45" spans="1:16" ht="12.75">
      <c r="A45" s="7">
        <v>11</v>
      </c>
      <c r="B45" s="7" t="s">
        <v>159</v>
      </c>
      <c r="C45" s="7" t="s">
        <v>50</v>
      </c>
      <c r="D45" s="7" t="s">
        <v>162</v>
      </c>
      <c r="E45" s="7" t="s">
        <v>92</v>
      </c>
      <c r="F45" s="10">
        <v>309.325</v>
      </c>
      <c r="G45" s="14"/>
      <c r="H45" s="13">
        <f>ROUND((G45*F45),2)</f>
      </c>
      <c r="O45">
        <f>rekapitulace!H8</f>
      </c>
      <c r="P45">
        <f>O45/100*H45</f>
      </c>
    </row>
    <row r="46" ht="191.25">
      <c r="D46" s="15" t="s">
        <v>354</v>
      </c>
    </row>
    <row r="47" ht="409.5">
      <c r="D47" s="15" t="s">
        <v>149</v>
      </c>
    </row>
    <row r="48" spans="1:16" ht="12.75">
      <c r="A48" s="7">
        <v>12</v>
      </c>
      <c r="B48" s="7" t="s">
        <v>166</v>
      </c>
      <c r="C48" s="7" t="s">
        <v>44</v>
      </c>
      <c r="D48" s="7" t="s">
        <v>167</v>
      </c>
      <c r="E48" s="7" t="s">
        <v>168</v>
      </c>
      <c r="F48" s="10">
        <v>115</v>
      </c>
      <c r="G48" s="14"/>
      <c r="H48" s="13">
        <f>ROUND((G48*F48),2)</f>
      </c>
      <c r="O48">
        <f>rekapitulace!H8</f>
      </c>
      <c r="P48">
        <f>O48/100*H48</f>
      </c>
    </row>
    <row r="49" ht="165.75">
      <c r="D49" s="15" t="s">
        <v>355</v>
      </c>
    </row>
    <row r="50" ht="409.5">
      <c r="D50" s="15" t="s">
        <v>149</v>
      </c>
    </row>
    <row r="51" spans="1:16" ht="12.75">
      <c r="A51" s="7">
        <v>13</v>
      </c>
      <c r="B51" s="7" t="s">
        <v>170</v>
      </c>
      <c r="C51" s="7" t="s">
        <v>44</v>
      </c>
      <c r="D51" s="7" t="s">
        <v>171</v>
      </c>
      <c r="E51" s="7" t="s">
        <v>92</v>
      </c>
      <c r="F51" s="10">
        <v>41.2</v>
      </c>
      <c r="G51" s="14"/>
      <c r="H51" s="13">
        <f>ROUND((G51*F51),2)</f>
      </c>
      <c r="O51">
        <f>rekapitulace!H8</f>
      </c>
      <c r="P51">
        <f>O51/100*H51</f>
      </c>
    </row>
    <row r="52" ht="267.75">
      <c r="D52" s="15" t="s">
        <v>356</v>
      </c>
    </row>
    <row r="53" ht="409.5">
      <c r="D53" s="15" t="s">
        <v>149</v>
      </c>
    </row>
    <row r="54" spans="1:16" ht="12.75">
      <c r="A54" s="7">
        <v>14</v>
      </c>
      <c r="B54" s="7" t="s">
        <v>170</v>
      </c>
      <c r="C54" s="7" t="s">
        <v>50</v>
      </c>
      <c r="D54" s="7" t="s">
        <v>173</v>
      </c>
      <c r="E54" s="7" t="s">
        <v>92</v>
      </c>
      <c r="F54" s="10">
        <v>49.5</v>
      </c>
      <c r="G54" s="14"/>
      <c r="H54" s="13">
        <f>ROUND((G54*F54),2)</f>
      </c>
      <c r="O54">
        <f>rekapitulace!H8</f>
      </c>
      <c r="P54">
        <f>O54/100*H54</f>
      </c>
    </row>
    <row r="55" ht="76.5">
      <c r="D55" s="15" t="s">
        <v>357</v>
      </c>
    </row>
    <row r="56" ht="409.5">
      <c r="D56" s="15" t="s">
        <v>149</v>
      </c>
    </row>
    <row r="57" spans="1:16" ht="12.75">
      <c r="A57" s="7">
        <v>15</v>
      </c>
      <c r="B57" s="7" t="s">
        <v>177</v>
      </c>
      <c r="C57" s="7" t="s">
        <v>44</v>
      </c>
      <c r="D57" s="7" t="s">
        <v>178</v>
      </c>
      <c r="E57" s="7" t="s">
        <v>168</v>
      </c>
      <c r="F57" s="10">
        <v>489.9</v>
      </c>
      <c r="G57" s="14"/>
      <c r="H57" s="13">
        <f>ROUND((G57*F57),2)</f>
      </c>
      <c r="O57">
        <f>rekapitulace!H8</f>
      </c>
      <c r="P57">
        <f>O57/100*H57</f>
      </c>
    </row>
    <row r="58" ht="255">
      <c r="D58" s="15" t="s">
        <v>358</v>
      </c>
    </row>
    <row r="59" ht="165.75">
      <c r="D59" s="15" t="s">
        <v>180</v>
      </c>
    </row>
    <row r="60" spans="1:16" ht="12.75">
      <c r="A60" s="7">
        <v>16</v>
      </c>
      <c r="B60" s="7" t="s">
        <v>181</v>
      </c>
      <c r="C60" s="7" t="s">
        <v>44</v>
      </c>
      <c r="D60" s="7" t="s">
        <v>182</v>
      </c>
      <c r="E60" s="7" t="s">
        <v>92</v>
      </c>
      <c r="F60" s="10">
        <v>944.72</v>
      </c>
      <c r="G60" s="14"/>
      <c r="H60" s="13">
        <f>ROUND((G60*F60),2)</f>
      </c>
      <c r="O60">
        <f>rekapitulace!H8</f>
      </c>
      <c r="P60">
        <f>O60/100*H60</f>
      </c>
    </row>
    <row r="61" ht="178.5">
      <c r="D61" s="15" t="s">
        <v>359</v>
      </c>
    </row>
    <row r="62" ht="409.5">
      <c r="D62" s="15" t="s">
        <v>184</v>
      </c>
    </row>
    <row r="63" spans="1:16" ht="12.75">
      <c r="A63" s="7">
        <v>17</v>
      </c>
      <c r="B63" s="7" t="s">
        <v>185</v>
      </c>
      <c r="C63" s="7" t="s">
        <v>50</v>
      </c>
      <c r="D63" s="7" t="s">
        <v>186</v>
      </c>
      <c r="E63" s="7" t="s">
        <v>92</v>
      </c>
      <c r="F63" s="10">
        <v>65.55</v>
      </c>
      <c r="G63" s="14"/>
      <c r="H63" s="13">
        <f>ROUND((G63*F63),2)</f>
      </c>
      <c r="O63">
        <f>rekapitulace!H8</f>
      </c>
      <c r="P63">
        <f>O63/100*H63</f>
      </c>
    </row>
    <row r="64" ht="102">
      <c r="D64" s="15" t="s">
        <v>360</v>
      </c>
    </row>
    <row r="65" ht="409.5">
      <c r="D65" s="15" t="s">
        <v>188</v>
      </c>
    </row>
    <row r="66" spans="1:16" ht="12.75">
      <c r="A66" s="7">
        <v>18</v>
      </c>
      <c r="B66" s="7" t="s">
        <v>185</v>
      </c>
      <c r="C66" s="7" t="s">
        <v>54</v>
      </c>
      <c r="D66" s="7" t="s">
        <v>189</v>
      </c>
      <c r="E66" s="7" t="s">
        <v>92</v>
      </c>
      <c r="F66" s="10">
        <v>901.343</v>
      </c>
      <c r="G66" s="14"/>
      <c r="H66" s="13">
        <f>ROUND((G66*F66),2)</f>
      </c>
      <c r="O66">
        <f>rekapitulace!H8</f>
      </c>
      <c r="P66">
        <f>O66/100*H66</f>
      </c>
    </row>
    <row r="67" ht="153">
      <c r="D67" s="15" t="s">
        <v>361</v>
      </c>
    </row>
    <row r="68" ht="409.5">
      <c r="D68" s="15" t="s">
        <v>188</v>
      </c>
    </row>
    <row r="69" spans="1:16" ht="12.75">
      <c r="A69" s="7">
        <v>19</v>
      </c>
      <c r="B69" s="7" t="s">
        <v>193</v>
      </c>
      <c r="C69" s="7" t="s">
        <v>44</v>
      </c>
      <c r="D69" s="7" t="s">
        <v>194</v>
      </c>
      <c r="E69" s="7" t="s">
        <v>92</v>
      </c>
      <c r="F69" s="10">
        <v>18</v>
      </c>
      <c r="G69" s="14"/>
      <c r="H69" s="13">
        <f>ROUND((G69*F69),2)</f>
      </c>
      <c r="O69">
        <f>rekapitulace!H8</f>
      </c>
      <c r="P69">
        <f>O69/100*H69</f>
      </c>
    </row>
    <row r="70" ht="76.5">
      <c r="D70" s="15" t="s">
        <v>362</v>
      </c>
    </row>
    <row r="71" ht="409.5">
      <c r="D71" s="15" t="s">
        <v>196</v>
      </c>
    </row>
    <row r="72" spans="1:16" ht="12.75">
      <c r="A72" s="7">
        <v>20</v>
      </c>
      <c r="B72" s="7" t="s">
        <v>95</v>
      </c>
      <c r="C72" s="7" t="s">
        <v>44</v>
      </c>
      <c r="D72" s="7" t="s">
        <v>96</v>
      </c>
      <c r="E72" s="7" t="s">
        <v>92</v>
      </c>
      <c r="F72" s="10">
        <v>962.72</v>
      </c>
      <c r="G72" s="14"/>
      <c r="H72" s="13">
        <f>ROUND((G72*F72),2)</f>
      </c>
      <c r="O72">
        <f>rekapitulace!H8</f>
      </c>
      <c r="P72">
        <f>O72/100*H72</f>
      </c>
    </row>
    <row r="73" ht="114.75">
      <c r="D73" s="15" t="s">
        <v>363</v>
      </c>
    </row>
    <row r="74" ht="409.5">
      <c r="D74" s="15" t="s">
        <v>98</v>
      </c>
    </row>
    <row r="75" spans="1:16" ht="12.75">
      <c r="A75" s="7">
        <v>21</v>
      </c>
      <c r="B75" s="7" t="s">
        <v>198</v>
      </c>
      <c r="C75" s="7" t="s">
        <v>44</v>
      </c>
      <c r="D75" s="7" t="s">
        <v>199</v>
      </c>
      <c r="E75" s="7" t="s">
        <v>92</v>
      </c>
      <c r="F75" s="10">
        <v>778.72</v>
      </c>
      <c r="G75" s="14"/>
      <c r="H75" s="13">
        <f>ROUND((G75*F75),2)</f>
      </c>
      <c r="O75">
        <f>rekapitulace!H8</f>
      </c>
      <c r="P75">
        <f>O75/100*H75</f>
      </c>
    </row>
    <row r="76" ht="63.75">
      <c r="D76" s="15" t="s">
        <v>364</v>
      </c>
    </row>
    <row r="77" ht="409.5">
      <c r="D77" s="15" t="s">
        <v>201</v>
      </c>
    </row>
    <row r="78" spans="1:16" ht="12.75">
      <c r="A78" s="7">
        <v>22</v>
      </c>
      <c r="B78" s="7" t="s">
        <v>202</v>
      </c>
      <c r="C78" s="7" t="s">
        <v>44</v>
      </c>
      <c r="D78" s="7" t="s">
        <v>203</v>
      </c>
      <c r="E78" s="7" t="s">
        <v>92</v>
      </c>
      <c r="F78" s="10">
        <v>110.6</v>
      </c>
      <c r="G78" s="14"/>
      <c r="H78" s="13">
        <f>ROUND((G78*F78),2)</f>
      </c>
      <c r="O78">
        <f>rekapitulace!H8</f>
      </c>
      <c r="P78">
        <f>O78/100*H78</f>
      </c>
    </row>
    <row r="79" ht="140.25">
      <c r="D79" s="15" t="s">
        <v>365</v>
      </c>
    </row>
    <row r="80" ht="409.5">
      <c r="D80" s="15" t="s">
        <v>205</v>
      </c>
    </row>
    <row r="81" spans="1:16" ht="12.75">
      <c r="A81" s="7">
        <v>23</v>
      </c>
      <c r="B81" s="7" t="s">
        <v>206</v>
      </c>
      <c r="C81" s="7" t="s">
        <v>44</v>
      </c>
      <c r="D81" s="7" t="s">
        <v>207</v>
      </c>
      <c r="E81" s="7" t="s">
        <v>92</v>
      </c>
      <c r="F81" s="10">
        <v>12.023</v>
      </c>
      <c r="G81" s="14"/>
      <c r="H81" s="13">
        <f>ROUND((G81*F81),2)</f>
      </c>
      <c r="O81">
        <f>rekapitulace!H8</f>
      </c>
      <c r="P81">
        <f>O81/100*H81</f>
      </c>
    </row>
    <row r="82" ht="408">
      <c r="D82" s="15" t="s">
        <v>366</v>
      </c>
    </row>
    <row r="83" ht="409.5">
      <c r="D83" s="15" t="s">
        <v>209</v>
      </c>
    </row>
    <row r="84" spans="1:16" ht="12.75">
      <c r="A84" s="7">
        <v>24</v>
      </c>
      <c r="B84" s="7" t="s">
        <v>210</v>
      </c>
      <c r="C84" s="7" t="s">
        <v>44</v>
      </c>
      <c r="D84" s="7" t="s">
        <v>211</v>
      </c>
      <c r="E84" s="7" t="s">
        <v>92</v>
      </c>
      <c r="F84" s="10">
        <v>3.856</v>
      </c>
      <c r="G84" s="14"/>
      <c r="H84" s="13">
        <f>ROUND((G84*F84),2)</f>
      </c>
      <c r="O84">
        <f>rekapitulace!H8</f>
      </c>
      <c r="P84">
        <f>O84/100*H84</f>
      </c>
    </row>
    <row r="85" ht="89.25">
      <c r="D85" s="15" t="s">
        <v>367</v>
      </c>
    </row>
    <row r="86" ht="409.5">
      <c r="D86" s="15" t="s">
        <v>213</v>
      </c>
    </row>
    <row r="87" spans="1:16" ht="12.75">
      <c r="A87" s="7">
        <v>25</v>
      </c>
      <c r="B87" s="7" t="s">
        <v>214</v>
      </c>
      <c r="C87" s="7" t="s">
        <v>44</v>
      </c>
      <c r="D87" s="7" t="s">
        <v>215</v>
      </c>
      <c r="E87" s="7" t="s">
        <v>101</v>
      </c>
      <c r="F87" s="10">
        <v>1557.5</v>
      </c>
      <c r="G87" s="14"/>
      <c r="H87" s="13">
        <f>ROUND((G87*F87),2)</f>
      </c>
      <c r="O87">
        <f>rekapitulace!H8</f>
      </c>
      <c r="P87">
        <f>O87/100*H87</f>
      </c>
    </row>
    <row r="88" ht="76.5">
      <c r="D88" s="15" t="s">
        <v>368</v>
      </c>
    </row>
    <row r="89" ht="153">
      <c r="D89" s="15" t="s">
        <v>217</v>
      </c>
    </row>
    <row r="90" spans="1:16" ht="12.75">
      <c r="A90" s="7">
        <v>26</v>
      </c>
      <c r="B90" s="7" t="s">
        <v>369</v>
      </c>
      <c r="C90" s="7" t="s">
        <v>44</v>
      </c>
      <c r="D90" s="7" t="s">
        <v>370</v>
      </c>
      <c r="E90" s="7" t="s">
        <v>92</v>
      </c>
      <c r="F90" s="10">
        <v>52.5</v>
      </c>
      <c r="G90" s="14"/>
      <c r="H90" s="13">
        <f>ROUND((G90*F90),2)</f>
      </c>
      <c r="O90">
        <f>rekapitulace!H8</f>
      </c>
      <c r="P90">
        <f>O90/100*H90</f>
      </c>
    </row>
    <row r="91" ht="63.75">
      <c r="D91" s="15" t="s">
        <v>371</v>
      </c>
    </row>
    <row r="92" ht="204">
      <c r="D92" s="15" t="s">
        <v>372</v>
      </c>
    </row>
    <row r="93" spans="1:16" ht="12.75">
      <c r="A93" s="7">
        <v>27</v>
      </c>
      <c r="B93" s="7" t="s">
        <v>218</v>
      </c>
      <c r="C93" s="7" t="s">
        <v>44</v>
      </c>
      <c r="D93" s="7" t="s">
        <v>219</v>
      </c>
      <c r="E93" s="7" t="s">
        <v>92</v>
      </c>
      <c r="F93" s="10">
        <v>13.05</v>
      </c>
      <c r="G93" s="14"/>
      <c r="H93" s="13">
        <f>ROUND((G93*F93),2)</f>
      </c>
      <c r="O93">
        <f>rekapitulace!H8</f>
      </c>
      <c r="P93">
        <f>O93/100*H93</f>
      </c>
    </row>
    <row r="94" ht="51">
      <c r="D94" s="15" t="s">
        <v>373</v>
      </c>
    </row>
    <row r="95" ht="216.75">
      <c r="D95" s="15" t="s">
        <v>221</v>
      </c>
    </row>
    <row r="96" spans="1:16" ht="12.75">
      <c r="A96" s="7">
        <v>28</v>
      </c>
      <c r="B96" s="7" t="s">
        <v>222</v>
      </c>
      <c r="C96" s="7" t="s">
        <v>44</v>
      </c>
      <c r="D96" s="7" t="s">
        <v>223</v>
      </c>
      <c r="E96" s="7" t="s">
        <v>101</v>
      </c>
      <c r="F96" s="10">
        <v>437</v>
      </c>
      <c r="G96" s="14"/>
      <c r="H96" s="13">
        <f>ROUND((G96*F96),2)</f>
      </c>
      <c r="O96">
        <f>rekapitulace!H8</f>
      </c>
      <c r="P96">
        <f>O96/100*H96</f>
      </c>
    </row>
    <row r="97" ht="89.25">
      <c r="D97" s="15" t="s">
        <v>374</v>
      </c>
    </row>
    <row r="98" ht="178.5">
      <c r="D98" s="15" t="s">
        <v>225</v>
      </c>
    </row>
    <row r="99" spans="1:16" ht="12.75">
      <c r="A99" s="7">
        <v>29</v>
      </c>
      <c r="B99" s="7" t="s">
        <v>226</v>
      </c>
      <c r="C99" s="7" t="s">
        <v>44</v>
      </c>
      <c r="D99" s="7" t="s">
        <v>227</v>
      </c>
      <c r="E99" s="7" t="s">
        <v>101</v>
      </c>
      <c r="F99" s="10">
        <v>1748</v>
      </c>
      <c r="G99" s="14"/>
      <c r="H99" s="13">
        <f>ROUND((G99*F99),2)</f>
      </c>
      <c r="O99">
        <f>rekapitulace!H8</f>
      </c>
      <c r="P99">
        <f>O99/100*H99</f>
      </c>
    </row>
    <row r="100" ht="102">
      <c r="D100" s="15" t="s">
        <v>375</v>
      </c>
    </row>
    <row r="101" ht="280.5">
      <c r="D101" s="15" t="s">
        <v>229</v>
      </c>
    </row>
    <row r="102" spans="1:16" ht="12.75" customHeight="1">
      <c r="A102" s="16"/>
      <c r="B102" s="16"/>
      <c r="C102" s="16" t="s">
        <v>24</v>
      </c>
      <c r="D102" s="16" t="s">
        <v>85</v>
      </c>
      <c r="E102" s="16"/>
      <c r="F102" s="16"/>
      <c r="G102" s="16"/>
      <c r="H102" s="16">
        <f>SUM(H36:H101)</f>
      </c>
      <c r="P102">
        <f>ROUND(SUM(P36:P101),2)</f>
      </c>
    </row>
    <row r="104" spans="1:8" ht="12.75" customHeight="1">
      <c r="A104" s="9"/>
      <c r="B104" s="9"/>
      <c r="C104" s="9" t="s">
        <v>34</v>
      </c>
      <c r="D104" s="9" t="s">
        <v>230</v>
      </c>
      <c r="E104" s="9"/>
      <c r="F104" s="11"/>
      <c r="G104" s="9"/>
      <c r="H104" s="11"/>
    </row>
    <row r="105" spans="1:16" ht="12.75">
      <c r="A105" s="7">
        <v>30</v>
      </c>
      <c r="B105" s="7" t="s">
        <v>238</v>
      </c>
      <c r="C105" s="7" t="s">
        <v>44</v>
      </c>
      <c r="D105" s="7" t="s">
        <v>239</v>
      </c>
      <c r="E105" s="7" t="s">
        <v>101</v>
      </c>
      <c r="F105" s="10">
        <v>122.4</v>
      </c>
      <c r="G105" s="14"/>
      <c r="H105" s="13">
        <f>ROUND((G105*F105),2)</f>
      </c>
      <c r="O105">
        <f>rekapitulace!H8</f>
      </c>
      <c r="P105">
        <f>O105/100*H105</f>
      </c>
    </row>
    <row r="106" ht="89.25">
      <c r="D106" s="15" t="s">
        <v>376</v>
      </c>
    </row>
    <row r="107" ht="267.75">
      <c r="D107" s="15" t="s">
        <v>241</v>
      </c>
    </row>
    <row r="108" spans="1:16" ht="12.75">
      <c r="A108" s="7">
        <v>31</v>
      </c>
      <c r="B108" s="7" t="s">
        <v>242</v>
      </c>
      <c r="C108" s="7" t="s">
        <v>44</v>
      </c>
      <c r="D108" s="7" t="s">
        <v>243</v>
      </c>
      <c r="E108" s="7" t="s">
        <v>168</v>
      </c>
      <c r="F108" s="10">
        <v>68</v>
      </c>
      <c r="G108" s="14"/>
      <c r="H108" s="13">
        <f>ROUND((G108*F108),2)</f>
      </c>
      <c r="O108">
        <f>rekapitulace!H8</f>
      </c>
      <c r="P108">
        <f>O108/100*H108</f>
      </c>
    </row>
    <row r="109" ht="51">
      <c r="D109" s="15" t="s">
        <v>377</v>
      </c>
    </row>
    <row r="110" ht="409.5">
      <c r="D110" s="15" t="s">
        <v>245</v>
      </c>
    </row>
    <row r="111" spans="1:16" ht="12.75" customHeight="1">
      <c r="A111" s="16"/>
      <c r="B111" s="16"/>
      <c r="C111" s="16" t="s">
        <v>34</v>
      </c>
      <c r="D111" s="16" t="s">
        <v>230</v>
      </c>
      <c r="E111" s="16"/>
      <c r="F111" s="16"/>
      <c r="G111" s="16"/>
      <c r="H111" s="16">
        <f>SUM(H105:H110)</f>
      </c>
      <c r="P111">
        <f>ROUND(SUM(P105:P110),2)</f>
      </c>
    </row>
    <row r="113" spans="1:8" ht="12.75" customHeight="1">
      <c r="A113" s="9"/>
      <c r="B113" s="9"/>
      <c r="C113" s="9" t="s">
        <v>36</v>
      </c>
      <c r="D113" s="9" t="s">
        <v>246</v>
      </c>
      <c r="E113" s="9"/>
      <c r="F113" s="11"/>
      <c r="G113" s="9"/>
      <c r="H113" s="11"/>
    </row>
    <row r="114" spans="1:16" ht="12.75">
      <c r="A114" s="7">
        <v>32</v>
      </c>
      <c r="B114" s="7" t="s">
        <v>247</v>
      </c>
      <c r="C114" s="7" t="s">
        <v>44</v>
      </c>
      <c r="D114" s="7" t="s">
        <v>248</v>
      </c>
      <c r="E114" s="7" t="s">
        <v>92</v>
      </c>
      <c r="F114" s="10">
        <v>0.8</v>
      </c>
      <c r="G114" s="14"/>
      <c r="H114" s="13">
        <f>ROUND((G114*F114),2)</f>
      </c>
      <c r="O114">
        <f>rekapitulace!H8</f>
      </c>
      <c r="P114">
        <f>O114/100*H114</f>
      </c>
    </row>
    <row r="115" ht="63.75">
      <c r="D115" s="15" t="s">
        <v>378</v>
      </c>
    </row>
    <row r="116" ht="306">
      <c r="D116" s="15" t="s">
        <v>250</v>
      </c>
    </row>
    <row r="117" spans="1:16" ht="12.75" customHeight="1">
      <c r="A117" s="16"/>
      <c r="B117" s="16"/>
      <c r="C117" s="16" t="s">
        <v>36</v>
      </c>
      <c r="D117" s="16" t="s">
        <v>246</v>
      </c>
      <c r="E117" s="16"/>
      <c r="F117" s="16"/>
      <c r="G117" s="16"/>
      <c r="H117" s="16">
        <f>SUM(H114:H116)</f>
      </c>
      <c r="P117">
        <f>ROUND(SUM(P114:P116),2)</f>
      </c>
    </row>
    <row r="119" spans="1:8" ht="12.75" customHeight="1">
      <c r="A119" s="9"/>
      <c r="B119" s="9"/>
      <c r="C119" s="9" t="s">
        <v>37</v>
      </c>
      <c r="D119" s="9" t="s">
        <v>251</v>
      </c>
      <c r="E119" s="9"/>
      <c r="F119" s="11"/>
      <c r="G119" s="9"/>
      <c r="H119" s="11"/>
    </row>
    <row r="120" spans="1:16" ht="12.75">
      <c r="A120" s="7">
        <v>33</v>
      </c>
      <c r="B120" s="7" t="s">
        <v>252</v>
      </c>
      <c r="C120" s="7" t="s">
        <v>44</v>
      </c>
      <c r="D120" s="7" t="s">
        <v>253</v>
      </c>
      <c r="E120" s="7" t="s">
        <v>92</v>
      </c>
      <c r="F120" s="10">
        <v>401.4</v>
      </c>
      <c r="G120" s="14"/>
      <c r="H120" s="13">
        <f>ROUND((G120*F120),2)</f>
      </c>
      <c r="O120">
        <f>rekapitulace!H8</f>
      </c>
      <c r="P120">
        <f>O120/100*H120</f>
      </c>
    </row>
    <row r="121" ht="89.25">
      <c r="D121" s="15" t="s">
        <v>379</v>
      </c>
    </row>
    <row r="122" ht="318.75">
      <c r="D122" s="15" t="s">
        <v>255</v>
      </c>
    </row>
    <row r="123" spans="1:16" ht="12.75">
      <c r="A123" s="7">
        <v>34</v>
      </c>
      <c r="B123" s="7" t="s">
        <v>260</v>
      </c>
      <c r="C123" s="7" t="s">
        <v>44</v>
      </c>
      <c r="D123" s="7" t="s">
        <v>261</v>
      </c>
      <c r="E123" s="7" t="s">
        <v>101</v>
      </c>
      <c r="F123" s="10">
        <v>330</v>
      </c>
      <c r="G123" s="14"/>
      <c r="H123" s="13">
        <f>ROUND((G123*F123),2)</f>
      </c>
      <c r="O123">
        <f>rekapitulace!H8</f>
      </c>
      <c r="P123">
        <f>O123/100*H123</f>
      </c>
    </row>
    <row r="124" ht="63.75">
      <c r="D124" s="15" t="s">
        <v>380</v>
      </c>
    </row>
    <row r="125" ht="409.5">
      <c r="D125" s="15" t="s">
        <v>259</v>
      </c>
    </row>
    <row r="126" spans="1:16" ht="12.75">
      <c r="A126" s="7">
        <v>35</v>
      </c>
      <c r="B126" s="7" t="s">
        <v>263</v>
      </c>
      <c r="C126" s="7" t="s">
        <v>44</v>
      </c>
      <c r="D126" s="7" t="s">
        <v>264</v>
      </c>
      <c r="E126" s="7" t="s">
        <v>101</v>
      </c>
      <c r="F126" s="10">
        <v>1087</v>
      </c>
      <c r="G126" s="14"/>
      <c r="H126" s="13">
        <f>ROUND((G126*F126),2)</f>
      </c>
      <c r="O126">
        <f>rekapitulace!H8</f>
      </c>
      <c r="P126">
        <f>O126/100*H126</f>
      </c>
    </row>
    <row r="127" ht="63.75">
      <c r="D127" s="15" t="s">
        <v>381</v>
      </c>
    </row>
    <row r="128" ht="357">
      <c r="D128" s="15" t="s">
        <v>266</v>
      </c>
    </row>
    <row r="129" spans="1:16" ht="12.75">
      <c r="A129" s="7">
        <v>36</v>
      </c>
      <c r="B129" s="7" t="s">
        <v>267</v>
      </c>
      <c r="C129" s="7" t="s">
        <v>50</v>
      </c>
      <c r="D129" s="7" t="s">
        <v>268</v>
      </c>
      <c r="E129" s="7" t="s">
        <v>101</v>
      </c>
      <c r="F129" s="10">
        <v>1295</v>
      </c>
      <c r="G129" s="14"/>
      <c r="H129" s="13">
        <f>ROUND((G129*F129),2)</f>
      </c>
      <c r="O129">
        <f>rekapitulace!H8</f>
      </c>
      <c r="P129">
        <f>O129/100*H129</f>
      </c>
    </row>
    <row r="130" ht="63.75">
      <c r="D130" s="15" t="s">
        <v>382</v>
      </c>
    </row>
    <row r="131" ht="357">
      <c r="D131" s="15" t="s">
        <v>266</v>
      </c>
    </row>
    <row r="132" spans="1:16" ht="12.75">
      <c r="A132" s="7">
        <v>37</v>
      </c>
      <c r="B132" s="7" t="s">
        <v>267</v>
      </c>
      <c r="C132" s="7" t="s">
        <v>54</v>
      </c>
      <c r="D132" s="7" t="s">
        <v>270</v>
      </c>
      <c r="E132" s="7" t="s">
        <v>101</v>
      </c>
      <c r="F132" s="10">
        <v>1295</v>
      </c>
      <c r="G132" s="14"/>
      <c r="H132" s="13">
        <f>ROUND((G132*F132),2)</f>
      </c>
      <c r="O132">
        <f>rekapitulace!H8</f>
      </c>
      <c r="P132">
        <f>O132/100*H132</f>
      </c>
    </row>
    <row r="133" ht="63.75">
      <c r="D133" s="15" t="s">
        <v>383</v>
      </c>
    </row>
    <row r="134" ht="357">
      <c r="D134" s="15" t="s">
        <v>266</v>
      </c>
    </row>
    <row r="135" spans="1:16" ht="12.75">
      <c r="A135" s="7">
        <v>38</v>
      </c>
      <c r="B135" s="7" t="s">
        <v>275</v>
      </c>
      <c r="C135" s="7" t="s">
        <v>44</v>
      </c>
      <c r="D135" s="7" t="s">
        <v>276</v>
      </c>
      <c r="E135" s="7" t="s">
        <v>101</v>
      </c>
      <c r="F135" s="10">
        <v>1295</v>
      </c>
      <c r="G135" s="14"/>
      <c r="H135" s="13">
        <f>ROUND((G135*F135),2)</f>
      </c>
      <c r="O135">
        <f>rekapitulace!H8</f>
      </c>
      <c r="P135">
        <f>O135/100*H135</f>
      </c>
    </row>
    <row r="136" ht="89.25">
      <c r="D136" s="15" t="s">
        <v>384</v>
      </c>
    </row>
    <row r="137" ht="409.5">
      <c r="D137" s="15" t="s">
        <v>274</v>
      </c>
    </row>
    <row r="138" spans="1:16" ht="12.75">
      <c r="A138" s="7">
        <v>39</v>
      </c>
      <c r="B138" s="7" t="s">
        <v>278</v>
      </c>
      <c r="C138" s="7" t="s">
        <v>44</v>
      </c>
      <c r="D138" s="7" t="s">
        <v>279</v>
      </c>
      <c r="E138" s="7" t="s">
        <v>101</v>
      </c>
      <c r="F138" s="10">
        <v>1295</v>
      </c>
      <c r="G138" s="14"/>
      <c r="H138" s="13">
        <f>ROUND((G138*F138),2)</f>
      </c>
      <c r="O138">
        <f>rekapitulace!H8</f>
      </c>
      <c r="P138">
        <f>O138/100*H138</f>
      </c>
    </row>
    <row r="139" ht="89.25">
      <c r="D139" s="15" t="s">
        <v>384</v>
      </c>
    </row>
    <row r="140" ht="409.5">
      <c r="D140" s="15" t="s">
        <v>274</v>
      </c>
    </row>
    <row r="141" spans="1:16" ht="12.75">
      <c r="A141" s="7">
        <v>40</v>
      </c>
      <c r="B141" s="7" t="s">
        <v>280</v>
      </c>
      <c r="C141" s="7" t="s">
        <v>44</v>
      </c>
      <c r="D141" s="7" t="s">
        <v>281</v>
      </c>
      <c r="E141" s="7" t="s">
        <v>101</v>
      </c>
      <c r="F141" s="10">
        <v>1087</v>
      </c>
      <c r="G141" s="14"/>
      <c r="H141" s="13">
        <f>ROUND((G141*F141),2)</f>
      </c>
      <c r="O141">
        <f>rekapitulace!H8</f>
      </c>
      <c r="P141">
        <f>O141/100*H141</f>
      </c>
    </row>
    <row r="142" ht="76.5">
      <c r="D142" s="15" t="s">
        <v>385</v>
      </c>
    </row>
    <row r="143" ht="409.5">
      <c r="D143" s="15" t="s">
        <v>274</v>
      </c>
    </row>
    <row r="144" spans="1:16" ht="12.75">
      <c r="A144" s="7">
        <v>41</v>
      </c>
      <c r="B144" s="7" t="s">
        <v>282</v>
      </c>
      <c r="C144" s="7" t="s">
        <v>44</v>
      </c>
      <c r="D144" s="7" t="s">
        <v>283</v>
      </c>
      <c r="E144" s="7" t="s">
        <v>101</v>
      </c>
      <c r="F144" s="10">
        <v>1087</v>
      </c>
      <c r="G144" s="14"/>
      <c r="H144" s="13">
        <f>ROUND((G144*F144),2)</f>
      </c>
      <c r="O144">
        <f>rekapitulace!H8</f>
      </c>
      <c r="P144">
        <f>O144/100*H144</f>
      </c>
    </row>
    <row r="145" ht="89.25">
      <c r="D145" s="15" t="s">
        <v>386</v>
      </c>
    </row>
    <row r="146" ht="127.5">
      <c r="D146" s="15" t="s">
        <v>285</v>
      </c>
    </row>
    <row r="147" spans="1:16" ht="12.75" customHeight="1">
      <c r="A147" s="16"/>
      <c r="B147" s="16"/>
      <c r="C147" s="16" t="s">
        <v>37</v>
      </c>
      <c r="D147" s="16" t="s">
        <v>251</v>
      </c>
      <c r="E147" s="16"/>
      <c r="F147" s="16"/>
      <c r="G147" s="16"/>
      <c r="H147" s="16">
        <f>SUM(H120:H146)</f>
      </c>
      <c r="P147">
        <f>ROUND(SUM(P120:P146),2)</f>
      </c>
    </row>
    <row r="149" spans="1:8" ht="12.75" customHeight="1">
      <c r="A149" s="9"/>
      <c r="B149" s="9"/>
      <c r="C149" s="9" t="s">
        <v>40</v>
      </c>
      <c r="D149" s="9" t="s">
        <v>286</v>
      </c>
      <c r="E149" s="9"/>
      <c r="F149" s="11"/>
      <c r="G149" s="9"/>
      <c r="H149" s="11"/>
    </row>
    <row r="150" spans="1:16" ht="12.75">
      <c r="A150" s="7">
        <v>42</v>
      </c>
      <c r="B150" s="7" t="s">
        <v>287</v>
      </c>
      <c r="C150" s="7" t="s">
        <v>44</v>
      </c>
      <c r="D150" s="7" t="s">
        <v>288</v>
      </c>
      <c r="E150" s="7" t="s">
        <v>168</v>
      </c>
      <c r="F150" s="10">
        <v>8</v>
      </c>
      <c r="G150" s="14"/>
      <c r="H150" s="13">
        <f>ROUND((G150*F150),2)</f>
      </c>
      <c r="O150">
        <f>rekapitulace!H8</f>
      </c>
      <c r="P150">
        <f>O150/100*H150</f>
      </c>
    </row>
    <row r="151" ht="63.75">
      <c r="D151" s="15" t="s">
        <v>387</v>
      </c>
    </row>
    <row r="152" ht="409.5">
      <c r="D152" s="15" t="s">
        <v>290</v>
      </c>
    </row>
    <row r="153" spans="1:16" ht="12.75">
      <c r="A153" s="7">
        <v>43</v>
      </c>
      <c r="B153" s="7" t="s">
        <v>295</v>
      </c>
      <c r="C153" s="7" t="s">
        <v>44</v>
      </c>
      <c r="D153" s="7" t="s">
        <v>296</v>
      </c>
      <c r="E153" s="7" t="s">
        <v>52</v>
      </c>
      <c r="F153" s="10">
        <v>4</v>
      </c>
      <c r="G153" s="14"/>
      <c r="H153" s="13">
        <f>ROUND((G153*F153),2)</f>
      </c>
      <c r="O153">
        <f>rekapitulace!H8</f>
      </c>
      <c r="P153">
        <f>O153/100*H153</f>
      </c>
    </row>
    <row r="154" ht="51">
      <c r="D154" s="15" t="s">
        <v>388</v>
      </c>
    </row>
    <row r="155" ht="409.5">
      <c r="D155" s="15" t="s">
        <v>298</v>
      </c>
    </row>
    <row r="156" spans="1:16" ht="12.75">
      <c r="A156" s="7">
        <v>44</v>
      </c>
      <c r="B156" s="7" t="s">
        <v>299</v>
      </c>
      <c r="C156" s="7" t="s">
        <v>44</v>
      </c>
      <c r="D156" s="7" t="s">
        <v>300</v>
      </c>
      <c r="E156" s="7" t="s">
        <v>52</v>
      </c>
      <c r="F156" s="10">
        <v>1</v>
      </c>
      <c r="G156" s="14"/>
      <c r="H156" s="13">
        <f>ROUND((G156*F156),2)</f>
      </c>
      <c r="O156">
        <f>rekapitulace!H8</f>
      </c>
      <c r="P156">
        <f>O156/100*H156</f>
      </c>
    </row>
    <row r="157" ht="51">
      <c r="D157" s="15" t="s">
        <v>389</v>
      </c>
    </row>
    <row r="158" ht="280.5">
      <c r="D158" s="15" t="s">
        <v>302</v>
      </c>
    </row>
    <row r="159" spans="1:16" ht="12.75">
      <c r="A159" s="7">
        <v>45</v>
      </c>
      <c r="B159" s="7" t="s">
        <v>306</v>
      </c>
      <c r="C159" s="7" t="s">
        <v>44</v>
      </c>
      <c r="D159" s="7" t="s">
        <v>307</v>
      </c>
      <c r="E159" s="7" t="s">
        <v>168</v>
      </c>
      <c r="F159" s="10">
        <v>8</v>
      </c>
      <c r="G159" s="14"/>
      <c r="H159" s="13">
        <f>ROUND((G159*F159),2)</f>
      </c>
      <c r="O159">
        <f>rekapitulace!H8</f>
      </c>
      <c r="P159">
        <f>O159/100*H159</f>
      </c>
    </row>
    <row r="160" ht="63.75">
      <c r="D160" s="15" t="s">
        <v>390</v>
      </c>
    </row>
    <row r="161" ht="409.5">
      <c r="D161" s="15" t="s">
        <v>309</v>
      </c>
    </row>
    <row r="162" spans="1:16" ht="12.75">
      <c r="A162" s="7">
        <v>46</v>
      </c>
      <c r="B162" s="7" t="s">
        <v>310</v>
      </c>
      <c r="C162" s="7" t="s">
        <v>44</v>
      </c>
      <c r="D162" s="7" t="s">
        <v>311</v>
      </c>
      <c r="E162" s="7" t="s">
        <v>168</v>
      </c>
      <c r="F162" s="10">
        <v>8</v>
      </c>
      <c r="G162" s="14"/>
      <c r="H162" s="13">
        <f>ROUND((G162*F162),2)</f>
      </c>
      <c r="O162">
        <f>rekapitulace!H8</f>
      </c>
      <c r="P162">
        <f>O162/100*H162</f>
      </c>
    </row>
    <row r="163" ht="63.75">
      <c r="D163" s="15" t="s">
        <v>390</v>
      </c>
    </row>
    <row r="164" ht="216.75">
      <c r="D164" s="15" t="s">
        <v>312</v>
      </c>
    </row>
    <row r="165" spans="1:16" ht="12.75" customHeight="1">
      <c r="A165" s="16"/>
      <c r="B165" s="16"/>
      <c r="C165" s="16" t="s">
        <v>40</v>
      </c>
      <c r="D165" s="16" t="s">
        <v>313</v>
      </c>
      <c r="E165" s="16"/>
      <c r="F165" s="16"/>
      <c r="G165" s="16"/>
      <c r="H165" s="16">
        <f>SUM(H150:H164)</f>
      </c>
      <c r="P165">
        <f>ROUND(SUM(P150:P164),2)</f>
      </c>
    </row>
    <row r="167" spans="1:8" ht="12.75" customHeight="1">
      <c r="A167" s="9"/>
      <c r="B167" s="9"/>
      <c r="C167" s="9" t="s">
        <v>315</v>
      </c>
      <c r="D167" s="9" t="s">
        <v>314</v>
      </c>
      <c r="E167" s="9"/>
      <c r="F167" s="11"/>
      <c r="G167" s="9"/>
      <c r="H167" s="11"/>
    </row>
    <row r="168" spans="1:16" ht="12.75">
      <c r="A168" s="7">
        <v>47</v>
      </c>
      <c r="B168" s="7" t="s">
        <v>391</v>
      </c>
      <c r="C168" s="7" t="s">
        <v>44</v>
      </c>
      <c r="D168" s="7" t="s">
        <v>392</v>
      </c>
      <c r="E168" s="7" t="s">
        <v>168</v>
      </c>
      <c r="F168" s="10">
        <v>169</v>
      </c>
      <c r="G168" s="14"/>
      <c r="H168" s="13">
        <f>ROUND((G168*F168),2)</f>
      </c>
      <c r="O168">
        <f>rekapitulace!H8</f>
      </c>
      <c r="P168">
        <f>O168/100*H168</f>
      </c>
    </row>
    <row r="169" ht="63.75">
      <c r="D169" s="15" t="s">
        <v>393</v>
      </c>
    </row>
    <row r="170" ht="409.5">
      <c r="D170" s="15" t="s">
        <v>394</v>
      </c>
    </row>
    <row r="171" spans="1:16" ht="12.75">
      <c r="A171" s="7">
        <v>48</v>
      </c>
      <c r="B171" s="7" t="s">
        <v>395</v>
      </c>
      <c r="C171" s="7" t="s">
        <v>44</v>
      </c>
      <c r="D171" s="7" t="s">
        <v>396</v>
      </c>
      <c r="E171" s="7" t="s">
        <v>168</v>
      </c>
      <c r="F171" s="10">
        <v>170</v>
      </c>
      <c r="G171" s="14"/>
      <c r="H171" s="13">
        <f>ROUND((G171*F171),2)</f>
      </c>
      <c r="O171">
        <f>rekapitulace!H8</f>
      </c>
      <c r="P171">
        <f>O171/100*H171</f>
      </c>
    </row>
    <row r="172" ht="63.75">
      <c r="D172" s="15" t="s">
        <v>397</v>
      </c>
    </row>
    <row r="173" ht="140.25">
      <c r="D173" s="15" t="s">
        <v>398</v>
      </c>
    </row>
    <row r="174" spans="1:16" ht="12.75">
      <c r="A174" s="7">
        <v>49</v>
      </c>
      <c r="B174" s="7" t="s">
        <v>399</v>
      </c>
      <c r="C174" s="7" t="s">
        <v>50</v>
      </c>
      <c r="D174" s="7" t="s">
        <v>400</v>
      </c>
      <c r="E174" s="7" t="s">
        <v>52</v>
      </c>
      <c r="F174" s="10">
        <v>11</v>
      </c>
      <c r="G174" s="14"/>
      <c r="H174" s="13">
        <f>ROUND((G174*F174),2)</f>
      </c>
      <c r="O174">
        <f>rekapitulace!H8</f>
      </c>
      <c r="P174">
        <f>O174/100*H174</f>
      </c>
    </row>
    <row r="175" ht="51">
      <c r="D175" s="15" t="s">
        <v>401</v>
      </c>
    </row>
    <row r="176" ht="140.25">
      <c r="D176" s="15" t="s">
        <v>402</v>
      </c>
    </row>
    <row r="177" spans="1:16" ht="12.75">
      <c r="A177" s="7">
        <v>50</v>
      </c>
      <c r="B177" s="7" t="s">
        <v>403</v>
      </c>
      <c r="C177" s="7" t="s">
        <v>44</v>
      </c>
      <c r="D177" s="7" t="s">
        <v>404</v>
      </c>
      <c r="E177" s="7" t="s">
        <v>52</v>
      </c>
      <c r="F177" s="10">
        <v>31</v>
      </c>
      <c r="G177" s="14"/>
      <c r="H177" s="13">
        <f>ROUND((G177*F177),2)</f>
      </c>
      <c r="O177">
        <f>rekapitulace!H8</f>
      </c>
      <c r="P177">
        <f>O177/100*H177</f>
      </c>
    </row>
    <row r="178" ht="63.75">
      <c r="D178" s="15" t="s">
        <v>405</v>
      </c>
    </row>
    <row r="179" ht="140.25">
      <c r="D179" s="15" t="s">
        <v>406</v>
      </c>
    </row>
    <row r="180" spans="1:16" ht="12.75">
      <c r="A180" s="7">
        <v>51</v>
      </c>
      <c r="B180" s="7" t="s">
        <v>316</v>
      </c>
      <c r="C180" s="7" t="s">
        <v>44</v>
      </c>
      <c r="D180" s="7" t="s">
        <v>317</v>
      </c>
      <c r="E180" s="7" t="s">
        <v>168</v>
      </c>
      <c r="F180" s="10">
        <v>153</v>
      </c>
      <c r="G180" s="14"/>
      <c r="H180" s="13">
        <f>ROUND((G180*F180),2)</f>
      </c>
      <c r="O180">
        <f>rekapitulace!H8</f>
      </c>
      <c r="P180">
        <f>O180/100*H180</f>
      </c>
    </row>
    <row r="181" ht="76.5">
      <c r="D181" s="15" t="s">
        <v>407</v>
      </c>
    </row>
    <row r="182" ht="255">
      <c r="D182" s="15" t="s">
        <v>318</v>
      </c>
    </row>
    <row r="183" spans="1:16" ht="12.75">
      <c r="A183" s="7">
        <v>52</v>
      </c>
      <c r="B183" s="7" t="s">
        <v>319</v>
      </c>
      <c r="C183" s="7" t="s">
        <v>44</v>
      </c>
      <c r="D183" s="7" t="s">
        <v>320</v>
      </c>
      <c r="E183" s="7" t="s">
        <v>168</v>
      </c>
      <c r="F183" s="10">
        <v>225</v>
      </c>
      <c r="G183" s="14"/>
      <c r="H183" s="13">
        <f>ROUND((G183*F183),2)</f>
      </c>
      <c r="O183">
        <f>rekapitulace!H8</f>
      </c>
      <c r="P183">
        <f>O183/100*H183</f>
      </c>
    </row>
    <row r="184" ht="178.5">
      <c r="D184" s="15" t="s">
        <v>408</v>
      </c>
    </row>
    <row r="185" ht="293.25">
      <c r="D185" s="15" t="s">
        <v>322</v>
      </c>
    </row>
    <row r="186" spans="1:16" ht="12.75">
      <c r="A186" s="7">
        <v>53</v>
      </c>
      <c r="B186" s="7" t="s">
        <v>323</v>
      </c>
      <c r="C186" s="7" t="s">
        <v>44</v>
      </c>
      <c r="D186" s="7" t="s">
        <v>324</v>
      </c>
      <c r="E186" s="7" t="s">
        <v>168</v>
      </c>
      <c r="F186" s="10">
        <v>147.4</v>
      </c>
      <c r="G186" s="14"/>
      <c r="H186" s="13">
        <f>ROUND((G186*F186),2)</f>
      </c>
      <c r="O186">
        <f>rekapitulace!H8</f>
      </c>
      <c r="P186">
        <f>O186/100*H186</f>
      </c>
    </row>
    <row r="187" ht="89.25">
      <c r="D187" s="15" t="s">
        <v>409</v>
      </c>
    </row>
    <row r="188" ht="140.25">
      <c r="D188" s="15" t="s">
        <v>326</v>
      </c>
    </row>
    <row r="189" spans="1:16" ht="12.75">
      <c r="A189" s="7">
        <v>54</v>
      </c>
      <c r="B189" s="7" t="s">
        <v>327</v>
      </c>
      <c r="C189" s="7" t="s">
        <v>44</v>
      </c>
      <c r="D189" s="7" t="s">
        <v>328</v>
      </c>
      <c r="E189" s="7" t="s">
        <v>168</v>
      </c>
      <c r="F189" s="10">
        <v>489.9</v>
      </c>
      <c r="G189" s="14"/>
      <c r="H189" s="13">
        <f>ROUND((G189*F189),2)</f>
      </c>
      <c r="O189">
        <f>rekapitulace!H8</f>
      </c>
      <c r="P189">
        <f>O189/100*H189</f>
      </c>
    </row>
    <row r="190" ht="229.5">
      <c r="D190" s="15" t="s">
        <v>410</v>
      </c>
    </row>
    <row r="191" ht="242.25">
      <c r="D191" s="15" t="s">
        <v>329</v>
      </c>
    </row>
    <row r="192" spans="1:16" ht="12.75">
      <c r="A192" s="7">
        <v>55</v>
      </c>
      <c r="B192" s="7" t="s">
        <v>334</v>
      </c>
      <c r="C192" s="7" t="s">
        <v>44</v>
      </c>
      <c r="D192" s="7" t="s">
        <v>335</v>
      </c>
      <c r="E192" s="7" t="s">
        <v>52</v>
      </c>
      <c r="F192" s="10">
        <v>4</v>
      </c>
      <c r="G192" s="14"/>
      <c r="H192" s="13">
        <f>ROUND((G192*F192),2)</f>
      </c>
      <c r="O192">
        <f>rekapitulace!H8</f>
      </c>
      <c r="P192">
        <f>O192/100*H192</f>
      </c>
    </row>
    <row r="193" ht="51">
      <c r="D193" s="15" t="s">
        <v>388</v>
      </c>
    </row>
    <row r="194" ht="409.5">
      <c r="D194" s="15" t="s">
        <v>336</v>
      </c>
    </row>
    <row r="195" spans="1:16" ht="12.75">
      <c r="A195" s="7">
        <v>56</v>
      </c>
      <c r="B195" s="7" t="s">
        <v>337</v>
      </c>
      <c r="C195" s="7" t="s">
        <v>44</v>
      </c>
      <c r="D195" s="7" t="s">
        <v>338</v>
      </c>
      <c r="E195" s="7" t="s">
        <v>168</v>
      </c>
      <c r="F195" s="10">
        <v>8</v>
      </c>
      <c r="G195" s="14"/>
      <c r="H195" s="13">
        <f>ROUND((G195*F195),2)</f>
      </c>
      <c r="O195">
        <f>rekapitulace!H8</f>
      </c>
      <c r="P195">
        <f>O195/100*H195</f>
      </c>
    </row>
    <row r="196" ht="51">
      <c r="D196" s="15" t="s">
        <v>411</v>
      </c>
    </row>
    <row r="197" ht="409.5">
      <c r="D197" s="15" t="s">
        <v>340</v>
      </c>
    </row>
    <row r="198" spans="1:16" ht="12.75" customHeight="1">
      <c r="A198" s="16"/>
      <c r="B198" s="16"/>
      <c r="C198" s="16" t="s">
        <v>315</v>
      </c>
      <c r="D198" s="16" t="s">
        <v>314</v>
      </c>
      <c r="E198" s="16"/>
      <c r="F198" s="16"/>
      <c r="G198" s="16"/>
      <c r="H198" s="16">
        <f>SUM(H168:H197)</f>
      </c>
      <c r="P198">
        <f>ROUND(SUM(P168:P197),2)</f>
      </c>
    </row>
    <row r="200" spans="1:16" ht="12.75" customHeight="1">
      <c r="A200" s="16"/>
      <c r="B200" s="16"/>
      <c r="C200" s="16"/>
      <c r="D200" s="16" t="s">
        <v>76</v>
      </c>
      <c r="E200" s="16"/>
      <c r="F200" s="16"/>
      <c r="G200" s="16"/>
      <c r="H200" s="16">
        <f>+H33+H102+H111+H117+H147+H165+H198</f>
      </c>
      <c r="P200">
        <f>+P33+P102+P111+P117+P147+P165+P198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412</v>
      </c>
      <c r="D5" s="5" t="s">
        <v>413</v>
      </c>
      <c r="E5" s="5"/>
    </row>
    <row r="6" spans="1:5" ht="12.75" customHeight="1">
      <c r="A6" t="s">
        <v>17</v>
      </c>
      <c r="C6" s="5" t="s">
        <v>414</v>
      </c>
      <c r="D6" s="5" t="s">
        <v>413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119</v>
      </c>
      <c r="C12" s="7" t="s">
        <v>50</v>
      </c>
      <c r="D12" s="7" t="s">
        <v>120</v>
      </c>
      <c r="E12" s="7" t="s">
        <v>82</v>
      </c>
      <c r="F12" s="10">
        <v>9.55</v>
      </c>
      <c r="G12" s="14"/>
      <c r="H12" s="13">
        <f>ROUND((G12*F12),2)</f>
      </c>
      <c r="O12">
        <f>rekapitulace!H8</f>
      </c>
      <c r="P12">
        <f>O12/100*H12</f>
      </c>
    </row>
    <row r="13" ht="89.25">
      <c r="D13" s="15" t="s">
        <v>415</v>
      </c>
    </row>
    <row r="14" ht="153">
      <c r="D14" s="15" t="s">
        <v>122</v>
      </c>
    </row>
    <row r="15" spans="1:16" ht="12.75">
      <c r="A15" s="7">
        <v>2</v>
      </c>
      <c r="B15" s="7" t="s">
        <v>119</v>
      </c>
      <c r="C15" s="7" t="s">
        <v>54</v>
      </c>
      <c r="D15" s="7" t="s">
        <v>123</v>
      </c>
      <c r="E15" s="7" t="s">
        <v>82</v>
      </c>
      <c r="F15" s="10">
        <v>0.012</v>
      </c>
      <c r="G15" s="14"/>
      <c r="H15" s="13">
        <f>ROUND((G15*F15),2)</f>
      </c>
      <c r="O15">
        <f>rekapitulace!H8</f>
      </c>
      <c r="P15">
        <f>O15/100*H15</f>
      </c>
    </row>
    <row r="16" ht="89.25">
      <c r="D16" s="15" t="s">
        <v>416</v>
      </c>
    </row>
    <row r="17" ht="153">
      <c r="D17" s="15" t="s">
        <v>122</v>
      </c>
    </row>
    <row r="18" spans="1:16" ht="12.75">
      <c r="A18" s="7">
        <v>3</v>
      </c>
      <c r="B18" s="7" t="s">
        <v>125</v>
      </c>
      <c r="C18" s="7" t="s">
        <v>44</v>
      </c>
      <c r="D18" s="7" t="s">
        <v>126</v>
      </c>
      <c r="E18" s="7" t="s">
        <v>82</v>
      </c>
      <c r="F18" s="10">
        <v>1.8</v>
      </c>
      <c r="G18" s="14"/>
      <c r="H18" s="13">
        <f>ROUND((G18*F18),2)</f>
      </c>
      <c r="O18">
        <f>rekapitulace!H8</f>
      </c>
      <c r="P18">
        <f>O18/100*H18</f>
      </c>
    </row>
    <row r="19" ht="76.5">
      <c r="D19" s="15" t="s">
        <v>417</v>
      </c>
    </row>
    <row r="20" ht="409.5">
      <c r="D20" s="15" t="s">
        <v>128</v>
      </c>
    </row>
    <row r="21" spans="1:16" ht="12.75">
      <c r="A21" s="7">
        <v>4</v>
      </c>
      <c r="B21" s="7" t="s">
        <v>129</v>
      </c>
      <c r="C21" s="7" t="s">
        <v>44</v>
      </c>
      <c r="D21" s="7" t="s">
        <v>418</v>
      </c>
      <c r="E21" s="7" t="s">
        <v>82</v>
      </c>
      <c r="F21" s="10">
        <v>2138.849</v>
      </c>
      <c r="G21" s="14"/>
      <c r="H21" s="13">
        <f>ROUND((G21*F21),2)</f>
      </c>
      <c r="O21">
        <f>rekapitulace!H8</f>
      </c>
      <c r="P21">
        <f>O21/100*H21</f>
      </c>
    </row>
    <row r="22" ht="344.25">
      <c r="D22" s="15" t="s">
        <v>419</v>
      </c>
    </row>
    <row r="23" ht="409.5">
      <c r="D23" s="15" t="s">
        <v>128</v>
      </c>
    </row>
    <row r="24" spans="1:16" ht="12.75">
      <c r="A24" s="7">
        <v>5</v>
      </c>
      <c r="B24" s="7" t="s">
        <v>132</v>
      </c>
      <c r="C24" s="7" t="s">
        <v>44</v>
      </c>
      <c r="D24" s="7" t="s">
        <v>133</v>
      </c>
      <c r="E24" s="7" t="s">
        <v>82</v>
      </c>
      <c r="F24" s="10">
        <v>122.5</v>
      </c>
      <c r="G24" s="14"/>
      <c r="H24" s="13">
        <f>ROUND((G24*F24),2)</f>
      </c>
      <c r="O24">
        <f>rekapitulace!H8</f>
      </c>
      <c r="P24">
        <f>O24/100*H24</f>
      </c>
    </row>
    <row r="25" ht="89.25">
      <c r="D25" s="15" t="s">
        <v>420</v>
      </c>
    </row>
    <row r="26" ht="153">
      <c r="D26" s="15" t="s">
        <v>122</v>
      </c>
    </row>
    <row r="27" spans="1:16" ht="12.75">
      <c r="A27" s="7">
        <v>6</v>
      </c>
      <c r="B27" s="7" t="s">
        <v>135</v>
      </c>
      <c r="C27" s="7" t="s">
        <v>44</v>
      </c>
      <c r="D27" s="7" t="s">
        <v>136</v>
      </c>
      <c r="E27" s="7" t="s">
        <v>92</v>
      </c>
      <c r="F27" s="10">
        <v>425.167</v>
      </c>
      <c r="G27" s="14"/>
      <c r="H27" s="13">
        <f>ROUND((G27*F27),2)</f>
      </c>
      <c r="O27">
        <f>rekapitulace!H8</f>
      </c>
      <c r="P27">
        <f>O27/100*H27</f>
      </c>
    </row>
    <row r="28" ht="76.5">
      <c r="D28" s="15" t="s">
        <v>421</v>
      </c>
    </row>
    <row r="29" ht="153">
      <c r="D29" s="15" t="s">
        <v>138</v>
      </c>
    </row>
    <row r="30" spans="1:16" ht="12.75">
      <c r="A30" s="7">
        <v>7</v>
      </c>
      <c r="B30" s="7" t="s">
        <v>139</v>
      </c>
      <c r="C30" s="7" t="s">
        <v>44</v>
      </c>
      <c r="D30" s="7" t="s">
        <v>140</v>
      </c>
      <c r="E30" s="7" t="s">
        <v>92</v>
      </c>
      <c r="F30" s="10">
        <v>18.3</v>
      </c>
      <c r="G30" s="14"/>
      <c r="H30" s="13">
        <f>ROUND((G30*F30),2)</f>
      </c>
      <c r="O30">
        <f>rekapitulace!H8</f>
      </c>
      <c r="P30">
        <f>O30/100*H30</f>
      </c>
    </row>
    <row r="31" ht="63.75">
      <c r="D31" s="15" t="s">
        <v>422</v>
      </c>
    </row>
    <row r="32" ht="153">
      <c r="D32" s="15" t="s">
        <v>138</v>
      </c>
    </row>
    <row r="33" spans="1:16" ht="12.75" customHeight="1">
      <c r="A33" s="16"/>
      <c r="B33" s="16"/>
      <c r="C33" s="16" t="s">
        <v>42</v>
      </c>
      <c r="D33" s="16" t="s">
        <v>41</v>
      </c>
      <c r="E33" s="16"/>
      <c r="F33" s="16"/>
      <c r="G33" s="16"/>
      <c r="H33" s="16">
        <f>SUM(H12:H32)</f>
      </c>
      <c r="P33">
        <f>ROUND(SUM(P12:P32),2)</f>
      </c>
    </row>
    <row r="35" spans="1:8" ht="12.75" customHeight="1">
      <c r="A35" s="9"/>
      <c r="B35" s="9"/>
      <c r="C35" s="9" t="s">
        <v>24</v>
      </c>
      <c r="D35" s="9" t="s">
        <v>85</v>
      </c>
      <c r="E35" s="9"/>
      <c r="F35" s="11"/>
      <c r="G35" s="9"/>
      <c r="H35" s="11"/>
    </row>
    <row r="36" spans="1:16" ht="12.75">
      <c r="A36" s="7">
        <v>8</v>
      </c>
      <c r="B36" s="7" t="s">
        <v>142</v>
      </c>
      <c r="C36" s="7" t="s">
        <v>44</v>
      </c>
      <c r="D36" s="7" t="s">
        <v>143</v>
      </c>
      <c r="E36" s="7" t="s">
        <v>101</v>
      </c>
      <c r="F36" s="10">
        <v>122.2</v>
      </c>
      <c r="G36" s="14"/>
      <c r="H36" s="13">
        <f>ROUND((G36*F36),2)</f>
      </c>
      <c r="O36">
        <f>rekapitulace!H8</f>
      </c>
      <c r="P36">
        <f>O36/100*H36</f>
      </c>
    </row>
    <row r="37" ht="76.5">
      <c r="D37" s="15" t="s">
        <v>423</v>
      </c>
    </row>
    <row r="38" ht="63.75">
      <c r="D38" s="15" t="s">
        <v>145</v>
      </c>
    </row>
    <row r="39" spans="1:16" ht="12.75">
      <c r="A39" s="7">
        <v>9</v>
      </c>
      <c r="B39" s="7" t="s">
        <v>146</v>
      </c>
      <c r="C39" s="7" t="s">
        <v>44</v>
      </c>
      <c r="D39" s="7" t="s">
        <v>147</v>
      </c>
      <c r="E39" s="7" t="s">
        <v>92</v>
      </c>
      <c r="F39" s="10">
        <v>3.82</v>
      </c>
      <c r="G39" s="14"/>
      <c r="H39" s="13">
        <f>ROUND((G39*F39),2)</f>
      </c>
      <c r="O39">
        <f>rekapitulace!H8</f>
      </c>
      <c r="P39">
        <f>O39/100*H39</f>
      </c>
    </row>
    <row r="40" ht="76.5">
      <c r="D40" s="15" t="s">
        <v>424</v>
      </c>
    </row>
    <row r="41" ht="409.5">
      <c r="D41" s="15" t="s">
        <v>149</v>
      </c>
    </row>
    <row r="42" spans="1:16" ht="12.75">
      <c r="A42" s="7">
        <v>10</v>
      </c>
      <c r="B42" s="7" t="s">
        <v>156</v>
      </c>
      <c r="C42" s="7" t="s">
        <v>44</v>
      </c>
      <c r="D42" s="7" t="s">
        <v>157</v>
      </c>
      <c r="E42" s="7" t="s">
        <v>92</v>
      </c>
      <c r="F42" s="10">
        <v>658.18</v>
      </c>
      <c r="G42" s="14"/>
      <c r="H42" s="13">
        <f>ROUND((G42*F42),2)</f>
      </c>
      <c r="O42">
        <f>rekapitulace!H8</f>
      </c>
      <c r="P42">
        <f>O42/100*H42</f>
      </c>
    </row>
    <row r="43" ht="344.25">
      <c r="D43" s="15" t="s">
        <v>425</v>
      </c>
    </row>
    <row r="44" ht="409.5">
      <c r="D44" s="15" t="s">
        <v>149</v>
      </c>
    </row>
    <row r="45" spans="1:16" ht="12.75">
      <c r="A45" s="7">
        <v>11</v>
      </c>
      <c r="B45" s="7" t="s">
        <v>159</v>
      </c>
      <c r="C45" s="7" t="s">
        <v>50</v>
      </c>
      <c r="D45" s="7" t="s">
        <v>426</v>
      </c>
      <c r="E45" s="7" t="s">
        <v>92</v>
      </c>
      <c r="F45" s="10">
        <v>49</v>
      </c>
      <c r="G45" s="14"/>
      <c r="H45" s="13">
        <f>ROUND((G45*F45),2)</f>
      </c>
      <c r="O45">
        <f>rekapitulace!H8</f>
      </c>
      <c r="P45">
        <f>O45/100*H45</f>
      </c>
    </row>
    <row r="46" ht="153">
      <c r="D46" s="15" t="s">
        <v>427</v>
      </c>
    </row>
    <row r="47" ht="409.5">
      <c r="D47" s="15" t="s">
        <v>149</v>
      </c>
    </row>
    <row r="48" spans="1:16" ht="12.75">
      <c r="A48" s="7">
        <v>12</v>
      </c>
      <c r="B48" s="7" t="s">
        <v>166</v>
      </c>
      <c r="C48" s="7" t="s">
        <v>44</v>
      </c>
      <c r="D48" s="7" t="s">
        <v>167</v>
      </c>
      <c r="E48" s="7" t="s">
        <v>168</v>
      </c>
      <c r="F48" s="10">
        <v>60</v>
      </c>
      <c r="G48" s="14"/>
      <c r="H48" s="13">
        <f>ROUND((G48*F48),2)</f>
      </c>
      <c r="O48">
        <f>rekapitulace!H8</f>
      </c>
      <c r="P48">
        <f>O48/100*H48</f>
      </c>
    </row>
    <row r="49" ht="153">
      <c r="D49" s="15" t="s">
        <v>428</v>
      </c>
    </row>
    <row r="50" ht="409.5">
      <c r="D50" s="15" t="s">
        <v>149</v>
      </c>
    </row>
    <row r="51" spans="1:16" ht="12.75">
      <c r="A51" s="7">
        <v>13</v>
      </c>
      <c r="B51" s="7" t="s">
        <v>170</v>
      </c>
      <c r="C51" s="7" t="s">
        <v>44</v>
      </c>
      <c r="D51" s="7" t="s">
        <v>171</v>
      </c>
      <c r="E51" s="7" t="s">
        <v>92</v>
      </c>
      <c r="F51" s="10">
        <v>131.19</v>
      </c>
      <c r="G51" s="14"/>
      <c r="H51" s="13">
        <f>ROUND((G51*F51),2)</f>
      </c>
      <c r="O51">
        <f>rekapitulace!H8</f>
      </c>
      <c r="P51">
        <f>O51/100*H51</f>
      </c>
    </row>
    <row r="52" ht="318.75">
      <c r="D52" s="15" t="s">
        <v>429</v>
      </c>
    </row>
    <row r="53" ht="409.5">
      <c r="D53" s="15" t="s">
        <v>149</v>
      </c>
    </row>
    <row r="54" spans="1:16" ht="12.75">
      <c r="A54" s="7">
        <v>14</v>
      </c>
      <c r="B54" s="7" t="s">
        <v>177</v>
      </c>
      <c r="C54" s="7" t="s">
        <v>44</v>
      </c>
      <c r="D54" s="7" t="s">
        <v>178</v>
      </c>
      <c r="E54" s="7" t="s">
        <v>168</v>
      </c>
      <c r="F54" s="10">
        <v>256.5</v>
      </c>
      <c r="G54" s="14"/>
      <c r="H54" s="13">
        <f>ROUND((G54*F54),2)</f>
      </c>
      <c r="O54">
        <f>rekapitulace!H8</f>
      </c>
      <c r="P54">
        <f>O54/100*H54</f>
      </c>
    </row>
    <row r="55" ht="255">
      <c r="D55" s="15" t="s">
        <v>430</v>
      </c>
    </row>
    <row r="56" ht="165.75">
      <c r="D56" s="15" t="s">
        <v>180</v>
      </c>
    </row>
    <row r="57" spans="1:16" ht="12.75">
      <c r="A57" s="7">
        <v>15</v>
      </c>
      <c r="B57" s="7" t="s">
        <v>181</v>
      </c>
      <c r="C57" s="7" t="s">
        <v>44</v>
      </c>
      <c r="D57" s="7" t="s">
        <v>182</v>
      </c>
      <c r="E57" s="7" t="s">
        <v>92</v>
      </c>
      <c r="F57" s="10">
        <v>449.2</v>
      </c>
      <c r="G57" s="14"/>
      <c r="H57" s="13">
        <f>ROUND((G57*F57),2)</f>
      </c>
      <c r="O57">
        <f>rekapitulace!H8</f>
      </c>
      <c r="P57">
        <f>O57/100*H57</f>
      </c>
    </row>
    <row r="58" ht="165.75">
      <c r="D58" s="15" t="s">
        <v>431</v>
      </c>
    </row>
    <row r="59" ht="409.5">
      <c r="D59" s="15" t="s">
        <v>184</v>
      </c>
    </row>
    <row r="60" spans="1:16" ht="12.75">
      <c r="A60" s="7">
        <v>16</v>
      </c>
      <c r="B60" s="7" t="s">
        <v>185</v>
      </c>
      <c r="C60" s="7" t="s">
        <v>50</v>
      </c>
      <c r="D60" s="7" t="s">
        <v>186</v>
      </c>
      <c r="E60" s="7" t="s">
        <v>92</v>
      </c>
      <c r="F60" s="10">
        <v>18.3</v>
      </c>
      <c r="G60" s="14"/>
      <c r="H60" s="13">
        <f>ROUND((G60*F60),2)</f>
      </c>
      <c r="O60">
        <f>rekapitulace!H8</f>
      </c>
      <c r="P60">
        <f>O60/100*H60</f>
      </c>
    </row>
    <row r="61" ht="89.25">
      <c r="D61" s="15" t="s">
        <v>432</v>
      </c>
    </row>
    <row r="62" ht="409.5">
      <c r="D62" s="15" t="s">
        <v>188</v>
      </c>
    </row>
    <row r="63" spans="1:16" ht="12.75">
      <c r="A63" s="7">
        <v>17</v>
      </c>
      <c r="B63" s="7" t="s">
        <v>185</v>
      </c>
      <c r="C63" s="7" t="s">
        <v>54</v>
      </c>
      <c r="D63" s="7" t="s">
        <v>189</v>
      </c>
      <c r="E63" s="7" t="s">
        <v>92</v>
      </c>
      <c r="F63" s="10">
        <v>425.167</v>
      </c>
      <c r="G63" s="14"/>
      <c r="H63" s="13">
        <f>ROUND((G63*F63),2)</f>
      </c>
      <c r="O63">
        <f>rekapitulace!H8</f>
      </c>
      <c r="P63">
        <f>O63/100*H63</f>
      </c>
    </row>
    <row r="64" ht="153">
      <c r="D64" s="15" t="s">
        <v>433</v>
      </c>
    </row>
    <row r="65" ht="409.5">
      <c r="D65" s="15" t="s">
        <v>188</v>
      </c>
    </row>
    <row r="66" spans="1:16" ht="12.75">
      <c r="A66" s="7">
        <v>18</v>
      </c>
      <c r="B66" s="7" t="s">
        <v>193</v>
      </c>
      <c r="C66" s="7" t="s">
        <v>44</v>
      </c>
      <c r="D66" s="7" t="s">
        <v>194</v>
      </c>
      <c r="E66" s="7" t="s">
        <v>92</v>
      </c>
      <c r="F66" s="10">
        <v>13.5</v>
      </c>
      <c r="G66" s="14"/>
      <c r="H66" s="13">
        <f>ROUND((G66*F66),2)</f>
      </c>
      <c r="O66">
        <f>rekapitulace!H8</f>
      </c>
      <c r="P66">
        <f>O66/100*H66</f>
      </c>
    </row>
    <row r="67" ht="76.5">
      <c r="D67" s="15" t="s">
        <v>434</v>
      </c>
    </row>
    <row r="68" ht="409.5">
      <c r="D68" s="15" t="s">
        <v>196</v>
      </c>
    </row>
    <row r="69" spans="1:16" ht="12.75">
      <c r="A69" s="7">
        <v>19</v>
      </c>
      <c r="B69" s="7" t="s">
        <v>95</v>
      </c>
      <c r="C69" s="7" t="s">
        <v>44</v>
      </c>
      <c r="D69" s="7" t="s">
        <v>96</v>
      </c>
      <c r="E69" s="7" t="s">
        <v>92</v>
      </c>
      <c r="F69" s="10">
        <v>362.4</v>
      </c>
      <c r="G69" s="14"/>
      <c r="H69" s="13">
        <f>ROUND((G69*F69),2)</f>
      </c>
      <c r="O69">
        <f>rekapitulace!H8</f>
      </c>
      <c r="P69">
        <f>O69/100*H69</f>
      </c>
    </row>
    <row r="70" ht="114.75">
      <c r="D70" s="15" t="s">
        <v>435</v>
      </c>
    </row>
    <row r="71" ht="409.5">
      <c r="D71" s="15" t="s">
        <v>98</v>
      </c>
    </row>
    <row r="72" spans="1:16" ht="12.75">
      <c r="A72" s="7">
        <v>20</v>
      </c>
      <c r="B72" s="7" t="s">
        <v>198</v>
      </c>
      <c r="C72" s="7" t="s">
        <v>44</v>
      </c>
      <c r="D72" s="7" t="s">
        <v>199</v>
      </c>
      <c r="E72" s="7" t="s">
        <v>92</v>
      </c>
      <c r="F72" s="10">
        <v>408.9</v>
      </c>
      <c r="G72" s="14"/>
      <c r="H72" s="13">
        <f>ROUND((G72*F72),2)</f>
      </c>
      <c r="O72">
        <f>rekapitulace!H8</f>
      </c>
      <c r="P72">
        <f>O72/100*H72</f>
      </c>
    </row>
    <row r="73" ht="63.75">
      <c r="D73" s="15" t="s">
        <v>436</v>
      </c>
    </row>
    <row r="74" ht="409.5">
      <c r="D74" s="15" t="s">
        <v>201</v>
      </c>
    </row>
    <row r="75" spans="1:16" ht="12.75">
      <c r="A75" s="7">
        <v>21</v>
      </c>
      <c r="B75" s="7" t="s">
        <v>202</v>
      </c>
      <c r="C75" s="7" t="s">
        <v>44</v>
      </c>
      <c r="D75" s="7" t="s">
        <v>203</v>
      </c>
      <c r="E75" s="7" t="s">
        <v>92</v>
      </c>
      <c r="F75" s="10">
        <v>7.25</v>
      </c>
      <c r="G75" s="14"/>
      <c r="H75" s="13">
        <f>ROUND((G75*F75),2)</f>
      </c>
      <c r="O75">
        <f>rekapitulace!H8</f>
      </c>
      <c r="P75">
        <f>O75/100*H75</f>
      </c>
    </row>
    <row r="76" ht="63.75">
      <c r="D76" s="15" t="s">
        <v>437</v>
      </c>
    </row>
    <row r="77" ht="409.5">
      <c r="D77" s="15" t="s">
        <v>205</v>
      </c>
    </row>
    <row r="78" spans="1:16" ht="12.75">
      <c r="A78" s="7">
        <v>22</v>
      </c>
      <c r="B78" s="7" t="s">
        <v>206</v>
      </c>
      <c r="C78" s="7" t="s">
        <v>44</v>
      </c>
      <c r="D78" s="7" t="s">
        <v>207</v>
      </c>
      <c r="E78" s="7" t="s">
        <v>92</v>
      </c>
      <c r="F78" s="10">
        <v>9.017</v>
      </c>
      <c r="G78" s="14"/>
      <c r="H78" s="13">
        <f>ROUND((G78*F78),2)</f>
      </c>
      <c r="O78">
        <f>rekapitulace!H8</f>
      </c>
      <c r="P78">
        <f>O78/100*H78</f>
      </c>
    </row>
    <row r="79" ht="408">
      <c r="D79" s="15" t="s">
        <v>438</v>
      </c>
    </row>
    <row r="80" ht="409.5">
      <c r="D80" s="15" t="s">
        <v>209</v>
      </c>
    </row>
    <row r="81" spans="1:16" ht="12.75">
      <c r="A81" s="7">
        <v>23</v>
      </c>
      <c r="B81" s="7" t="s">
        <v>210</v>
      </c>
      <c r="C81" s="7" t="s">
        <v>44</v>
      </c>
      <c r="D81" s="7" t="s">
        <v>211</v>
      </c>
      <c r="E81" s="7" t="s">
        <v>92</v>
      </c>
      <c r="F81" s="10">
        <v>2.892</v>
      </c>
      <c r="G81" s="14"/>
      <c r="H81" s="13">
        <f>ROUND((G81*F81),2)</f>
      </c>
      <c r="O81">
        <f>rekapitulace!H8</f>
      </c>
      <c r="P81">
        <f>O81/100*H81</f>
      </c>
    </row>
    <row r="82" ht="89.25">
      <c r="D82" s="15" t="s">
        <v>439</v>
      </c>
    </row>
    <row r="83" ht="409.5">
      <c r="D83" s="15" t="s">
        <v>213</v>
      </c>
    </row>
    <row r="84" spans="1:16" ht="12.75">
      <c r="A84" s="7">
        <v>24</v>
      </c>
      <c r="B84" s="7" t="s">
        <v>214</v>
      </c>
      <c r="C84" s="7" t="s">
        <v>44</v>
      </c>
      <c r="D84" s="7" t="s">
        <v>215</v>
      </c>
      <c r="E84" s="7" t="s">
        <v>101</v>
      </c>
      <c r="F84" s="10">
        <v>850</v>
      </c>
      <c r="G84" s="14"/>
      <c r="H84" s="13">
        <f>ROUND((G84*F84),2)</f>
      </c>
      <c r="O84">
        <f>rekapitulace!H8</f>
      </c>
      <c r="P84">
        <f>O84/100*H84</f>
      </c>
    </row>
    <row r="85" ht="76.5">
      <c r="D85" s="15" t="s">
        <v>440</v>
      </c>
    </row>
    <row r="86" ht="153">
      <c r="D86" s="15" t="s">
        <v>217</v>
      </c>
    </row>
    <row r="87" spans="1:16" ht="12.75">
      <c r="A87" s="7">
        <v>25</v>
      </c>
      <c r="B87" s="7" t="s">
        <v>218</v>
      </c>
      <c r="C87" s="7" t="s">
        <v>44</v>
      </c>
      <c r="D87" s="7" t="s">
        <v>219</v>
      </c>
      <c r="E87" s="7" t="s">
        <v>92</v>
      </c>
      <c r="F87" s="10">
        <v>18.3</v>
      </c>
      <c r="G87" s="14"/>
      <c r="H87" s="13">
        <f>ROUND((G87*F87),2)</f>
      </c>
      <c r="O87">
        <f>rekapitulace!H8</f>
      </c>
      <c r="P87">
        <f>O87/100*H87</f>
      </c>
    </row>
    <row r="88" ht="51">
      <c r="D88" s="15" t="s">
        <v>441</v>
      </c>
    </row>
    <row r="89" ht="216.75">
      <c r="D89" s="15" t="s">
        <v>221</v>
      </c>
    </row>
    <row r="90" spans="1:16" ht="12.75">
      <c r="A90" s="7">
        <v>26</v>
      </c>
      <c r="B90" s="7" t="s">
        <v>222</v>
      </c>
      <c r="C90" s="7" t="s">
        <v>44</v>
      </c>
      <c r="D90" s="7" t="s">
        <v>223</v>
      </c>
      <c r="E90" s="7" t="s">
        <v>101</v>
      </c>
      <c r="F90" s="10">
        <v>122</v>
      </c>
      <c r="G90" s="14"/>
      <c r="H90" s="13">
        <f>ROUND((G90*F90),2)</f>
      </c>
      <c r="O90">
        <f>rekapitulace!H8</f>
      </c>
      <c r="P90">
        <f>O90/100*H90</f>
      </c>
    </row>
    <row r="91" ht="76.5">
      <c r="D91" s="15" t="s">
        <v>442</v>
      </c>
    </row>
    <row r="92" ht="178.5">
      <c r="D92" s="15" t="s">
        <v>225</v>
      </c>
    </row>
    <row r="93" spans="1:16" ht="12.75">
      <c r="A93" s="7">
        <v>27</v>
      </c>
      <c r="B93" s="7" t="s">
        <v>226</v>
      </c>
      <c r="C93" s="7" t="s">
        <v>44</v>
      </c>
      <c r="D93" s="7" t="s">
        <v>227</v>
      </c>
      <c r="E93" s="7" t="s">
        <v>101</v>
      </c>
      <c r="F93" s="10">
        <v>488</v>
      </c>
      <c r="G93" s="14"/>
      <c r="H93" s="13">
        <f>ROUND((G93*F93),2)</f>
      </c>
      <c r="O93">
        <f>rekapitulace!H8</f>
      </c>
      <c r="P93">
        <f>O93/100*H93</f>
      </c>
    </row>
    <row r="94" ht="89.25">
      <c r="D94" s="15" t="s">
        <v>443</v>
      </c>
    </row>
    <row r="95" ht="280.5">
      <c r="D95" s="15" t="s">
        <v>229</v>
      </c>
    </row>
    <row r="96" spans="1:16" ht="12.75" customHeight="1">
      <c r="A96" s="16"/>
      <c r="B96" s="16"/>
      <c r="C96" s="16" t="s">
        <v>24</v>
      </c>
      <c r="D96" s="16" t="s">
        <v>85</v>
      </c>
      <c r="E96" s="16"/>
      <c r="F96" s="16"/>
      <c r="G96" s="16"/>
      <c r="H96" s="16">
        <f>SUM(H36:H95)</f>
      </c>
      <c r="P96">
        <f>ROUND(SUM(P36:P95),2)</f>
      </c>
    </row>
    <row r="98" spans="1:8" ht="12.75" customHeight="1">
      <c r="A98" s="9"/>
      <c r="B98" s="9"/>
      <c r="C98" s="9" t="s">
        <v>34</v>
      </c>
      <c r="D98" s="9" t="s">
        <v>230</v>
      </c>
      <c r="E98" s="9"/>
      <c r="F98" s="11"/>
      <c r="G98" s="9"/>
      <c r="H98" s="11"/>
    </row>
    <row r="99" spans="1:16" ht="12.75">
      <c r="A99" s="7">
        <v>28</v>
      </c>
      <c r="B99" s="7" t="s">
        <v>238</v>
      </c>
      <c r="C99" s="7" t="s">
        <v>44</v>
      </c>
      <c r="D99" s="7" t="s">
        <v>239</v>
      </c>
      <c r="E99" s="7" t="s">
        <v>101</v>
      </c>
      <c r="F99" s="10">
        <v>225</v>
      </c>
      <c r="G99" s="14"/>
      <c r="H99" s="13">
        <f>ROUND((G99*F99),2)</f>
      </c>
      <c r="O99">
        <f>rekapitulace!H8</f>
      </c>
      <c r="P99">
        <f>O99/100*H99</f>
      </c>
    </row>
    <row r="100" ht="89.25">
      <c r="D100" s="15" t="s">
        <v>444</v>
      </c>
    </row>
    <row r="101" ht="267.75">
      <c r="D101" s="15" t="s">
        <v>241</v>
      </c>
    </row>
    <row r="102" spans="1:16" ht="12.75">
      <c r="A102" s="7">
        <v>29</v>
      </c>
      <c r="B102" s="7" t="s">
        <v>242</v>
      </c>
      <c r="C102" s="7" t="s">
        <v>44</v>
      </c>
      <c r="D102" s="7" t="s">
        <v>243</v>
      </c>
      <c r="E102" s="7" t="s">
        <v>168</v>
      </c>
      <c r="F102" s="10">
        <v>125</v>
      </c>
      <c r="G102" s="14"/>
      <c r="H102" s="13">
        <f>ROUND((G102*F102),2)</f>
      </c>
      <c r="O102">
        <f>rekapitulace!H8</f>
      </c>
      <c r="P102">
        <f>O102/100*H102</f>
      </c>
    </row>
    <row r="103" ht="63.75">
      <c r="D103" s="15" t="s">
        <v>445</v>
      </c>
    </row>
    <row r="104" ht="409.5">
      <c r="D104" s="15" t="s">
        <v>245</v>
      </c>
    </row>
    <row r="105" spans="1:16" ht="12.75" customHeight="1">
      <c r="A105" s="16"/>
      <c r="B105" s="16"/>
      <c r="C105" s="16" t="s">
        <v>34</v>
      </c>
      <c r="D105" s="16" t="s">
        <v>230</v>
      </c>
      <c r="E105" s="16"/>
      <c r="F105" s="16"/>
      <c r="G105" s="16"/>
      <c r="H105" s="16">
        <f>SUM(H99:H104)</f>
      </c>
      <c r="P105">
        <f>ROUND(SUM(P99:P104),2)</f>
      </c>
    </row>
    <row r="107" spans="1:8" ht="12.75" customHeight="1">
      <c r="A107" s="9"/>
      <c r="B107" s="9"/>
      <c r="C107" s="9" t="s">
        <v>36</v>
      </c>
      <c r="D107" s="9" t="s">
        <v>246</v>
      </c>
      <c r="E107" s="9"/>
      <c r="F107" s="11"/>
      <c r="G107" s="9"/>
      <c r="H107" s="11"/>
    </row>
    <row r="108" spans="1:16" ht="12.75">
      <c r="A108" s="7">
        <v>30</v>
      </c>
      <c r="B108" s="7" t="s">
        <v>247</v>
      </c>
      <c r="C108" s="7" t="s">
        <v>44</v>
      </c>
      <c r="D108" s="7" t="s">
        <v>248</v>
      </c>
      <c r="E108" s="7" t="s">
        <v>92</v>
      </c>
      <c r="F108" s="10">
        <v>0.6</v>
      </c>
      <c r="G108" s="14"/>
      <c r="H108" s="13">
        <f>ROUND((G108*F108),2)</f>
      </c>
      <c r="O108">
        <f>rekapitulace!H8</f>
      </c>
      <c r="P108">
        <f>O108/100*H108</f>
      </c>
    </row>
    <row r="109" ht="63.75">
      <c r="D109" s="15" t="s">
        <v>446</v>
      </c>
    </row>
    <row r="110" ht="306">
      <c r="D110" s="15" t="s">
        <v>250</v>
      </c>
    </row>
    <row r="111" spans="1:16" ht="12.75" customHeight="1">
      <c r="A111" s="16"/>
      <c r="B111" s="16"/>
      <c r="C111" s="16" t="s">
        <v>36</v>
      </c>
      <c r="D111" s="16" t="s">
        <v>246</v>
      </c>
      <c r="E111" s="16"/>
      <c r="F111" s="16"/>
      <c r="G111" s="16"/>
      <c r="H111" s="16">
        <f>SUM(H108:H110)</f>
      </c>
      <c r="P111">
        <f>ROUND(SUM(P108:P110),2)</f>
      </c>
    </row>
    <row r="113" spans="1:8" ht="12.75" customHeight="1">
      <c r="A113" s="9"/>
      <c r="B113" s="9"/>
      <c r="C113" s="9" t="s">
        <v>37</v>
      </c>
      <c r="D113" s="9" t="s">
        <v>251</v>
      </c>
      <c r="E113" s="9"/>
      <c r="F113" s="11"/>
      <c r="G113" s="9"/>
      <c r="H113" s="11"/>
    </row>
    <row r="114" spans="1:16" ht="12.75">
      <c r="A114" s="7">
        <v>31</v>
      </c>
      <c r="B114" s="7" t="s">
        <v>252</v>
      </c>
      <c r="C114" s="7" t="s">
        <v>44</v>
      </c>
      <c r="D114" s="7" t="s">
        <v>253</v>
      </c>
      <c r="E114" s="7" t="s">
        <v>92</v>
      </c>
      <c r="F114" s="10">
        <v>273.95</v>
      </c>
      <c r="G114" s="14"/>
      <c r="H114" s="13">
        <f>ROUND((G114*F114),2)</f>
      </c>
      <c r="O114">
        <f>rekapitulace!H8</f>
      </c>
      <c r="P114">
        <f>O114/100*H114</f>
      </c>
    </row>
    <row r="115" ht="191.25">
      <c r="D115" s="15" t="s">
        <v>447</v>
      </c>
    </row>
    <row r="116" ht="318.75">
      <c r="D116" s="15" t="s">
        <v>255</v>
      </c>
    </row>
    <row r="117" spans="1:16" ht="12.75">
      <c r="A117" s="7">
        <v>32</v>
      </c>
      <c r="B117" s="7" t="s">
        <v>263</v>
      </c>
      <c r="C117" s="7" t="s">
        <v>44</v>
      </c>
      <c r="D117" s="7" t="s">
        <v>264</v>
      </c>
      <c r="E117" s="7" t="s">
        <v>101</v>
      </c>
      <c r="F117" s="10">
        <v>720</v>
      </c>
      <c r="G117" s="14"/>
      <c r="H117" s="13">
        <f>ROUND((G117*F117),2)</f>
      </c>
      <c r="O117">
        <f>rekapitulace!H8</f>
      </c>
      <c r="P117">
        <f>O117/100*H117</f>
      </c>
    </row>
    <row r="118" ht="51">
      <c r="D118" s="15" t="s">
        <v>448</v>
      </c>
    </row>
    <row r="119" ht="357">
      <c r="D119" s="15" t="s">
        <v>266</v>
      </c>
    </row>
    <row r="120" spans="1:16" ht="12.75">
      <c r="A120" s="7">
        <v>33</v>
      </c>
      <c r="B120" s="7" t="s">
        <v>267</v>
      </c>
      <c r="C120" s="7" t="s">
        <v>50</v>
      </c>
      <c r="D120" s="7" t="s">
        <v>268</v>
      </c>
      <c r="E120" s="7" t="s">
        <v>101</v>
      </c>
      <c r="F120" s="10">
        <v>720</v>
      </c>
      <c r="G120" s="14"/>
      <c r="H120" s="13">
        <f>ROUND((G120*F120),2)</f>
      </c>
      <c r="O120">
        <f>rekapitulace!H8</f>
      </c>
      <c r="P120">
        <f>O120/100*H120</f>
      </c>
    </row>
    <row r="121" ht="51">
      <c r="D121" s="15" t="s">
        <v>449</v>
      </c>
    </row>
    <row r="122" ht="357">
      <c r="D122" s="15" t="s">
        <v>266</v>
      </c>
    </row>
    <row r="123" spans="1:16" ht="12.75">
      <c r="A123" s="7">
        <v>34</v>
      </c>
      <c r="B123" s="7" t="s">
        <v>267</v>
      </c>
      <c r="C123" s="7" t="s">
        <v>54</v>
      </c>
      <c r="D123" s="7" t="s">
        <v>270</v>
      </c>
      <c r="E123" s="7" t="s">
        <v>101</v>
      </c>
      <c r="F123" s="10">
        <v>720</v>
      </c>
      <c r="G123" s="14"/>
      <c r="H123" s="13">
        <f>ROUND((G123*F123),2)</f>
      </c>
      <c r="O123">
        <f>rekapitulace!H8</f>
      </c>
      <c r="P123">
        <f>O123/100*H123</f>
      </c>
    </row>
    <row r="124" ht="51">
      <c r="D124" s="15" t="s">
        <v>450</v>
      </c>
    </row>
    <row r="125" ht="357">
      <c r="D125" s="15" t="s">
        <v>266</v>
      </c>
    </row>
    <row r="126" spans="1:16" ht="12.75">
      <c r="A126" s="7">
        <v>35</v>
      </c>
      <c r="B126" s="7" t="s">
        <v>275</v>
      </c>
      <c r="C126" s="7" t="s">
        <v>44</v>
      </c>
      <c r="D126" s="7" t="s">
        <v>276</v>
      </c>
      <c r="E126" s="7" t="s">
        <v>101</v>
      </c>
      <c r="F126" s="10">
        <v>720</v>
      </c>
      <c r="G126" s="14"/>
      <c r="H126" s="13">
        <f>ROUND((G126*F126),2)</f>
      </c>
      <c r="O126">
        <f>rekapitulace!H8</f>
      </c>
      <c r="P126">
        <f>O126/100*H126</f>
      </c>
    </row>
    <row r="127" ht="63.75">
      <c r="D127" s="15" t="s">
        <v>451</v>
      </c>
    </row>
    <row r="128" ht="409.5">
      <c r="D128" s="15" t="s">
        <v>274</v>
      </c>
    </row>
    <row r="129" spans="1:16" ht="12.75">
      <c r="A129" s="7">
        <v>36</v>
      </c>
      <c r="B129" s="7" t="s">
        <v>278</v>
      </c>
      <c r="C129" s="7" t="s">
        <v>44</v>
      </c>
      <c r="D129" s="7" t="s">
        <v>279</v>
      </c>
      <c r="E129" s="7" t="s">
        <v>101</v>
      </c>
      <c r="F129" s="10">
        <v>720</v>
      </c>
      <c r="G129" s="14"/>
      <c r="H129" s="13">
        <f>ROUND((G129*F129),2)</f>
      </c>
      <c r="O129">
        <f>rekapitulace!H8</f>
      </c>
      <c r="P129">
        <f>O129/100*H129</f>
      </c>
    </row>
    <row r="130" ht="63.75">
      <c r="D130" s="15" t="s">
        <v>451</v>
      </c>
    </row>
    <row r="131" ht="409.5">
      <c r="D131" s="15" t="s">
        <v>274</v>
      </c>
    </row>
    <row r="132" spans="1:16" ht="12.75">
      <c r="A132" s="7">
        <v>37</v>
      </c>
      <c r="B132" s="7" t="s">
        <v>280</v>
      </c>
      <c r="C132" s="7" t="s">
        <v>44</v>
      </c>
      <c r="D132" s="7" t="s">
        <v>281</v>
      </c>
      <c r="E132" s="7" t="s">
        <v>101</v>
      </c>
      <c r="F132" s="10">
        <v>720</v>
      </c>
      <c r="G132" s="14"/>
      <c r="H132" s="13">
        <f>ROUND((G132*F132),2)</f>
      </c>
      <c r="O132">
        <f>rekapitulace!H8</f>
      </c>
      <c r="P132">
        <f>O132/100*H132</f>
      </c>
    </row>
    <row r="133" ht="63.75">
      <c r="D133" s="15" t="s">
        <v>451</v>
      </c>
    </row>
    <row r="134" ht="409.5">
      <c r="D134" s="15" t="s">
        <v>274</v>
      </c>
    </row>
    <row r="135" spans="1:16" ht="12.75">
      <c r="A135" s="7">
        <v>38</v>
      </c>
      <c r="B135" s="7" t="s">
        <v>282</v>
      </c>
      <c r="C135" s="7" t="s">
        <v>44</v>
      </c>
      <c r="D135" s="7" t="s">
        <v>283</v>
      </c>
      <c r="E135" s="7" t="s">
        <v>101</v>
      </c>
      <c r="F135" s="10">
        <v>720</v>
      </c>
      <c r="G135" s="14"/>
      <c r="H135" s="13">
        <f>ROUND((G135*F135),2)</f>
      </c>
      <c r="O135">
        <f>rekapitulace!H8</f>
      </c>
      <c r="P135">
        <f>O135/100*H135</f>
      </c>
    </row>
    <row r="136" ht="76.5">
      <c r="D136" s="15" t="s">
        <v>452</v>
      </c>
    </row>
    <row r="137" ht="127.5">
      <c r="D137" s="15" t="s">
        <v>285</v>
      </c>
    </row>
    <row r="138" spans="1:16" ht="12.75">
      <c r="A138" s="7">
        <v>39</v>
      </c>
      <c r="B138" s="7" t="s">
        <v>453</v>
      </c>
      <c r="C138" s="7" t="s">
        <v>44</v>
      </c>
      <c r="D138" s="7" t="s">
        <v>454</v>
      </c>
      <c r="E138" s="7" t="s">
        <v>101</v>
      </c>
      <c r="F138" s="10">
        <v>31.5</v>
      </c>
      <c r="G138" s="14"/>
      <c r="H138" s="13">
        <f>ROUND((G138*F138),2)</f>
      </c>
      <c r="O138">
        <f>rekapitulace!H8</f>
      </c>
      <c r="P138">
        <f>O138/100*H138</f>
      </c>
    </row>
    <row r="139" ht="63.75">
      <c r="D139" s="15" t="s">
        <v>455</v>
      </c>
    </row>
    <row r="140" ht="409.5">
      <c r="D140" s="15" t="s">
        <v>456</v>
      </c>
    </row>
    <row r="141" spans="1:16" ht="12.75" customHeight="1">
      <c r="A141" s="16"/>
      <c r="B141" s="16"/>
      <c r="C141" s="16" t="s">
        <v>37</v>
      </c>
      <c r="D141" s="16" t="s">
        <v>251</v>
      </c>
      <c r="E141" s="16"/>
      <c r="F141" s="16"/>
      <c r="G141" s="16"/>
      <c r="H141" s="16">
        <f>SUM(H114:H140)</f>
      </c>
      <c r="P141">
        <f>ROUND(SUM(P114:P140),2)</f>
      </c>
    </row>
    <row r="143" spans="1:8" ht="12.75" customHeight="1">
      <c r="A143" s="9"/>
      <c r="B143" s="9"/>
      <c r="C143" s="9" t="s">
        <v>40</v>
      </c>
      <c r="D143" s="9" t="s">
        <v>286</v>
      </c>
      <c r="E143" s="9"/>
      <c r="F143" s="11"/>
      <c r="G143" s="9"/>
      <c r="H143" s="11"/>
    </row>
    <row r="144" spans="1:16" ht="12.75">
      <c r="A144" s="7">
        <v>40</v>
      </c>
      <c r="B144" s="7" t="s">
        <v>287</v>
      </c>
      <c r="C144" s="7" t="s">
        <v>44</v>
      </c>
      <c r="D144" s="7" t="s">
        <v>288</v>
      </c>
      <c r="E144" s="7" t="s">
        <v>168</v>
      </c>
      <c r="F144" s="10">
        <v>6</v>
      </c>
      <c r="G144" s="14"/>
      <c r="H144" s="13">
        <f>ROUND((G144*F144),2)</f>
      </c>
      <c r="O144">
        <f>rekapitulace!H8</f>
      </c>
      <c r="P144">
        <f>O144/100*H144</f>
      </c>
    </row>
    <row r="145" ht="63.75">
      <c r="D145" s="15" t="s">
        <v>457</v>
      </c>
    </row>
    <row r="146" ht="409.5">
      <c r="D146" s="15" t="s">
        <v>290</v>
      </c>
    </row>
    <row r="147" spans="1:16" ht="12.75">
      <c r="A147" s="7">
        <v>41</v>
      </c>
      <c r="B147" s="7" t="s">
        <v>295</v>
      </c>
      <c r="C147" s="7" t="s">
        <v>44</v>
      </c>
      <c r="D147" s="7" t="s">
        <v>296</v>
      </c>
      <c r="E147" s="7" t="s">
        <v>52</v>
      </c>
      <c r="F147" s="10">
        <v>3</v>
      </c>
      <c r="G147" s="14"/>
      <c r="H147" s="13">
        <f>ROUND((G147*F147),2)</f>
      </c>
      <c r="O147">
        <f>rekapitulace!H8</f>
      </c>
      <c r="P147">
        <f>O147/100*H147</f>
      </c>
    </row>
    <row r="148" ht="51">
      <c r="D148" s="15" t="s">
        <v>458</v>
      </c>
    </row>
    <row r="149" ht="409.5">
      <c r="D149" s="15" t="s">
        <v>298</v>
      </c>
    </row>
    <row r="150" spans="1:16" ht="12.75">
      <c r="A150" s="7">
        <v>42</v>
      </c>
      <c r="B150" s="7" t="s">
        <v>299</v>
      </c>
      <c r="C150" s="7" t="s">
        <v>44</v>
      </c>
      <c r="D150" s="7" t="s">
        <v>300</v>
      </c>
      <c r="E150" s="7" t="s">
        <v>52</v>
      </c>
      <c r="F150" s="10">
        <v>2</v>
      </c>
      <c r="G150" s="14"/>
      <c r="H150" s="13">
        <f>ROUND((G150*F150),2)</f>
      </c>
      <c r="O150">
        <f>rekapitulace!H8</f>
      </c>
      <c r="P150">
        <f>O150/100*H150</f>
      </c>
    </row>
    <row r="151" ht="51">
      <c r="D151" s="15" t="s">
        <v>459</v>
      </c>
    </row>
    <row r="152" ht="280.5">
      <c r="D152" s="15" t="s">
        <v>302</v>
      </c>
    </row>
    <row r="153" spans="1:16" ht="12.75">
      <c r="A153" s="7">
        <v>43</v>
      </c>
      <c r="B153" s="7" t="s">
        <v>306</v>
      </c>
      <c r="C153" s="7" t="s">
        <v>44</v>
      </c>
      <c r="D153" s="7" t="s">
        <v>307</v>
      </c>
      <c r="E153" s="7" t="s">
        <v>168</v>
      </c>
      <c r="F153" s="10">
        <v>6</v>
      </c>
      <c r="G153" s="14"/>
      <c r="H153" s="13">
        <f>ROUND((G153*F153),2)</f>
      </c>
      <c r="O153">
        <f>rekapitulace!H8</f>
      </c>
      <c r="P153">
        <f>O153/100*H153</f>
      </c>
    </row>
    <row r="154" ht="63.75">
      <c r="D154" s="15" t="s">
        <v>460</v>
      </c>
    </row>
    <row r="155" ht="409.5">
      <c r="D155" s="15" t="s">
        <v>309</v>
      </c>
    </row>
    <row r="156" spans="1:16" ht="12.75">
      <c r="A156" s="7">
        <v>44</v>
      </c>
      <c r="B156" s="7" t="s">
        <v>310</v>
      </c>
      <c r="C156" s="7" t="s">
        <v>44</v>
      </c>
      <c r="D156" s="7" t="s">
        <v>311</v>
      </c>
      <c r="E156" s="7" t="s">
        <v>168</v>
      </c>
      <c r="F156" s="10">
        <v>6</v>
      </c>
      <c r="G156" s="14"/>
      <c r="H156" s="13">
        <f>ROUND((G156*F156),2)</f>
      </c>
      <c r="O156">
        <f>rekapitulace!H8</f>
      </c>
      <c r="P156">
        <f>O156/100*H156</f>
      </c>
    </row>
    <row r="157" ht="63.75">
      <c r="D157" s="15" t="s">
        <v>460</v>
      </c>
    </row>
    <row r="158" ht="216.75">
      <c r="D158" s="15" t="s">
        <v>312</v>
      </c>
    </row>
    <row r="159" spans="1:16" ht="12.75" customHeight="1">
      <c r="A159" s="16"/>
      <c r="B159" s="16"/>
      <c r="C159" s="16" t="s">
        <v>40</v>
      </c>
      <c r="D159" s="16" t="s">
        <v>313</v>
      </c>
      <c r="E159" s="16"/>
      <c r="F159" s="16"/>
      <c r="G159" s="16"/>
      <c r="H159" s="16">
        <f>SUM(H144:H158)</f>
      </c>
      <c r="P159">
        <f>ROUND(SUM(P144:P158),2)</f>
      </c>
    </row>
    <row r="161" spans="1:8" ht="12.75" customHeight="1">
      <c r="A161" s="9"/>
      <c r="B161" s="9"/>
      <c r="C161" s="9" t="s">
        <v>315</v>
      </c>
      <c r="D161" s="9" t="s">
        <v>314</v>
      </c>
      <c r="E161" s="9"/>
      <c r="F161" s="11"/>
      <c r="G161" s="9"/>
      <c r="H161" s="11"/>
    </row>
    <row r="162" spans="1:16" ht="12.75">
      <c r="A162" s="7">
        <v>45</v>
      </c>
      <c r="B162" s="7" t="s">
        <v>316</v>
      </c>
      <c r="C162" s="7" t="s">
        <v>44</v>
      </c>
      <c r="D162" s="7" t="s">
        <v>317</v>
      </c>
      <c r="E162" s="7" t="s">
        <v>168</v>
      </c>
      <c r="F162" s="10">
        <v>5</v>
      </c>
      <c r="G162" s="14"/>
      <c r="H162" s="13">
        <f>ROUND((G162*F162),2)</f>
      </c>
      <c r="O162">
        <f>rekapitulace!H8</f>
      </c>
      <c r="P162">
        <f>O162/100*H162</f>
      </c>
    </row>
    <row r="163" ht="51">
      <c r="D163" s="15" t="s">
        <v>461</v>
      </c>
    </row>
    <row r="164" ht="255">
      <c r="D164" s="15" t="s">
        <v>318</v>
      </c>
    </row>
    <row r="165" spans="1:16" ht="12.75">
      <c r="A165" s="7">
        <v>46</v>
      </c>
      <c r="B165" s="7" t="s">
        <v>462</v>
      </c>
      <c r="C165" s="7" t="s">
        <v>44</v>
      </c>
      <c r="D165" s="7" t="s">
        <v>463</v>
      </c>
      <c r="E165" s="7" t="s">
        <v>168</v>
      </c>
      <c r="F165" s="10">
        <v>55</v>
      </c>
      <c r="G165" s="14"/>
      <c r="H165" s="13">
        <f>ROUND((G165*F165),2)</f>
      </c>
      <c r="O165">
        <f>rekapitulace!H8</f>
      </c>
      <c r="P165">
        <f>O165/100*H165</f>
      </c>
    </row>
    <row r="166" ht="51">
      <c r="D166" s="15" t="s">
        <v>464</v>
      </c>
    </row>
    <row r="167" ht="255">
      <c r="D167" s="15" t="s">
        <v>318</v>
      </c>
    </row>
    <row r="168" spans="1:16" ht="12.75">
      <c r="A168" s="7">
        <v>47</v>
      </c>
      <c r="B168" s="7" t="s">
        <v>319</v>
      </c>
      <c r="C168" s="7" t="s">
        <v>44</v>
      </c>
      <c r="D168" s="7" t="s">
        <v>320</v>
      </c>
      <c r="E168" s="7" t="s">
        <v>168</v>
      </c>
      <c r="F168" s="10">
        <v>142</v>
      </c>
      <c r="G168" s="14"/>
      <c r="H168" s="13">
        <f>ROUND((G168*F168),2)</f>
      </c>
      <c r="O168">
        <f>rekapitulace!H8</f>
      </c>
      <c r="P168">
        <f>O168/100*H168</f>
      </c>
    </row>
    <row r="169" ht="178.5">
      <c r="D169" s="15" t="s">
        <v>465</v>
      </c>
    </row>
    <row r="170" ht="293.25">
      <c r="D170" s="15" t="s">
        <v>322</v>
      </c>
    </row>
    <row r="171" spans="1:16" ht="12.75">
      <c r="A171" s="7">
        <v>48</v>
      </c>
      <c r="B171" s="7" t="s">
        <v>323</v>
      </c>
      <c r="C171" s="7" t="s">
        <v>44</v>
      </c>
      <c r="D171" s="7" t="s">
        <v>324</v>
      </c>
      <c r="E171" s="7" t="s">
        <v>168</v>
      </c>
      <c r="F171" s="10">
        <v>133.5</v>
      </c>
      <c r="G171" s="14"/>
      <c r="H171" s="13">
        <f>ROUND((G171*F171),2)</f>
      </c>
      <c r="O171">
        <f>rekapitulace!H8</f>
      </c>
      <c r="P171">
        <f>O171/100*H171</f>
      </c>
    </row>
    <row r="172" ht="89.25">
      <c r="D172" s="15" t="s">
        <v>466</v>
      </c>
    </row>
    <row r="173" ht="140.25">
      <c r="D173" s="15" t="s">
        <v>326</v>
      </c>
    </row>
    <row r="174" spans="1:16" ht="12.75">
      <c r="A174" s="7">
        <v>49</v>
      </c>
      <c r="B174" s="7" t="s">
        <v>327</v>
      </c>
      <c r="C174" s="7" t="s">
        <v>44</v>
      </c>
      <c r="D174" s="7" t="s">
        <v>328</v>
      </c>
      <c r="E174" s="7" t="s">
        <v>168</v>
      </c>
      <c r="F174" s="10">
        <v>256.5</v>
      </c>
      <c r="G174" s="14"/>
      <c r="H174" s="13">
        <f>ROUND((G174*F174),2)</f>
      </c>
      <c r="O174">
        <f>rekapitulace!H8</f>
      </c>
      <c r="P174">
        <f>O174/100*H174</f>
      </c>
    </row>
    <row r="175" ht="229.5">
      <c r="D175" s="15" t="s">
        <v>467</v>
      </c>
    </row>
    <row r="176" ht="242.25">
      <c r="D176" s="15" t="s">
        <v>329</v>
      </c>
    </row>
    <row r="177" spans="1:16" ht="12.75">
      <c r="A177" s="7">
        <v>50</v>
      </c>
      <c r="B177" s="7" t="s">
        <v>334</v>
      </c>
      <c r="C177" s="7" t="s">
        <v>44</v>
      </c>
      <c r="D177" s="7" t="s">
        <v>335</v>
      </c>
      <c r="E177" s="7" t="s">
        <v>52</v>
      </c>
      <c r="F177" s="10">
        <v>6</v>
      </c>
      <c r="G177" s="14"/>
      <c r="H177" s="13">
        <f>ROUND((G177*F177),2)</f>
      </c>
      <c r="O177">
        <f>rekapitulace!H8</f>
      </c>
      <c r="P177">
        <f>O177/100*H177</f>
      </c>
    </row>
    <row r="178" ht="51">
      <c r="D178" s="15" t="s">
        <v>468</v>
      </c>
    </row>
    <row r="179" ht="409.5">
      <c r="D179" s="15" t="s">
        <v>336</v>
      </c>
    </row>
    <row r="180" spans="1:16" ht="12.75">
      <c r="A180" s="7">
        <v>51</v>
      </c>
      <c r="B180" s="7" t="s">
        <v>337</v>
      </c>
      <c r="C180" s="7" t="s">
        <v>44</v>
      </c>
      <c r="D180" s="7" t="s">
        <v>338</v>
      </c>
      <c r="E180" s="7" t="s">
        <v>168</v>
      </c>
      <c r="F180" s="10">
        <v>6</v>
      </c>
      <c r="G180" s="14"/>
      <c r="H180" s="13">
        <f>ROUND((G180*F180),2)</f>
      </c>
      <c r="O180">
        <f>rekapitulace!H8</f>
      </c>
      <c r="P180">
        <f>O180/100*H180</f>
      </c>
    </row>
    <row r="181" ht="51">
      <c r="D181" s="15" t="s">
        <v>469</v>
      </c>
    </row>
    <row r="182" ht="409.5">
      <c r="D182" s="15" t="s">
        <v>340</v>
      </c>
    </row>
    <row r="183" spans="1:16" ht="12.75" customHeight="1">
      <c r="A183" s="16"/>
      <c r="B183" s="16"/>
      <c r="C183" s="16" t="s">
        <v>315</v>
      </c>
      <c r="D183" s="16" t="s">
        <v>314</v>
      </c>
      <c r="E183" s="16"/>
      <c r="F183" s="16"/>
      <c r="G183" s="16"/>
      <c r="H183" s="16">
        <f>SUM(H162:H182)</f>
      </c>
      <c r="P183">
        <f>ROUND(SUM(P162:P182),2)</f>
      </c>
    </row>
    <row r="185" spans="1:16" ht="12.75" customHeight="1">
      <c r="A185" s="16"/>
      <c r="B185" s="16"/>
      <c r="C185" s="16"/>
      <c r="D185" s="16" t="s">
        <v>76</v>
      </c>
      <c r="E185" s="16"/>
      <c r="F185" s="16"/>
      <c r="G185" s="16"/>
      <c r="H185" s="16">
        <f>+H33+H96+H105+H111+H141+H159+H183</f>
      </c>
      <c r="P185">
        <f>+P33+P96+P105+P111+P141+P159+P183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470</v>
      </c>
      <c r="D5" s="5" t="s">
        <v>471</v>
      </c>
      <c r="E5" s="5"/>
    </row>
    <row r="6" spans="1:5" ht="12.75" customHeight="1">
      <c r="A6" t="s">
        <v>17</v>
      </c>
      <c r="C6" s="5" t="s">
        <v>472</v>
      </c>
      <c r="D6" s="5" t="s">
        <v>471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119</v>
      </c>
      <c r="C12" s="7" t="s">
        <v>50</v>
      </c>
      <c r="D12" s="7" t="s">
        <v>120</v>
      </c>
      <c r="E12" s="7" t="s">
        <v>82</v>
      </c>
      <c r="F12" s="10">
        <v>1466.3</v>
      </c>
      <c r="G12" s="14"/>
      <c r="H12" s="13">
        <f>ROUND((G12*F12),2)</f>
      </c>
      <c r="O12">
        <f>rekapitulace!H8</f>
      </c>
      <c r="P12">
        <f>O12/100*H12</f>
      </c>
    </row>
    <row r="13" ht="102">
      <c r="D13" s="15" t="s">
        <v>473</v>
      </c>
    </row>
    <row r="14" ht="153">
      <c r="D14" s="15" t="s">
        <v>122</v>
      </c>
    </row>
    <row r="15" spans="1:16" ht="12.75">
      <c r="A15" s="7">
        <v>2</v>
      </c>
      <c r="B15" s="7" t="s">
        <v>119</v>
      </c>
      <c r="C15" s="7" t="s">
        <v>54</v>
      </c>
      <c r="D15" s="7" t="s">
        <v>123</v>
      </c>
      <c r="E15" s="7" t="s">
        <v>82</v>
      </c>
      <c r="F15" s="10">
        <v>0.164</v>
      </c>
      <c r="G15" s="14"/>
      <c r="H15" s="13">
        <f>ROUND((G15*F15),2)</f>
      </c>
      <c r="O15">
        <f>rekapitulace!H8</f>
      </c>
      <c r="P15">
        <f>O15/100*H15</f>
      </c>
    </row>
    <row r="16" ht="89.25">
      <c r="D16" s="15" t="s">
        <v>474</v>
      </c>
    </row>
    <row r="17" ht="153">
      <c r="D17" s="15" t="s">
        <v>122</v>
      </c>
    </row>
    <row r="18" spans="1:16" ht="12.75">
      <c r="A18" s="7">
        <v>3</v>
      </c>
      <c r="B18" s="7" t="s">
        <v>125</v>
      </c>
      <c r="C18" s="7" t="s">
        <v>44</v>
      </c>
      <c r="D18" s="7" t="s">
        <v>126</v>
      </c>
      <c r="E18" s="7" t="s">
        <v>82</v>
      </c>
      <c r="F18" s="10">
        <v>4.202</v>
      </c>
      <c r="G18" s="14"/>
      <c r="H18" s="13">
        <f>ROUND((G18*F18),2)</f>
      </c>
      <c r="O18">
        <f>rekapitulace!H8</f>
      </c>
      <c r="P18">
        <f>O18/100*H18</f>
      </c>
    </row>
    <row r="19" ht="204">
      <c r="D19" s="15" t="s">
        <v>475</v>
      </c>
    </row>
    <row r="20" ht="409.5">
      <c r="D20" s="15" t="s">
        <v>128</v>
      </c>
    </row>
    <row r="21" spans="1:16" ht="12.75">
      <c r="A21" s="7">
        <v>4</v>
      </c>
      <c r="B21" s="7" t="s">
        <v>129</v>
      </c>
      <c r="C21" s="7" t="s">
        <v>44</v>
      </c>
      <c r="D21" s="7" t="s">
        <v>130</v>
      </c>
      <c r="E21" s="7" t="s">
        <v>82</v>
      </c>
      <c r="F21" s="10">
        <v>4671.169</v>
      </c>
      <c r="G21" s="14"/>
      <c r="H21" s="13">
        <f>ROUND((G21*F21),2)</f>
      </c>
      <c r="O21">
        <f>rekapitulace!H8</f>
      </c>
      <c r="P21">
        <f>O21/100*H21</f>
      </c>
    </row>
    <row r="22" ht="395.25">
      <c r="D22" s="15" t="s">
        <v>476</v>
      </c>
    </row>
    <row r="23" ht="409.5">
      <c r="D23" s="15" t="s">
        <v>128</v>
      </c>
    </row>
    <row r="24" spans="1:16" ht="12.75">
      <c r="A24" s="7">
        <v>5</v>
      </c>
      <c r="B24" s="7" t="s">
        <v>135</v>
      </c>
      <c r="C24" s="7" t="s">
        <v>44</v>
      </c>
      <c r="D24" s="7" t="s">
        <v>136</v>
      </c>
      <c r="E24" s="7" t="s">
        <v>92</v>
      </c>
      <c r="F24" s="10">
        <v>1833.141</v>
      </c>
      <c r="G24" s="14"/>
      <c r="H24" s="13">
        <f>ROUND((G24*F24),2)</f>
      </c>
      <c r="O24">
        <f>rekapitulace!H8</f>
      </c>
      <c r="P24">
        <f>O24/100*H24</f>
      </c>
    </row>
    <row r="25" ht="89.25">
      <c r="D25" s="15" t="s">
        <v>477</v>
      </c>
    </row>
    <row r="26" ht="153">
      <c r="D26" s="15" t="s">
        <v>138</v>
      </c>
    </row>
    <row r="27" spans="1:16" ht="12.75">
      <c r="A27" s="7">
        <v>6</v>
      </c>
      <c r="B27" s="7" t="s">
        <v>139</v>
      </c>
      <c r="C27" s="7" t="s">
        <v>44</v>
      </c>
      <c r="D27" s="7" t="s">
        <v>140</v>
      </c>
      <c r="E27" s="7" t="s">
        <v>92</v>
      </c>
      <c r="F27" s="10">
        <v>58.45</v>
      </c>
      <c r="G27" s="14"/>
      <c r="H27" s="13">
        <f>ROUND((G27*F27),2)</f>
      </c>
      <c r="O27">
        <f>rekapitulace!H8</f>
      </c>
      <c r="P27">
        <f>O27/100*H27</f>
      </c>
    </row>
    <row r="28" ht="76.5">
      <c r="D28" s="15" t="s">
        <v>478</v>
      </c>
    </row>
    <row r="29" ht="153">
      <c r="D29" s="15" t="s">
        <v>138</v>
      </c>
    </row>
    <row r="30" spans="1:16" ht="12.75" customHeight="1">
      <c r="A30" s="16"/>
      <c r="B30" s="16"/>
      <c r="C30" s="16" t="s">
        <v>42</v>
      </c>
      <c r="D30" s="16" t="s">
        <v>41</v>
      </c>
      <c r="E30" s="16"/>
      <c r="F30" s="16"/>
      <c r="G30" s="16"/>
      <c r="H30" s="16">
        <f>SUM(H12:H29)</f>
      </c>
      <c r="P30">
        <f>ROUND(SUM(P12:P29),2)</f>
      </c>
    </row>
    <row r="32" spans="1:8" ht="12.75" customHeight="1">
      <c r="A32" s="9"/>
      <c r="B32" s="9"/>
      <c r="C32" s="9" t="s">
        <v>24</v>
      </c>
      <c r="D32" s="9" t="s">
        <v>85</v>
      </c>
      <c r="E32" s="9"/>
      <c r="F32" s="11"/>
      <c r="G32" s="9"/>
      <c r="H32" s="11"/>
    </row>
    <row r="33" spans="1:16" ht="12.75">
      <c r="A33" s="7">
        <v>7</v>
      </c>
      <c r="B33" s="7" t="s">
        <v>142</v>
      </c>
      <c r="C33" s="7" t="s">
        <v>44</v>
      </c>
      <c r="D33" s="7" t="s">
        <v>143</v>
      </c>
      <c r="E33" s="7" t="s">
        <v>101</v>
      </c>
      <c r="F33" s="10">
        <v>189.2</v>
      </c>
      <c r="G33" s="14"/>
      <c r="H33" s="13">
        <f>ROUND((G33*F33),2)</f>
      </c>
      <c r="O33">
        <f>rekapitulace!H8</f>
      </c>
      <c r="P33">
        <f>O33/100*H33</f>
      </c>
    </row>
    <row r="34" ht="76.5">
      <c r="D34" s="15" t="s">
        <v>479</v>
      </c>
    </row>
    <row r="35" ht="63.75">
      <c r="D35" s="15" t="s">
        <v>145</v>
      </c>
    </row>
    <row r="36" spans="1:16" ht="12.75">
      <c r="A36" s="7">
        <v>8</v>
      </c>
      <c r="B36" s="7" t="s">
        <v>480</v>
      </c>
      <c r="C36" s="7" t="s">
        <v>44</v>
      </c>
      <c r="D36" s="7" t="s">
        <v>481</v>
      </c>
      <c r="E36" s="7" t="s">
        <v>92</v>
      </c>
      <c r="F36" s="10">
        <v>0.41</v>
      </c>
      <c r="G36" s="14"/>
      <c r="H36" s="13">
        <f>ROUND((G36*F36),2)</f>
      </c>
      <c r="O36">
        <f>rekapitulace!H8</f>
      </c>
      <c r="P36">
        <f>O36/100*H36</f>
      </c>
    </row>
    <row r="37" ht="76.5">
      <c r="D37" s="15" t="s">
        <v>482</v>
      </c>
    </row>
    <row r="38" ht="409.5">
      <c r="D38" s="15" t="s">
        <v>149</v>
      </c>
    </row>
    <row r="39" spans="1:16" ht="12.75">
      <c r="A39" s="7">
        <v>9</v>
      </c>
      <c r="B39" s="7" t="s">
        <v>156</v>
      </c>
      <c r="C39" s="7" t="s">
        <v>44</v>
      </c>
      <c r="D39" s="7" t="s">
        <v>157</v>
      </c>
      <c r="E39" s="7" t="s">
        <v>92</v>
      </c>
      <c r="F39" s="10">
        <v>613.18</v>
      </c>
      <c r="G39" s="14"/>
      <c r="H39" s="13">
        <f>ROUND((G39*F39),2)</f>
      </c>
      <c r="O39">
        <f>rekapitulace!H8</f>
      </c>
      <c r="P39">
        <f>O39/100*H39</f>
      </c>
    </row>
    <row r="40" ht="63.75">
      <c r="D40" s="15" t="s">
        <v>483</v>
      </c>
    </row>
    <row r="41" ht="409.5">
      <c r="D41" s="15" t="s">
        <v>149</v>
      </c>
    </row>
    <row r="42" spans="1:16" ht="12.75">
      <c r="A42" s="7">
        <v>10</v>
      </c>
      <c r="B42" s="7" t="s">
        <v>159</v>
      </c>
      <c r="C42" s="7" t="s">
        <v>44</v>
      </c>
      <c r="D42" s="7" t="s">
        <v>160</v>
      </c>
      <c r="E42" s="7" t="s">
        <v>92</v>
      </c>
      <c r="F42" s="10">
        <v>586.52</v>
      </c>
      <c r="G42" s="14"/>
      <c r="H42" s="13">
        <f>ROUND((G42*F42),2)</f>
      </c>
      <c r="O42">
        <f>rekapitulace!H8</f>
      </c>
      <c r="P42">
        <f>O42/100*H42</f>
      </c>
    </row>
    <row r="43" ht="114.75">
      <c r="D43" s="15" t="s">
        <v>484</v>
      </c>
    </row>
    <row r="44" ht="409.5">
      <c r="D44" s="15" t="s">
        <v>149</v>
      </c>
    </row>
    <row r="45" spans="1:16" ht="12.75">
      <c r="A45" s="7">
        <v>11</v>
      </c>
      <c r="B45" s="7" t="s">
        <v>166</v>
      </c>
      <c r="C45" s="7" t="s">
        <v>44</v>
      </c>
      <c r="D45" s="7" t="s">
        <v>167</v>
      </c>
      <c r="E45" s="7" t="s">
        <v>168</v>
      </c>
      <c r="F45" s="10">
        <v>134</v>
      </c>
      <c r="G45" s="14"/>
      <c r="H45" s="13">
        <f>ROUND((G45*F45),2)</f>
      </c>
      <c r="O45">
        <f>rekapitulace!H8</f>
      </c>
      <c r="P45">
        <f>O45/100*H45</f>
      </c>
    </row>
    <row r="46" ht="165.75">
      <c r="D46" s="15" t="s">
        <v>485</v>
      </c>
    </row>
    <row r="47" ht="409.5">
      <c r="D47" s="15" t="s">
        <v>149</v>
      </c>
    </row>
    <row r="48" spans="1:16" ht="12.75">
      <c r="A48" s="7">
        <v>12</v>
      </c>
      <c r="B48" s="7" t="s">
        <v>170</v>
      </c>
      <c r="C48" s="7" t="s">
        <v>44</v>
      </c>
      <c r="D48" s="7" t="s">
        <v>171</v>
      </c>
      <c r="E48" s="7" t="s">
        <v>92</v>
      </c>
      <c r="F48" s="10">
        <v>239.94</v>
      </c>
      <c r="G48" s="14"/>
      <c r="H48" s="13">
        <f>ROUND((G48*F48),2)</f>
      </c>
      <c r="O48">
        <f>rekapitulace!H8</f>
      </c>
      <c r="P48">
        <f>O48/100*H48</f>
      </c>
    </row>
    <row r="49" ht="63.75">
      <c r="D49" s="15" t="s">
        <v>486</v>
      </c>
    </row>
    <row r="50" ht="409.5">
      <c r="D50" s="15" t="s">
        <v>149</v>
      </c>
    </row>
    <row r="51" spans="1:16" ht="12.75">
      <c r="A51" s="7">
        <v>13</v>
      </c>
      <c r="B51" s="7" t="s">
        <v>177</v>
      </c>
      <c r="C51" s="7" t="s">
        <v>44</v>
      </c>
      <c r="D51" s="7" t="s">
        <v>178</v>
      </c>
      <c r="E51" s="7" t="s">
        <v>168</v>
      </c>
      <c r="F51" s="10">
        <v>1268.2</v>
      </c>
      <c r="G51" s="14"/>
      <c r="H51" s="13">
        <f>ROUND((G51*F51),2)</f>
      </c>
      <c r="O51">
        <f>rekapitulace!H8</f>
      </c>
      <c r="P51">
        <f>O51/100*H51</f>
      </c>
    </row>
    <row r="52" ht="318.75">
      <c r="D52" s="15" t="s">
        <v>487</v>
      </c>
    </row>
    <row r="53" ht="165.75">
      <c r="D53" s="15" t="s">
        <v>180</v>
      </c>
    </row>
    <row r="54" spans="1:16" ht="12.75">
      <c r="A54" s="7">
        <v>14</v>
      </c>
      <c r="B54" s="7" t="s">
        <v>181</v>
      </c>
      <c r="C54" s="7" t="s">
        <v>44</v>
      </c>
      <c r="D54" s="7" t="s">
        <v>182</v>
      </c>
      <c r="E54" s="7" t="s">
        <v>92</v>
      </c>
      <c r="F54" s="10">
        <v>1669.95</v>
      </c>
      <c r="G54" s="14"/>
      <c r="H54" s="13">
        <f>ROUND((G54*F54),2)</f>
      </c>
      <c r="O54">
        <f>rekapitulace!H8</f>
      </c>
      <c r="P54">
        <f>O54/100*H54</f>
      </c>
    </row>
    <row r="55" ht="280.5">
      <c r="D55" s="15" t="s">
        <v>488</v>
      </c>
    </row>
    <row r="56" ht="409.5">
      <c r="D56" s="15" t="s">
        <v>184</v>
      </c>
    </row>
    <row r="57" spans="1:16" ht="12.75">
      <c r="A57" s="7">
        <v>15</v>
      </c>
      <c r="B57" s="7" t="s">
        <v>181</v>
      </c>
      <c r="C57" s="7" t="s">
        <v>50</v>
      </c>
      <c r="D57" s="7" t="s">
        <v>489</v>
      </c>
      <c r="E57" s="7" t="s">
        <v>92</v>
      </c>
      <c r="F57" s="10">
        <v>276.9</v>
      </c>
      <c r="G57" s="14"/>
      <c r="H57" s="13">
        <f>ROUND((G57*F57),2)</f>
      </c>
      <c r="O57">
        <f>rekapitulace!H8</f>
      </c>
      <c r="P57">
        <f>O57/100*H57</f>
      </c>
    </row>
    <row r="58" ht="76.5">
      <c r="D58" s="15" t="s">
        <v>490</v>
      </c>
    </row>
    <row r="59" ht="409.5">
      <c r="D59" s="15" t="s">
        <v>184</v>
      </c>
    </row>
    <row r="60" spans="1:16" ht="12.75">
      <c r="A60" s="7">
        <v>16</v>
      </c>
      <c r="B60" s="7" t="s">
        <v>185</v>
      </c>
      <c r="C60" s="7" t="s">
        <v>50</v>
      </c>
      <c r="D60" s="7" t="s">
        <v>186</v>
      </c>
      <c r="E60" s="7" t="s">
        <v>92</v>
      </c>
      <c r="F60" s="10">
        <v>58.45</v>
      </c>
      <c r="G60" s="14"/>
      <c r="H60" s="13">
        <f>ROUND((G60*F60),2)</f>
      </c>
      <c r="O60">
        <f>rekapitulace!H8</f>
      </c>
      <c r="P60">
        <f>O60/100*H60</f>
      </c>
    </row>
    <row r="61" ht="102">
      <c r="D61" s="15" t="s">
        <v>491</v>
      </c>
    </row>
    <row r="62" ht="409.5">
      <c r="D62" s="15" t="s">
        <v>188</v>
      </c>
    </row>
    <row r="63" spans="1:16" ht="12.75">
      <c r="A63" s="7">
        <v>17</v>
      </c>
      <c r="B63" s="7" t="s">
        <v>185</v>
      </c>
      <c r="C63" s="7" t="s">
        <v>54</v>
      </c>
      <c r="D63" s="7" t="s">
        <v>189</v>
      </c>
      <c r="E63" s="7" t="s">
        <v>92</v>
      </c>
      <c r="F63" s="10">
        <v>1833.141</v>
      </c>
      <c r="G63" s="14"/>
      <c r="H63" s="13">
        <f>ROUND((G63*F63),2)</f>
      </c>
      <c r="O63">
        <f>rekapitulace!H8</f>
      </c>
      <c r="P63">
        <f>O63/100*H63</f>
      </c>
    </row>
    <row r="64" ht="165.75">
      <c r="D64" s="15" t="s">
        <v>492</v>
      </c>
    </row>
    <row r="65" ht="409.5">
      <c r="D65" s="15" t="s">
        <v>188</v>
      </c>
    </row>
    <row r="66" spans="1:16" ht="12.75">
      <c r="A66" s="7">
        <v>18</v>
      </c>
      <c r="B66" s="7" t="s">
        <v>185</v>
      </c>
      <c r="C66" s="7" t="s">
        <v>56</v>
      </c>
      <c r="D66" s="7" t="s">
        <v>493</v>
      </c>
      <c r="E66" s="7" t="s">
        <v>92</v>
      </c>
      <c r="F66" s="10">
        <v>276.9</v>
      </c>
      <c r="G66" s="14"/>
      <c r="H66" s="13">
        <f>ROUND((G66*F66),2)</f>
      </c>
      <c r="O66">
        <f>rekapitulace!H8</f>
      </c>
      <c r="P66">
        <f>O66/100*H66</f>
      </c>
    </row>
    <row r="67" ht="102">
      <c r="D67" s="15" t="s">
        <v>494</v>
      </c>
    </row>
    <row r="68" ht="409.5">
      <c r="D68" s="15" t="s">
        <v>188</v>
      </c>
    </row>
    <row r="69" spans="1:16" ht="12.75">
      <c r="A69" s="7">
        <v>19</v>
      </c>
      <c r="B69" s="7" t="s">
        <v>193</v>
      </c>
      <c r="C69" s="7" t="s">
        <v>44</v>
      </c>
      <c r="D69" s="7" t="s">
        <v>194</v>
      </c>
      <c r="E69" s="7" t="s">
        <v>92</v>
      </c>
      <c r="F69" s="10">
        <v>147</v>
      </c>
      <c r="G69" s="14"/>
      <c r="H69" s="13">
        <f>ROUND((G69*F69),2)</f>
      </c>
      <c r="O69">
        <f>rekapitulace!H8</f>
      </c>
      <c r="P69">
        <f>O69/100*H69</f>
      </c>
    </row>
    <row r="70" ht="76.5">
      <c r="D70" s="15" t="s">
        <v>495</v>
      </c>
    </row>
    <row r="71" ht="409.5">
      <c r="D71" s="15" t="s">
        <v>196</v>
      </c>
    </row>
    <row r="72" spans="1:16" ht="12.75">
      <c r="A72" s="7">
        <v>20</v>
      </c>
      <c r="B72" s="7" t="s">
        <v>496</v>
      </c>
      <c r="C72" s="7" t="s">
        <v>44</v>
      </c>
      <c r="D72" s="7" t="s">
        <v>497</v>
      </c>
      <c r="E72" s="7" t="s">
        <v>92</v>
      </c>
      <c r="F72" s="10">
        <v>276.9</v>
      </c>
      <c r="G72" s="14"/>
      <c r="H72" s="13">
        <f>ROUND((G72*F72),2)</f>
      </c>
      <c r="O72">
        <f>rekapitulace!H8</f>
      </c>
      <c r="P72">
        <f>O72/100*H72</f>
      </c>
    </row>
    <row r="73" ht="191.25">
      <c r="D73" s="15" t="s">
        <v>498</v>
      </c>
    </row>
    <row r="74" ht="409.5">
      <c r="D74" s="15" t="s">
        <v>201</v>
      </c>
    </row>
    <row r="75" spans="1:16" ht="12.75">
      <c r="A75" s="7">
        <v>21</v>
      </c>
      <c r="B75" s="7" t="s">
        <v>95</v>
      </c>
      <c r="C75" s="7" t="s">
        <v>44</v>
      </c>
      <c r="D75" s="7" t="s">
        <v>96</v>
      </c>
      <c r="E75" s="7" t="s">
        <v>92</v>
      </c>
      <c r="F75" s="10">
        <v>2093.85</v>
      </c>
      <c r="G75" s="14"/>
      <c r="H75" s="13">
        <f>ROUND((G75*F75),2)</f>
      </c>
      <c r="O75">
        <f>rekapitulace!H8</f>
      </c>
      <c r="P75">
        <f>O75/100*H75</f>
      </c>
    </row>
    <row r="76" ht="165.75">
      <c r="D76" s="15" t="s">
        <v>499</v>
      </c>
    </row>
    <row r="77" ht="409.5">
      <c r="D77" s="15" t="s">
        <v>98</v>
      </c>
    </row>
    <row r="78" spans="1:16" ht="12.75">
      <c r="A78" s="7">
        <v>22</v>
      </c>
      <c r="B78" s="7" t="s">
        <v>198</v>
      </c>
      <c r="C78" s="7" t="s">
        <v>44</v>
      </c>
      <c r="D78" s="7" t="s">
        <v>199</v>
      </c>
      <c r="E78" s="7" t="s">
        <v>92</v>
      </c>
      <c r="F78" s="10">
        <v>1701.7</v>
      </c>
      <c r="G78" s="14"/>
      <c r="H78" s="13">
        <f>ROUND((G78*F78),2)</f>
      </c>
      <c r="O78">
        <f>rekapitulace!H8</f>
      </c>
      <c r="P78">
        <f>O78/100*H78</f>
      </c>
    </row>
    <row r="79" ht="76.5">
      <c r="D79" s="15" t="s">
        <v>500</v>
      </c>
    </row>
    <row r="80" ht="409.5">
      <c r="D80" s="15" t="s">
        <v>201</v>
      </c>
    </row>
    <row r="81" spans="1:16" ht="12.75">
      <c r="A81" s="7">
        <v>23</v>
      </c>
      <c r="B81" s="7" t="s">
        <v>202</v>
      </c>
      <c r="C81" s="7" t="s">
        <v>44</v>
      </c>
      <c r="D81" s="7" t="s">
        <v>203</v>
      </c>
      <c r="E81" s="7" t="s">
        <v>92</v>
      </c>
      <c r="F81" s="10">
        <v>39.35</v>
      </c>
      <c r="G81" s="14"/>
      <c r="H81" s="13">
        <f>ROUND((G81*F81),2)</f>
      </c>
      <c r="O81">
        <f>rekapitulace!H8</f>
      </c>
      <c r="P81">
        <f>O81/100*H81</f>
      </c>
    </row>
    <row r="82" ht="140.25">
      <c r="D82" s="15" t="s">
        <v>501</v>
      </c>
    </row>
    <row r="83" ht="409.5">
      <c r="D83" s="15" t="s">
        <v>205</v>
      </c>
    </row>
    <row r="84" spans="1:16" ht="12.75">
      <c r="A84" s="7">
        <v>24</v>
      </c>
      <c r="B84" s="7" t="s">
        <v>206</v>
      </c>
      <c r="C84" s="7" t="s">
        <v>44</v>
      </c>
      <c r="D84" s="7" t="s">
        <v>207</v>
      </c>
      <c r="E84" s="7" t="s">
        <v>92</v>
      </c>
      <c r="F84" s="10">
        <v>92.091</v>
      </c>
      <c r="G84" s="14"/>
      <c r="H84" s="13">
        <f>ROUND((G84*F84),2)</f>
      </c>
      <c r="O84">
        <f>rekapitulace!H8</f>
      </c>
      <c r="P84">
        <f>O84/100*H84</f>
      </c>
    </row>
    <row r="85" ht="409.5">
      <c r="D85" s="15" t="s">
        <v>502</v>
      </c>
    </row>
    <row r="86" ht="409.5">
      <c r="D86" s="15" t="s">
        <v>209</v>
      </c>
    </row>
    <row r="87" spans="1:16" ht="12.75">
      <c r="A87" s="7">
        <v>25</v>
      </c>
      <c r="B87" s="7" t="s">
        <v>210</v>
      </c>
      <c r="C87" s="7" t="s">
        <v>44</v>
      </c>
      <c r="D87" s="7" t="s">
        <v>211</v>
      </c>
      <c r="E87" s="7" t="s">
        <v>92</v>
      </c>
      <c r="F87" s="10">
        <v>39.524</v>
      </c>
      <c r="G87" s="14"/>
      <c r="H87" s="13">
        <f>ROUND((G87*F87),2)</f>
      </c>
      <c r="O87">
        <f>rekapitulace!H8</f>
      </c>
      <c r="P87">
        <f>O87/100*H87</f>
      </c>
    </row>
    <row r="88" ht="89.25">
      <c r="D88" s="15" t="s">
        <v>503</v>
      </c>
    </row>
    <row r="89" ht="409.5">
      <c r="D89" s="15" t="s">
        <v>213</v>
      </c>
    </row>
    <row r="90" spans="1:16" ht="12.75">
      <c r="A90" s="7">
        <v>26</v>
      </c>
      <c r="B90" s="7" t="s">
        <v>214</v>
      </c>
      <c r="C90" s="7" t="s">
        <v>44</v>
      </c>
      <c r="D90" s="7" t="s">
        <v>215</v>
      </c>
      <c r="E90" s="7" t="s">
        <v>101</v>
      </c>
      <c r="F90" s="10">
        <v>3403.4</v>
      </c>
      <c r="G90" s="14"/>
      <c r="H90" s="13">
        <f>ROUND((G90*F90),2)</f>
      </c>
      <c r="O90">
        <f>rekapitulace!H8</f>
      </c>
      <c r="P90">
        <f>O90/100*H90</f>
      </c>
    </row>
    <row r="91" ht="76.5">
      <c r="D91" s="15" t="s">
        <v>504</v>
      </c>
    </row>
    <row r="92" ht="153">
      <c r="D92" s="15" t="s">
        <v>217</v>
      </c>
    </row>
    <row r="93" spans="1:16" ht="12.75">
      <c r="A93" s="7">
        <v>27</v>
      </c>
      <c r="B93" s="7" t="s">
        <v>218</v>
      </c>
      <c r="C93" s="7" t="s">
        <v>44</v>
      </c>
      <c r="D93" s="7" t="s">
        <v>219</v>
      </c>
      <c r="E93" s="7" t="s">
        <v>92</v>
      </c>
      <c r="F93" s="10">
        <v>58.45</v>
      </c>
      <c r="G93" s="14"/>
      <c r="H93" s="13">
        <f>ROUND((G93*F93),2)</f>
      </c>
      <c r="O93">
        <f>rekapitulace!H8</f>
      </c>
      <c r="P93">
        <f>O93/100*H93</f>
      </c>
    </row>
    <row r="94" ht="178.5">
      <c r="D94" s="15" t="s">
        <v>505</v>
      </c>
    </row>
    <row r="95" ht="216.75">
      <c r="D95" s="15" t="s">
        <v>221</v>
      </c>
    </row>
    <row r="96" spans="1:16" ht="12.75">
      <c r="A96" s="7">
        <v>28</v>
      </c>
      <c r="B96" s="7" t="s">
        <v>222</v>
      </c>
      <c r="C96" s="7" t="s">
        <v>44</v>
      </c>
      <c r="D96" s="7" t="s">
        <v>223</v>
      </c>
      <c r="E96" s="7" t="s">
        <v>101</v>
      </c>
      <c r="F96" s="10">
        <v>113</v>
      </c>
      <c r="G96" s="14"/>
      <c r="H96" s="13">
        <f>ROUND((G96*F96),2)</f>
      </c>
      <c r="O96">
        <f>rekapitulace!H8</f>
      </c>
      <c r="P96">
        <f>O96/100*H96</f>
      </c>
    </row>
    <row r="97" ht="89.25">
      <c r="D97" s="15" t="s">
        <v>506</v>
      </c>
    </row>
    <row r="98" ht="178.5">
      <c r="D98" s="15" t="s">
        <v>225</v>
      </c>
    </row>
    <row r="99" spans="1:16" ht="12.75">
      <c r="A99" s="7">
        <v>29</v>
      </c>
      <c r="B99" s="7" t="s">
        <v>226</v>
      </c>
      <c r="C99" s="7" t="s">
        <v>44</v>
      </c>
      <c r="D99" s="7" t="s">
        <v>227</v>
      </c>
      <c r="E99" s="7" t="s">
        <v>101</v>
      </c>
      <c r="F99" s="10">
        <v>452</v>
      </c>
      <c r="G99" s="14"/>
      <c r="H99" s="13">
        <f>ROUND((G99*F99),2)</f>
      </c>
      <c r="O99">
        <f>rekapitulace!H8</f>
      </c>
      <c r="P99">
        <f>O99/100*H99</f>
      </c>
    </row>
    <row r="100" ht="89.25">
      <c r="D100" s="15" t="s">
        <v>507</v>
      </c>
    </row>
    <row r="101" ht="280.5">
      <c r="D101" s="15" t="s">
        <v>229</v>
      </c>
    </row>
    <row r="102" spans="1:16" ht="12.75">
      <c r="A102" s="7">
        <v>30</v>
      </c>
      <c r="B102" s="7" t="s">
        <v>99</v>
      </c>
      <c r="C102" s="7" t="s">
        <v>44</v>
      </c>
      <c r="D102" s="7" t="s">
        <v>100</v>
      </c>
      <c r="E102" s="7" t="s">
        <v>101</v>
      </c>
      <c r="F102" s="10">
        <v>239</v>
      </c>
      <c r="G102" s="14"/>
      <c r="H102" s="13">
        <f>ROUND((G102*F102),2)</f>
      </c>
      <c r="O102">
        <f>rekapitulace!H8</f>
      </c>
      <c r="P102">
        <f>O102/100*H102</f>
      </c>
    </row>
    <row r="103" ht="89.25">
      <c r="D103" s="15" t="s">
        <v>508</v>
      </c>
    </row>
    <row r="104" ht="369.75">
      <c r="D104" s="15" t="s">
        <v>103</v>
      </c>
    </row>
    <row r="105" spans="1:16" ht="12.75" customHeight="1">
      <c r="A105" s="16"/>
      <c r="B105" s="16"/>
      <c r="C105" s="16" t="s">
        <v>24</v>
      </c>
      <c r="D105" s="16" t="s">
        <v>85</v>
      </c>
      <c r="E105" s="16"/>
      <c r="F105" s="16"/>
      <c r="G105" s="16"/>
      <c r="H105" s="16">
        <f>SUM(H33:H104)</f>
      </c>
      <c r="P105">
        <f>ROUND(SUM(P33:P104),2)</f>
      </c>
    </row>
    <row r="107" spans="1:8" ht="12.75" customHeight="1">
      <c r="A107" s="9"/>
      <c r="B107" s="9"/>
      <c r="C107" s="9" t="s">
        <v>34</v>
      </c>
      <c r="D107" s="9" t="s">
        <v>230</v>
      </c>
      <c r="E107" s="9"/>
      <c r="F107" s="11"/>
      <c r="G107" s="9"/>
      <c r="H107" s="11"/>
    </row>
    <row r="108" spans="1:16" ht="12.75">
      <c r="A108" s="7">
        <v>31</v>
      </c>
      <c r="B108" s="7" t="s">
        <v>238</v>
      </c>
      <c r="C108" s="7" t="s">
        <v>44</v>
      </c>
      <c r="D108" s="7" t="s">
        <v>239</v>
      </c>
      <c r="E108" s="7" t="s">
        <v>101</v>
      </c>
      <c r="F108" s="10">
        <v>703.8</v>
      </c>
      <c r="G108" s="14"/>
      <c r="H108" s="13">
        <f>ROUND((G108*F108),2)</f>
      </c>
      <c r="O108">
        <f>rekapitulace!H8</f>
      </c>
      <c r="P108">
        <f>O108/100*H108</f>
      </c>
    </row>
    <row r="109" ht="89.25">
      <c r="D109" s="15" t="s">
        <v>509</v>
      </c>
    </row>
    <row r="110" ht="267.75">
      <c r="D110" s="15" t="s">
        <v>241</v>
      </c>
    </row>
    <row r="111" spans="1:16" ht="12.75">
      <c r="A111" s="7">
        <v>32</v>
      </c>
      <c r="B111" s="7" t="s">
        <v>242</v>
      </c>
      <c r="C111" s="7" t="s">
        <v>44</v>
      </c>
      <c r="D111" s="7" t="s">
        <v>243</v>
      </c>
      <c r="E111" s="7" t="s">
        <v>168</v>
      </c>
      <c r="F111" s="10">
        <v>391</v>
      </c>
      <c r="G111" s="14"/>
      <c r="H111" s="13">
        <f>ROUND((G111*F111),2)</f>
      </c>
      <c r="O111">
        <f>rekapitulace!H8</f>
      </c>
      <c r="P111">
        <f>O111/100*H111</f>
      </c>
    </row>
    <row r="112" ht="63.75">
      <c r="D112" s="15" t="s">
        <v>510</v>
      </c>
    </row>
    <row r="113" ht="409.5">
      <c r="D113" s="15" t="s">
        <v>245</v>
      </c>
    </row>
    <row r="114" spans="1:16" ht="12.75">
      <c r="A114" s="7">
        <v>33</v>
      </c>
      <c r="B114" s="7" t="s">
        <v>511</v>
      </c>
      <c r="C114" s="7" t="s">
        <v>44</v>
      </c>
      <c r="D114" s="7" t="s">
        <v>512</v>
      </c>
      <c r="E114" s="7" t="s">
        <v>101</v>
      </c>
      <c r="F114" s="10">
        <v>239</v>
      </c>
      <c r="G114" s="14"/>
      <c r="H114" s="13">
        <f>ROUND((G114*F114),2)</f>
      </c>
      <c r="O114">
        <f>rekapitulace!H8</f>
      </c>
      <c r="P114">
        <f>O114/100*H114</f>
      </c>
    </row>
    <row r="115" ht="114.75">
      <c r="D115" s="15" t="s">
        <v>513</v>
      </c>
    </row>
    <row r="116" ht="395.25">
      <c r="D116" s="15" t="s">
        <v>514</v>
      </c>
    </row>
    <row r="117" spans="1:16" ht="12.75" customHeight="1">
      <c r="A117" s="16"/>
      <c r="B117" s="16"/>
      <c r="C117" s="16" t="s">
        <v>34</v>
      </c>
      <c r="D117" s="16" t="s">
        <v>230</v>
      </c>
      <c r="E117" s="16"/>
      <c r="F117" s="16"/>
      <c r="G117" s="16"/>
      <c r="H117" s="16">
        <f>SUM(H108:H116)</f>
      </c>
      <c r="P117">
        <f>ROUND(SUM(P108:P116),2)</f>
      </c>
    </row>
    <row r="119" spans="1:8" ht="12.75" customHeight="1">
      <c r="A119" s="9"/>
      <c r="B119" s="9"/>
      <c r="C119" s="9" t="s">
        <v>36</v>
      </c>
      <c r="D119" s="9" t="s">
        <v>246</v>
      </c>
      <c r="E119" s="9"/>
      <c r="F119" s="11"/>
      <c r="G119" s="9"/>
      <c r="H119" s="11"/>
    </row>
    <row r="120" spans="1:16" ht="12.75">
      <c r="A120" s="7">
        <v>34</v>
      </c>
      <c r="B120" s="7" t="s">
        <v>515</v>
      </c>
      <c r="C120" s="7" t="s">
        <v>44</v>
      </c>
      <c r="D120" s="7" t="s">
        <v>516</v>
      </c>
      <c r="E120" s="7" t="s">
        <v>92</v>
      </c>
      <c r="F120" s="10">
        <v>3.68</v>
      </c>
      <c r="G120" s="14"/>
      <c r="H120" s="13">
        <f>ROUND((G120*F120),2)</f>
      </c>
      <c r="O120">
        <f>rekapitulace!H8</f>
      </c>
      <c r="P120">
        <f>O120/100*H120</f>
      </c>
    </row>
    <row r="121" ht="178.5">
      <c r="D121" s="15" t="s">
        <v>517</v>
      </c>
    </row>
    <row r="122" ht="409.5">
      <c r="D122" s="15" t="s">
        <v>518</v>
      </c>
    </row>
    <row r="123" spans="1:16" ht="12.75">
      <c r="A123" s="7">
        <v>35</v>
      </c>
      <c r="B123" s="7" t="s">
        <v>247</v>
      </c>
      <c r="C123" s="7" t="s">
        <v>44</v>
      </c>
      <c r="D123" s="7" t="s">
        <v>248</v>
      </c>
      <c r="E123" s="7" t="s">
        <v>92</v>
      </c>
      <c r="F123" s="10">
        <v>8.2</v>
      </c>
      <c r="G123" s="14"/>
      <c r="H123" s="13">
        <f>ROUND((G123*F123),2)</f>
      </c>
      <c r="O123">
        <f>rekapitulace!H8</f>
      </c>
      <c r="P123">
        <f>O123/100*H123</f>
      </c>
    </row>
    <row r="124" ht="63.75">
      <c r="D124" s="15" t="s">
        <v>519</v>
      </c>
    </row>
    <row r="125" ht="306">
      <c r="D125" s="15" t="s">
        <v>250</v>
      </c>
    </row>
    <row r="126" spans="1:16" ht="12.75" customHeight="1">
      <c r="A126" s="16"/>
      <c r="B126" s="16"/>
      <c r="C126" s="16" t="s">
        <v>36</v>
      </c>
      <c r="D126" s="16" t="s">
        <v>246</v>
      </c>
      <c r="E126" s="16"/>
      <c r="F126" s="16"/>
      <c r="G126" s="16"/>
      <c r="H126" s="16">
        <f>SUM(H120:H125)</f>
      </c>
      <c r="P126">
        <f>ROUND(SUM(P120:P125),2)</f>
      </c>
    </row>
    <row r="128" spans="1:8" ht="12.75" customHeight="1">
      <c r="A128" s="9"/>
      <c r="B128" s="9"/>
      <c r="C128" s="9" t="s">
        <v>37</v>
      </c>
      <c r="D128" s="9" t="s">
        <v>251</v>
      </c>
      <c r="E128" s="9"/>
      <c r="F128" s="11"/>
      <c r="G128" s="9"/>
      <c r="H128" s="11"/>
    </row>
    <row r="129" spans="1:16" ht="12.75">
      <c r="A129" s="7">
        <v>36</v>
      </c>
      <c r="B129" s="7" t="s">
        <v>252</v>
      </c>
      <c r="C129" s="7" t="s">
        <v>44</v>
      </c>
      <c r="D129" s="7" t="s">
        <v>253</v>
      </c>
      <c r="E129" s="7" t="s">
        <v>92</v>
      </c>
      <c r="F129" s="10">
        <v>1066.28</v>
      </c>
      <c r="G129" s="14"/>
      <c r="H129" s="13">
        <f>ROUND((G129*F129),2)</f>
      </c>
      <c r="O129">
        <f>rekapitulace!H8</f>
      </c>
      <c r="P129">
        <f>O129/100*H129</f>
      </c>
    </row>
    <row r="130" ht="229.5">
      <c r="D130" s="15" t="s">
        <v>520</v>
      </c>
    </row>
    <row r="131" ht="318.75">
      <c r="D131" s="15" t="s">
        <v>255</v>
      </c>
    </row>
    <row r="132" spans="1:16" ht="12.75">
      <c r="A132" s="7">
        <v>37</v>
      </c>
      <c r="B132" s="7" t="s">
        <v>263</v>
      </c>
      <c r="C132" s="7" t="s">
        <v>44</v>
      </c>
      <c r="D132" s="7" t="s">
        <v>264</v>
      </c>
      <c r="E132" s="7" t="s">
        <v>101</v>
      </c>
      <c r="F132" s="10">
        <v>2618</v>
      </c>
      <c r="G132" s="14"/>
      <c r="H132" s="13">
        <f>ROUND((G132*F132),2)</f>
      </c>
      <c r="O132">
        <f>rekapitulace!H8</f>
      </c>
      <c r="P132">
        <f>O132/100*H132</f>
      </c>
    </row>
    <row r="133" ht="63.75">
      <c r="D133" s="15" t="s">
        <v>521</v>
      </c>
    </row>
    <row r="134" ht="357">
      <c r="D134" s="15" t="s">
        <v>266</v>
      </c>
    </row>
    <row r="135" spans="1:16" ht="12.75">
      <c r="A135" s="7">
        <v>38</v>
      </c>
      <c r="B135" s="7" t="s">
        <v>267</v>
      </c>
      <c r="C135" s="7" t="s">
        <v>50</v>
      </c>
      <c r="D135" s="7" t="s">
        <v>268</v>
      </c>
      <c r="E135" s="7" t="s">
        <v>101</v>
      </c>
      <c r="F135" s="10">
        <v>2618</v>
      </c>
      <c r="G135" s="14"/>
      <c r="H135" s="13">
        <f>ROUND((G135*F135),2)</f>
      </c>
      <c r="O135">
        <f>rekapitulace!H8</f>
      </c>
      <c r="P135">
        <f>O135/100*H135</f>
      </c>
    </row>
    <row r="136" ht="63.75">
      <c r="D136" s="15" t="s">
        <v>522</v>
      </c>
    </row>
    <row r="137" ht="357">
      <c r="D137" s="15" t="s">
        <v>266</v>
      </c>
    </row>
    <row r="138" spans="1:16" ht="12.75">
      <c r="A138" s="7">
        <v>39</v>
      </c>
      <c r="B138" s="7" t="s">
        <v>267</v>
      </c>
      <c r="C138" s="7" t="s">
        <v>54</v>
      </c>
      <c r="D138" s="7" t="s">
        <v>270</v>
      </c>
      <c r="E138" s="7" t="s">
        <v>101</v>
      </c>
      <c r="F138" s="10">
        <v>2618</v>
      </c>
      <c r="G138" s="14"/>
      <c r="H138" s="13">
        <f>ROUND((G138*F138),2)</f>
      </c>
      <c r="O138">
        <f>rekapitulace!H8</f>
      </c>
      <c r="P138">
        <f>O138/100*H138</f>
      </c>
    </row>
    <row r="139" ht="63.75">
      <c r="D139" s="15" t="s">
        <v>523</v>
      </c>
    </row>
    <row r="140" ht="357">
      <c r="D140" s="15" t="s">
        <v>266</v>
      </c>
    </row>
    <row r="141" spans="1:16" ht="12.75">
      <c r="A141" s="7">
        <v>40</v>
      </c>
      <c r="B141" s="7" t="s">
        <v>275</v>
      </c>
      <c r="C141" s="7" t="s">
        <v>44</v>
      </c>
      <c r="D141" s="7" t="s">
        <v>276</v>
      </c>
      <c r="E141" s="7" t="s">
        <v>101</v>
      </c>
      <c r="F141" s="10">
        <v>2618</v>
      </c>
      <c r="G141" s="14"/>
      <c r="H141" s="13">
        <f>ROUND((G141*F141),2)</f>
      </c>
      <c r="O141">
        <f>rekapitulace!H8</f>
      </c>
      <c r="P141">
        <f>O141/100*H141</f>
      </c>
    </row>
    <row r="142" ht="76.5">
      <c r="D142" s="15" t="s">
        <v>524</v>
      </c>
    </row>
    <row r="143" ht="409.5">
      <c r="D143" s="15" t="s">
        <v>274</v>
      </c>
    </row>
    <row r="144" spans="1:16" ht="12.75">
      <c r="A144" s="7">
        <v>41</v>
      </c>
      <c r="B144" s="7" t="s">
        <v>278</v>
      </c>
      <c r="C144" s="7" t="s">
        <v>44</v>
      </c>
      <c r="D144" s="7" t="s">
        <v>279</v>
      </c>
      <c r="E144" s="7" t="s">
        <v>101</v>
      </c>
      <c r="F144" s="10">
        <v>2618</v>
      </c>
      <c r="G144" s="14"/>
      <c r="H144" s="13">
        <f>ROUND((G144*F144),2)</f>
      </c>
      <c r="O144">
        <f>rekapitulace!H8</f>
      </c>
      <c r="P144">
        <f>O144/100*H144</f>
      </c>
    </row>
    <row r="145" ht="76.5">
      <c r="D145" s="15" t="s">
        <v>524</v>
      </c>
    </row>
    <row r="146" ht="409.5">
      <c r="D146" s="15" t="s">
        <v>274</v>
      </c>
    </row>
    <row r="147" spans="1:16" ht="12.75">
      <c r="A147" s="7">
        <v>42</v>
      </c>
      <c r="B147" s="7" t="s">
        <v>280</v>
      </c>
      <c r="C147" s="7" t="s">
        <v>44</v>
      </c>
      <c r="D147" s="7" t="s">
        <v>281</v>
      </c>
      <c r="E147" s="7" t="s">
        <v>101</v>
      </c>
      <c r="F147" s="10">
        <v>2618</v>
      </c>
      <c r="G147" s="14"/>
      <c r="H147" s="13">
        <f>ROUND((G147*F147),2)</f>
      </c>
      <c r="O147">
        <f>rekapitulace!H8</f>
      </c>
      <c r="P147">
        <f>O147/100*H147</f>
      </c>
    </row>
    <row r="148" ht="76.5">
      <c r="D148" s="15" t="s">
        <v>524</v>
      </c>
    </row>
    <row r="149" ht="409.5">
      <c r="D149" s="15" t="s">
        <v>274</v>
      </c>
    </row>
    <row r="150" spans="1:16" ht="12.75">
      <c r="A150" s="7">
        <v>43</v>
      </c>
      <c r="B150" s="7" t="s">
        <v>282</v>
      </c>
      <c r="C150" s="7" t="s">
        <v>44</v>
      </c>
      <c r="D150" s="7" t="s">
        <v>283</v>
      </c>
      <c r="E150" s="7" t="s">
        <v>101</v>
      </c>
      <c r="F150" s="10">
        <v>2618</v>
      </c>
      <c r="G150" s="14"/>
      <c r="H150" s="13">
        <f>ROUND((G150*F150),2)</f>
      </c>
      <c r="O150">
        <f>rekapitulace!H8</f>
      </c>
      <c r="P150">
        <f>O150/100*H150</f>
      </c>
    </row>
    <row r="151" ht="89.25">
      <c r="D151" s="15" t="s">
        <v>525</v>
      </c>
    </row>
    <row r="152" ht="127.5">
      <c r="D152" s="15" t="s">
        <v>285</v>
      </c>
    </row>
    <row r="153" spans="1:16" ht="12.75">
      <c r="A153" s="7">
        <v>44</v>
      </c>
      <c r="B153" s="7" t="s">
        <v>526</v>
      </c>
      <c r="C153" s="7" t="s">
        <v>44</v>
      </c>
      <c r="D153" s="7" t="s">
        <v>527</v>
      </c>
      <c r="E153" s="7" t="s">
        <v>101</v>
      </c>
      <c r="F153" s="10">
        <v>142</v>
      </c>
      <c r="G153" s="14"/>
      <c r="H153" s="13">
        <f>ROUND((G153*F153),2)</f>
      </c>
      <c r="O153">
        <f>rekapitulace!H8</f>
      </c>
      <c r="P153">
        <f>O153/100*H153</f>
      </c>
    </row>
    <row r="154" ht="76.5">
      <c r="D154" s="15" t="s">
        <v>528</v>
      </c>
    </row>
    <row r="155" ht="409.5">
      <c r="D155" s="15" t="s">
        <v>529</v>
      </c>
    </row>
    <row r="156" spans="1:16" ht="12.75" customHeight="1">
      <c r="A156" s="16"/>
      <c r="B156" s="16"/>
      <c r="C156" s="16" t="s">
        <v>37</v>
      </c>
      <c r="D156" s="16" t="s">
        <v>251</v>
      </c>
      <c r="E156" s="16"/>
      <c r="F156" s="16"/>
      <c r="G156" s="16"/>
      <c r="H156" s="16">
        <f>SUM(H129:H155)</f>
      </c>
      <c r="P156">
        <f>ROUND(SUM(P129:P155),2)</f>
      </c>
    </row>
    <row r="158" spans="1:8" ht="12.75" customHeight="1">
      <c r="A158" s="9"/>
      <c r="B158" s="9"/>
      <c r="C158" s="9" t="s">
        <v>38</v>
      </c>
      <c r="D158" s="9" t="s">
        <v>530</v>
      </c>
      <c r="E158" s="9"/>
      <c r="F158" s="11"/>
      <c r="G158" s="9"/>
      <c r="H158" s="11"/>
    </row>
    <row r="159" spans="1:16" ht="12.75">
      <c r="A159" s="7">
        <v>45</v>
      </c>
      <c r="B159" s="7" t="s">
        <v>531</v>
      </c>
      <c r="C159" s="7" t="s">
        <v>44</v>
      </c>
      <c r="D159" s="7" t="s">
        <v>532</v>
      </c>
      <c r="E159" s="7" t="s">
        <v>101</v>
      </c>
      <c r="F159" s="10">
        <v>142</v>
      </c>
      <c r="G159" s="14"/>
      <c r="H159" s="13">
        <f>ROUND((G159*F159),2)</f>
      </c>
      <c r="O159">
        <f>rekapitulace!H8</f>
      </c>
      <c r="P159">
        <f>O159/100*H159</f>
      </c>
    </row>
    <row r="160" ht="114.75">
      <c r="D160" s="15" t="s">
        <v>533</v>
      </c>
    </row>
    <row r="161" ht="76.5">
      <c r="D161" s="15" t="s">
        <v>534</v>
      </c>
    </row>
    <row r="162" spans="1:16" ht="12.75" customHeight="1">
      <c r="A162" s="16"/>
      <c r="B162" s="16"/>
      <c r="C162" s="16" t="s">
        <v>38</v>
      </c>
      <c r="D162" s="16" t="s">
        <v>530</v>
      </c>
      <c r="E162" s="16"/>
      <c r="F162" s="16"/>
      <c r="G162" s="16"/>
      <c r="H162" s="16">
        <f>SUM(H159:H161)</f>
      </c>
      <c r="P162">
        <f>ROUND(SUM(P159:P161),2)</f>
      </c>
    </row>
    <row r="164" spans="1:8" ht="12.75" customHeight="1">
      <c r="A164" s="9"/>
      <c r="B164" s="9"/>
      <c r="C164" s="9" t="s">
        <v>39</v>
      </c>
      <c r="D164" s="9" t="s">
        <v>535</v>
      </c>
      <c r="E164" s="9"/>
      <c r="F164" s="11"/>
      <c r="G164" s="9"/>
      <c r="H164" s="11"/>
    </row>
    <row r="165" spans="1:16" ht="12.75">
      <c r="A165" s="7">
        <v>46</v>
      </c>
      <c r="B165" s="7" t="s">
        <v>536</v>
      </c>
      <c r="C165" s="7" t="s">
        <v>44</v>
      </c>
      <c r="D165" s="7" t="s">
        <v>537</v>
      </c>
      <c r="E165" s="7" t="s">
        <v>168</v>
      </c>
      <c r="F165" s="10">
        <v>50</v>
      </c>
      <c r="G165" s="14"/>
      <c r="H165" s="13">
        <f>ROUND((G165*F165),2)</f>
      </c>
      <c r="O165">
        <f>rekapitulace!H8</f>
      </c>
      <c r="P165">
        <f>O165/100*H165</f>
      </c>
    </row>
    <row r="166" ht="76.5">
      <c r="D166" s="15" t="s">
        <v>538</v>
      </c>
    </row>
    <row r="167" ht="216.75">
      <c r="D167" s="15" t="s">
        <v>539</v>
      </c>
    </row>
    <row r="168" spans="1:16" ht="12.75">
      <c r="A168" s="7">
        <v>47</v>
      </c>
      <c r="B168" s="7" t="s">
        <v>540</v>
      </c>
      <c r="C168" s="7" t="s">
        <v>44</v>
      </c>
      <c r="D168" s="7" t="s">
        <v>541</v>
      </c>
      <c r="E168" s="7" t="s">
        <v>101</v>
      </c>
      <c r="F168" s="10">
        <v>32</v>
      </c>
      <c r="G168" s="14"/>
      <c r="H168" s="13">
        <f>ROUND((G168*F168),2)</f>
      </c>
      <c r="O168">
        <f>rekapitulace!H8</f>
      </c>
      <c r="P168">
        <f>O168/100*H168</f>
      </c>
    </row>
    <row r="169" ht="63.75">
      <c r="D169" s="15" t="s">
        <v>542</v>
      </c>
    </row>
    <row r="170" ht="409.5">
      <c r="D170" s="15" t="s">
        <v>543</v>
      </c>
    </row>
    <row r="171" spans="1:16" ht="12.75" customHeight="1">
      <c r="A171" s="16"/>
      <c r="B171" s="16"/>
      <c r="C171" s="16" t="s">
        <v>39</v>
      </c>
      <c r="D171" s="16" t="s">
        <v>535</v>
      </c>
      <c r="E171" s="16"/>
      <c r="F171" s="16"/>
      <c r="G171" s="16"/>
      <c r="H171" s="16">
        <f>SUM(H165:H170)</f>
      </c>
      <c r="P171">
        <f>ROUND(SUM(P165:P170),2)</f>
      </c>
    </row>
    <row r="173" spans="1:8" ht="12.75" customHeight="1">
      <c r="A173" s="9"/>
      <c r="B173" s="9"/>
      <c r="C173" s="9" t="s">
        <v>40</v>
      </c>
      <c r="D173" s="9" t="s">
        <v>286</v>
      </c>
      <c r="E173" s="9"/>
      <c r="F173" s="11"/>
      <c r="G173" s="9"/>
      <c r="H173" s="11"/>
    </row>
    <row r="174" spans="1:16" ht="12.75">
      <c r="A174" s="7">
        <v>48</v>
      </c>
      <c r="B174" s="7" t="s">
        <v>287</v>
      </c>
      <c r="C174" s="7" t="s">
        <v>44</v>
      </c>
      <c r="D174" s="7" t="s">
        <v>288</v>
      </c>
      <c r="E174" s="7" t="s">
        <v>168</v>
      </c>
      <c r="F174" s="10">
        <v>82</v>
      </c>
      <c r="G174" s="14"/>
      <c r="H174" s="13">
        <f>ROUND((G174*F174),2)</f>
      </c>
      <c r="O174">
        <f>rekapitulace!H8</f>
      </c>
      <c r="P174">
        <f>O174/100*H174</f>
      </c>
    </row>
    <row r="175" ht="63.75">
      <c r="D175" s="15" t="s">
        <v>544</v>
      </c>
    </row>
    <row r="176" ht="409.5">
      <c r="D176" s="15" t="s">
        <v>290</v>
      </c>
    </row>
    <row r="177" spans="1:16" ht="12.75">
      <c r="A177" s="7">
        <v>49</v>
      </c>
      <c r="B177" s="7" t="s">
        <v>291</v>
      </c>
      <c r="C177" s="7" t="s">
        <v>44</v>
      </c>
      <c r="D177" s="7" t="s">
        <v>292</v>
      </c>
      <c r="E177" s="7" t="s">
        <v>168</v>
      </c>
      <c r="F177" s="10">
        <v>34.7</v>
      </c>
      <c r="G177" s="14"/>
      <c r="H177" s="13">
        <f>ROUND((G177*F177),2)</f>
      </c>
      <c r="O177">
        <f>rekapitulace!H8</f>
      </c>
      <c r="P177">
        <f>O177/100*H177</f>
      </c>
    </row>
    <row r="178" ht="89.25">
      <c r="D178" s="15" t="s">
        <v>545</v>
      </c>
    </row>
    <row r="179" ht="409.5">
      <c r="D179" s="15" t="s">
        <v>294</v>
      </c>
    </row>
    <row r="180" spans="1:16" ht="12.75">
      <c r="A180" s="7">
        <v>50</v>
      </c>
      <c r="B180" s="7" t="s">
        <v>295</v>
      </c>
      <c r="C180" s="7" t="s">
        <v>44</v>
      </c>
      <c r="D180" s="7" t="s">
        <v>296</v>
      </c>
      <c r="E180" s="7" t="s">
        <v>52</v>
      </c>
      <c r="F180" s="10">
        <v>16</v>
      </c>
      <c r="G180" s="14"/>
      <c r="H180" s="13">
        <f>ROUND((G180*F180),2)</f>
      </c>
      <c r="O180">
        <f>rekapitulace!H8</f>
      </c>
      <c r="P180">
        <f>O180/100*H180</f>
      </c>
    </row>
    <row r="181" ht="51">
      <c r="D181" s="15" t="s">
        <v>546</v>
      </c>
    </row>
    <row r="182" ht="409.5">
      <c r="D182" s="15" t="s">
        <v>298</v>
      </c>
    </row>
    <row r="183" spans="1:16" ht="12.75">
      <c r="A183" s="7">
        <v>51</v>
      </c>
      <c r="B183" s="7" t="s">
        <v>547</v>
      </c>
      <c r="C183" s="7" t="s">
        <v>44</v>
      </c>
      <c r="D183" s="7" t="s">
        <v>548</v>
      </c>
      <c r="E183" s="7" t="s">
        <v>52</v>
      </c>
      <c r="F183" s="10">
        <v>2</v>
      </c>
      <c r="G183" s="14"/>
      <c r="H183" s="13">
        <f>ROUND((G183*F183),2)</f>
      </c>
      <c r="O183">
        <f>rekapitulace!H8</f>
      </c>
      <c r="P183">
        <f>O183/100*H183</f>
      </c>
    </row>
    <row r="184" ht="51">
      <c r="D184" s="15" t="s">
        <v>459</v>
      </c>
    </row>
    <row r="185" ht="191.25">
      <c r="D185" s="15" t="s">
        <v>549</v>
      </c>
    </row>
    <row r="186" spans="1:16" ht="12.75">
      <c r="A186" s="7">
        <v>52</v>
      </c>
      <c r="B186" s="7" t="s">
        <v>299</v>
      </c>
      <c r="C186" s="7" t="s">
        <v>44</v>
      </c>
      <c r="D186" s="7" t="s">
        <v>300</v>
      </c>
      <c r="E186" s="7" t="s">
        <v>52</v>
      </c>
      <c r="F186" s="10">
        <v>10</v>
      </c>
      <c r="G186" s="14"/>
      <c r="H186" s="13">
        <f>ROUND((G186*F186),2)</f>
      </c>
      <c r="O186">
        <f>rekapitulace!H8</f>
      </c>
      <c r="P186">
        <f>O186/100*H186</f>
      </c>
    </row>
    <row r="187" ht="51">
      <c r="D187" s="15" t="s">
        <v>550</v>
      </c>
    </row>
    <row r="188" ht="280.5">
      <c r="D188" s="15" t="s">
        <v>302</v>
      </c>
    </row>
    <row r="189" spans="1:16" ht="12.75">
      <c r="A189" s="7">
        <v>53</v>
      </c>
      <c r="B189" s="7" t="s">
        <v>303</v>
      </c>
      <c r="C189" s="7" t="s">
        <v>44</v>
      </c>
      <c r="D189" s="7" t="s">
        <v>304</v>
      </c>
      <c r="E189" s="7" t="s">
        <v>52</v>
      </c>
      <c r="F189" s="10">
        <v>5</v>
      </c>
      <c r="G189" s="14"/>
      <c r="H189" s="13">
        <f>ROUND((G189*F189),2)</f>
      </c>
      <c r="O189">
        <f>rekapitulace!H8</f>
      </c>
      <c r="P189">
        <f>O189/100*H189</f>
      </c>
    </row>
    <row r="190" ht="51">
      <c r="D190" s="15" t="s">
        <v>551</v>
      </c>
    </row>
    <row r="191" ht="280.5">
      <c r="D191" s="15" t="s">
        <v>302</v>
      </c>
    </row>
    <row r="192" spans="1:16" ht="12.75">
      <c r="A192" s="7">
        <v>54</v>
      </c>
      <c r="B192" s="7" t="s">
        <v>306</v>
      </c>
      <c r="C192" s="7" t="s">
        <v>44</v>
      </c>
      <c r="D192" s="7" t="s">
        <v>307</v>
      </c>
      <c r="E192" s="7" t="s">
        <v>168</v>
      </c>
      <c r="F192" s="10">
        <v>164</v>
      </c>
      <c r="G192" s="14"/>
      <c r="H192" s="13">
        <f>ROUND((G192*F192),2)</f>
      </c>
      <c r="O192">
        <f>rekapitulace!H8</f>
      </c>
      <c r="P192">
        <f>O192/100*H192</f>
      </c>
    </row>
    <row r="193" ht="76.5">
      <c r="D193" s="15" t="s">
        <v>308</v>
      </c>
    </row>
    <row r="194" ht="409.5">
      <c r="D194" s="15" t="s">
        <v>309</v>
      </c>
    </row>
    <row r="195" spans="1:16" ht="12.75">
      <c r="A195" s="7">
        <v>55</v>
      </c>
      <c r="B195" s="7" t="s">
        <v>310</v>
      </c>
      <c r="C195" s="7" t="s">
        <v>44</v>
      </c>
      <c r="D195" s="7" t="s">
        <v>311</v>
      </c>
      <c r="E195" s="7" t="s">
        <v>168</v>
      </c>
      <c r="F195" s="10">
        <v>82</v>
      </c>
      <c r="G195" s="14"/>
      <c r="H195" s="13">
        <f>ROUND((G195*F195),2)</f>
      </c>
      <c r="O195">
        <f>rekapitulace!H8</f>
      </c>
      <c r="P195">
        <f>O195/100*H195</f>
      </c>
    </row>
    <row r="196" ht="63.75">
      <c r="D196" s="15" t="s">
        <v>552</v>
      </c>
    </row>
    <row r="197" ht="216.75">
      <c r="D197" s="15" t="s">
        <v>312</v>
      </c>
    </row>
    <row r="198" spans="1:16" ht="12.75" customHeight="1">
      <c r="A198" s="16"/>
      <c r="B198" s="16"/>
      <c r="C198" s="16" t="s">
        <v>40</v>
      </c>
      <c r="D198" s="16" t="s">
        <v>313</v>
      </c>
      <c r="E198" s="16"/>
      <c r="F198" s="16"/>
      <c r="G198" s="16"/>
      <c r="H198" s="16">
        <f>SUM(H174:H197)</f>
      </c>
      <c r="P198">
        <f>ROUND(SUM(P174:P197),2)</f>
      </c>
    </row>
    <row r="200" spans="1:8" ht="12.75" customHeight="1">
      <c r="A200" s="9"/>
      <c r="B200" s="9"/>
      <c r="C200" s="9" t="s">
        <v>315</v>
      </c>
      <c r="D200" s="9" t="s">
        <v>314</v>
      </c>
      <c r="E200" s="9"/>
      <c r="F200" s="11"/>
      <c r="G200" s="9"/>
      <c r="H200" s="11"/>
    </row>
    <row r="201" spans="1:16" ht="12.75">
      <c r="A201" s="7">
        <v>56</v>
      </c>
      <c r="B201" s="7" t="s">
        <v>553</v>
      </c>
      <c r="C201" s="7" t="s">
        <v>44</v>
      </c>
      <c r="D201" s="7" t="s">
        <v>554</v>
      </c>
      <c r="E201" s="7" t="s">
        <v>168</v>
      </c>
      <c r="F201" s="10">
        <v>122</v>
      </c>
      <c r="G201" s="14"/>
      <c r="H201" s="13">
        <f>ROUND((G201*F201),2)</f>
      </c>
      <c r="O201">
        <f>rekapitulace!H8</f>
      </c>
      <c r="P201">
        <f>O201/100*H201</f>
      </c>
    </row>
    <row r="202" ht="63.75">
      <c r="D202" s="15" t="s">
        <v>555</v>
      </c>
    </row>
    <row r="203" ht="255">
      <c r="D203" s="15" t="s">
        <v>556</v>
      </c>
    </row>
    <row r="204" spans="1:16" ht="12.75">
      <c r="A204" s="7">
        <v>57</v>
      </c>
      <c r="B204" s="7" t="s">
        <v>557</v>
      </c>
      <c r="C204" s="7" t="s">
        <v>44</v>
      </c>
      <c r="D204" s="7" t="s">
        <v>558</v>
      </c>
      <c r="E204" s="7" t="s">
        <v>168</v>
      </c>
      <c r="F204" s="10">
        <v>74</v>
      </c>
      <c r="G204" s="14"/>
      <c r="H204" s="13">
        <f>ROUND((G204*F204),2)</f>
      </c>
      <c r="O204">
        <f>rekapitulace!H8</f>
      </c>
      <c r="P204">
        <f>O204/100*H204</f>
      </c>
    </row>
    <row r="205" ht="51">
      <c r="D205" s="15" t="s">
        <v>559</v>
      </c>
    </row>
    <row r="206" ht="255">
      <c r="D206" s="15" t="s">
        <v>556</v>
      </c>
    </row>
    <row r="207" spans="1:16" ht="12.75">
      <c r="A207" s="7">
        <v>58</v>
      </c>
      <c r="B207" s="7" t="s">
        <v>560</v>
      </c>
      <c r="C207" s="7" t="s">
        <v>50</v>
      </c>
      <c r="D207" s="7" t="s">
        <v>561</v>
      </c>
      <c r="E207" s="7" t="s">
        <v>168</v>
      </c>
      <c r="F207" s="10">
        <v>85</v>
      </c>
      <c r="G207" s="14"/>
      <c r="H207" s="13">
        <f>ROUND((G207*F207),2)</f>
      </c>
      <c r="O207">
        <f>rekapitulace!H8</f>
      </c>
      <c r="P207">
        <f>O207/100*H207</f>
      </c>
    </row>
    <row r="208" ht="51">
      <c r="D208" s="15" t="s">
        <v>562</v>
      </c>
    </row>
    <row r="209" ht="255">
      <c r="D209" s="15" t="s">
        <v>318</v>
      </c>
    </row>
    <row r="210" spans="1:16" ht="12.75">
      <c r="A210" s="7">
        <v>59</v>
      </c>
      <c r="B210" s="7" t="s">
        <v>560</v>
      </c>
      <c r="C210" s="7" t="s">
        <v>54</v>
      </c>
      <c r="D210" s="7" t="s">
        <v>563</v>
      </c>
      <c r="E210" s="7" t="s">
        <v>168</v>
      </c>
      <c r="F210" s="10">
        <v>61</v>
      </c>
      <c r="G210" s="14"/>
      <c r="H210" s="13">
        <f>ROUND((G210*F210),2)</f>
      </c>
      <c r="O210">
        <f>rekapitulace!H8</f>
      </c>
      <c r="P210">
        <f>O210/100*H210</f>
      </c>
    </row>
    <row r="211" ht="51">
      <c r="D211" s="15" t="s">
        <v>564</v>
      </c>
    </row>
    <row r="212" ht="255">
      <c r="D212" s="15" t="s">
        <v>318</v>
      </c>
    </row>
    <row r="213" spans="1:16" ht="12.75">
      <c r="A213" s="7">
        <v>60</v>
      </c>
      <c r="B213" s="7" t="s">
        <v>319</v>
      </c>
      <c r="C213" s="7" t="s">
        <v>44</v>
      </c>
      <c r="D213" s="7" t="s">
        <v>320</v>
      </c>
      <c r="E213" s="7" t="s">
        <v>168</v>
      </c>
      <c r="F213" s="10">
        <v>313</v>
      </c>
      <c r="G213" s="14"/>
      <c r="H213" s="13">
        <f>ROUND((G213*F213),2)</f>
      </c>
      <c r="O213">
        <f>rekapitulace!H8</f>
      </c>
      <c r="P213">
        <f>O213/100*H213</f>
      </c>
    </row>
    <row r="214" ht="178.5">
      <c r="D214" s="15" t="s">
        <v>565</v>
      </c>
    </row>
    <row r="215" ht="293.25">
      <c r="D215" s="15" t="s">
        <v>322</v>
      </c>
    </row>
    <row r="216" spans="1:16" ht="12.75">
      <c r="A216" s="7">
        <v>61</v>
      </c>
      <c r="B216" s="7" t="s">
        <v>323</v>
      </c>
      <c r="C216" s="7" t="s">
        <v>44</v>
      </c>
      <c r="D216" s="7" t="s">
        <v>324</v>
      </c>
      <c r="E216" s="7" t="s">
        <v>168</v>
      </c>
      <c r="F216" s="10">
        <v>29.7</v>
      </c>
      <c r="G216" s="14"/>
      <c r="H216" s="13">
        <f>ROUND((G216*F216),2)</f>
      </c>
      <c r="O216">
        <f>rekapitulace!H8</f>
      </c>
      <c r="P216">
        <f>O216/100*H216</f>
      </c>
    </row>
    <row r="217" ht="102">
      <c r="D217" s="15" t="s">
        <v>566</v>
      </c>
    </row>
    <row r="218" ht="140.25">
      <c r="D218" s="15" t="s">
        <v>326</v>
      </c>
    </row>
    <row r="219" spans="1:16" ht="12.75">
      <c r="A219" s="7">
        <v>62</v>
      </c>
      <c r="B219" s="7" t="s">
        <v>327</v>
      </c>
      <c r="C219" s="7" t="s">
        <v>44</v>
      </c>
      <c r="D219" s="7" t="s">
        <v>328</v>
      </c>
      <c r="E219" s="7" t="s">
        <v>168</v>
      </c>
      <c r="F219" s="10">
        <v>1268.2</v>
      </c>
      <c r="G219" s="14"/>
      <c r="H219" s="13">
        <f>ROUND((G219*F219),2)</f>
      </c>
      <c r="O219">
        <f>rekapitulace!H8</f>
      </c>
      <c r="P219">
        <f>O219/100*H219</f>
      </c>
    </row>
    <row r="220" ht="293.25">
      <c r="D220" s="15" t="s">
        <v>567</v>
      </c>
    </row>
    <row r="221" ht="242.25">
      <c r="D221" s="15" t="s">
        <v>329</v>
      </c>
    </row>
    <row r="222" spans="1:16" ht="12.75">
      <c r="A222" s="7">
        <v>63</v>
      </c>
      <c r="B222" s="7" t="s">
        <v>568</v>
      </c>
      <c r="C222" s="7" t="s">
        <v>44</v>
      </c>
      <c r="D222" s="7" t="s">
        <v>569</v>
      </c>
      <c r="E222" s="7" t="s">
        <v>168</v>
      </c>
      <c r="F222" s="10">
        <v>30</v>
      </c>
      <c r="G222" s="14"/>
      <c r="H222" s="13">
        <f>ROUND((G222*F222),2)</f>
      </c>
      <c r="O222">
        <f>rekapitulace!H8</f>
      </c>
      <c r="P222">
        <f>O222/100*H222</f>
      </c>
    </row>
    <row r="223" ht="63.75">
      <c r="D223" s="15" t="s">
        <v>570</v>
      </c>
    </row>
    <row r="224" ht="409.5">
      <c r="D224" s="15" t="s">
        <v>571</v>
      </c>
    </row>
    <row r="225" spans="1:16" ht="12.75">
      <c r="A225" s="7">
        <v>64</v>
      </c>
      <c r="B225" s="7" t="s">
        <v>334</v>
      </c>
      <c r="C225" s="7" t="s">
        <v>44</v>
      </c>
      <c r="D225" s="7" t="s">
        <v>335</v>
      </c>
      <c r="E225" s="7" t="s">
        <v>52</v>
      </c>
      <c r="F225" s="10">
        <v>11</v>
      </c>
      <c r="G225" s="14"/>
      <c r="H225" s="13">
        <f>ROUND((G225*F225),2)</f>
      </c>
      <c r="O225">
        <f>rekapitulace!H8</f>
      </c>
      <c r="P225">
        <f>O225/100*H225</f>
      </c>
    </row>
    <row r="226" ht="51">
      <c r="D226" s="15" t="s">
        <v>401</v>
      </c>
    </row>
    <row r="227" ht="409.5">
      <c r="D227" s="15" t="s">
        <v>336</v>
      </c>
    </row>
    <row r="228" spans="1:16" ht="12.75">
      <c r="A228" s="7">
        <v>65</v>
      </c>
      <c r="B228" s="7" t="s">
        <v>337</v>
      </c>
      <c r="C228" s="7" t="s">
        <v>44</v>
      </c>
      <c r="D228" s="7" t="s">
        <v>338</v>
      </c>
      <c r="E228" s="7" t="s">
        <v>168</v>
      </c>
      <c r="F228" s="10">
        <v>82</v>
      </c>
      <c r="G228" s="14"/>
      <c r="H228" s="13">
        <f>ROUND((G228*F228),2)</f>
      </c>
      <c r="O228">
        <f>rekapitulace!H8</f>
      </c>
      <c r="P228">
        <f>O228/100*H228</f>
      </c>
    </row>
    <row r="229" ht="51">
      <c r="D229" s="15" t="s">
        <v>572</v>
      </c>
    </row>
    <row r="230" ht="409.5">
      <c r="D230" s="15" t="s">
        <v>340</v>
      </c>
    </row>
    <row r="231" spans="1:16" ht="12.75" customHeight="1">
      <c r="A231" s="16"/>
      <c r="B231" s="16"/>
      <c r="C231" s="16" t="s">
        <v>315</v>
      </c>
      <c r="D231" s="16" t="s">
        <v>314</v>
      </c>
      <c r="E231" s="16"/>
      <c r="F231" s="16"/>
      <c r="G231" s="16"/>
      <c r="H231" s="16">
        <f>SUM(H201:H230)</f>
      </c>
      <c r="P231">
        <f>ROUND(SUM(P201:P230),2)</f>
      </c>
    </row>
    <row r="233" spans="1:16" ht="12.75" customHeight="1">
      <c r="A233" s="16"/>
      <c r="B233" s="16"/>
      <c r="C233" s="16"/>
      <c r="D233" s="16" t="s">
        <v>76</v>
      </c>
      <c r="E233" s="16"/>
      <c r="F233" s="16"/>
      <c r="G233" s="16"/>
      <c r="H233" s="16">
        <f>+H30+H105+H117+H126+H156+H162+H171+H198+H231</f>
      </c>
      <c r="P233">
        <f>+P30+P105+P117+P126+P156+P162+P171+P198+P231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573</v>
      </c>
      <c r="D5" s="5" t="s">
        <v>574</v>
      </c>
      <c r="E5" s="5"/>
    </row>
    <row r="6" spans="1:5" ht="12.75" customHeight="1">
      <c r="A6" t="s">
        <v>17</v>
      </c>
      <c r="C6" s="5" t="s">
        <v>575</v>
      </c>
      <c r="D6" s="5" t="s">
        <v>576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119</v>
      </c>
      <c r="C12" s="7" t="s">
        <v>50</v>
      </c>
      <c r="D12" s="7" t="s">
        <v>120</v>
      </c>
      <c r="E12" s="7" t="s">
        <v>82</v>
      </c>
      <c r="F12" s="10">
        <v>93.925</v>
      </c>
      <c r="G12" s="14"/>
      <c r="H12" s="13">
        <f>ROUND((G12*F12),2)</f>
      </c>
      <c r="O12">
        <f>rekapitulace!H8</f>
      </c>
      <c r="P12">
        <f>O12/100*H12</f>
      </c>
    </row>
    <row r="13" ht="89.25">
      <c r="D13" s="15" t="s">
        <v>577</v>
      </c>
    </row>
    <row r="14" ht="153">
      <c r="D14" s="15" t="s">
        <v>122</v>
      </c>
    </row>
    <row r="15" spans="1:16" ht="12.75">
      <c r="A15" s="7">
        <v>2</v>
      </c>
      <c r="B15" s="7" t="s">
        <v>125</v>
      </c>
      <c r="C15" s="7" t="s">
        <v>44</v>
      </c>
      <c r="D15" s="7" t="s">
        <v>126</v>
      </c>
      <c r="E15" s="7" t="s">
        <v>82</v>
      </c>
      <c r="F15" s="10">
        <v>28.918</v>
      </c>
      <c r="G15" s="14"/>
      <c r="H15" s="13">
        <f>ROUND((G15*F15),2)</f>
      </c>
      <c r="O15">
        <f>rekapitulace!H8</f>
      </c>
      <c r="P15">
        <f>O15/100*H15</f>
      </c>
    </row>
    <row r="16" ht="306">
      <c r="D16" s="15" t="s">
        <v>578</v>
      </c>
    </row>
    <row r="17" ht="409.5">
      <c r="D17" s="15" t="s">
        <v>128</v>
      </c>
    </row>
    <row r="18" spans="1:16" ht="12.75">
      <c r="A18" s="7">
        <v>3</v>
      </c>
      <c r="B18" s="7" t="s">
        <v>129</v>
      </c>
      <c r="C18" s="7" t="s">
        <v>44</v>
      </c>
      <c r="D18" s="7" t="s">
        <v>130</v>
      </c>
      <c r="E18" s="7" t="s">
        <v>82</v>
      </c>
      <c r="F18" s="10">
        <v>216.714</v>
      </c>
      <c r="G18" s="14"/>
      <c r="H18" s="13">
        <f>ROUND((G18*F18),2)</f>
      </c>
      <c r="O18">
        <f>rekapitulace!H8</f>
      </c>
      <c r="P18">
        <f>O18/100*H18</f>
      </c>
    </row>
    <row r="19" ht="229.5">
      <c r="D19" s="15" t="s">
        <v>579</v>
      </c>
    </row>
    <row r="20" ht="409.5">
      <c r="D20" s="15" t="s">
        <v>128</v>
      </c>
    </row>
    <row r="21" spans="1:16" ht="12.75">
      <c r="A21" s="7">
        <v>4</v>
      </c>
      <c r="B21" s="7" t="s">
        <v>135</v>
      </c>
      <c r="C21" s="7" t="s">
        <v>44</v>
      </c>
      <c r="D21" s="7" t="s">
        <v>136</v>
      </c>
      <c r="E21" s="7" t="s">
        <v>92</v>
      </c>
      <c r="F21" s="10">
        <v>54.66</v>
      </c>
      <c r="G21" s="14"/>
      <c r="H21" s="13">
        <f>ROUND((G21*F21),2)</f>
      </c>
      <c r="O21">
        <f>rekapitulace!H8</f>
      </c>
      <c r="P21">
        <f>O21/100*H21</f>
      </c>
    </row>
    <row r="22" ht="76.5">
      <c r="D22" s="15" t="s">
        <v>580</v>
      </c>
    </row>
    <row r="23" ht="153">
      <c r="D23" s="15" t="s">
        <v>138</v>
      </c>
    </row>
    <row r="24" spans="1:16" ht="12.75">
      <c r="A24" s="7">
        <v>5</v>
      </c>
      <c r="B24" s="7" t="s">
        <v>139</v>
      </c>
      <c r="C24" s="7" t="s">
        <v>44</v>
      </c>
      <c r="D24" s="7" t="s">
        <v>140</v>
      </c>
      <c r="E24" s="7" t="s">
        <v>92</v>
      </c>
      <c r="F24" s="10">
        <v>70.2</v>
      </c>
      <c r="G24" s="14"/>
      <c r="H24" s="13">
        <f>ROUND((G24*F24),2)</f>
      </c>
      <c r="O24">
        <f>rekapitulace!H8</f>
      </c>
      <c r="P24">
        <f>O24/100*H24</f>
      </c>
    </row>
    <row r="25" ht="63.75">
      <c r="D25" s="15" t="s">
        <v>581</v>
      </c>
    </row>
    <row r="26" ht="153">
      <c r="D26" s="15" t="s">
        <v>138</v>
      </c>
    </row>
    <row r="27" spans="1:16" ht="12.75" customHeight="1">
      <c r="A27" s="16"/>
      <c r="B27" s="16"/>
      <c r="C27" s="16" t="s">
        <v>42</v>
      </c>
      <c r="D27" s="16" t="s">
        <v>41</v>
      </c>
      <c r="E27" s="16"/>
      <c r="F27" s="16"/>
      <c r="G27" s="16"/>
      <c r="H27" s="16">
        <f>SUM(H12:H26)</f>
      </c>
      <c r="P27">
        <f>ROUND(SUM(P12:P26),2)</f>
      </c>
    </row>
    <row r="29" spans="1:8" ht="12.75" customHeight="1">
      <c r="A29" s="9"/>
      <c r="B29" s="9"/>
      <c r="C29" s="9" t="s">
        <v>24</v>
      </c>
      <c r="D29" s="9" t="s">
        <v>85</v>
      </c>
      <c r="E29" s="9"/>
      <c r="F29" s="11"/>
      <c r="G29" s="9"/>
      <c r="H29" s="11"/>
    </row>
    <row r="30" spans="1:16" ht="12.75">
      <c r="A30" s="7">
        <v>6</v>
      </c>
      <c r="B30" s="7" t="s">
        <v>142</v>
      </c>
      <c r="C30" s="7" t="s">
        <v>44</v>
      </c>
      <c r="D30" s="7" t="s">
        <v>143</v>
      </c>
      <c r="E30" s="7" t="s">
        <v>101</v>
      </c>
      <c r="F30" s="10">
        <v>194.8</v>
      </c>
      <c r="G30" s="14"/>
      <c r="H30" s="13">
        <f>ROUND((G30*F30),2)</f>
      </c>
      <c r="O30">
        <f>rekapitulace!H8</f>
      </c>
      <c r="P30">
        <f>O30/100*H30</f>
      </c>
    </row>
    <row r="31" ht="76.5">
      <c r="D31" s="15" t="s">
        <v>582</v>
      </c>
    </row>
    <row r="32" ht="63.75">
      <c r="D32" s="15" t="s">
        <v>145</v>
      </c>
    </row>
    <row r="33" spans="1:16" ht="12.75">
      <c r="A33" s="7">
        <v>7</v>
      </c>
      <c r="B33" s="7" t="s">
        <v>146</v>
      </c>
      <c r="C33" s="7" t="s">
        <v>44</v>
      </c>
      <c r="D33" s="7" t="s">
        <v>147</v>
      </c>
      <c r="E33" s="7" t="s">
        <v>92</v>
      </c>
      <c r="F33" s="10">
        <v>37.57</v>
      </c>
      <c r="G33" s="14"/>
      <c r="H33" s="13">
        <f>ROUND((G33*F33),2)</f>
      </c>
      <c r="O33">
        <f>rekapitulace!H8</f>
      </c>
      <c r="P33">
        <f>O33/100*H33</f>
      </c>
    </row>
    <row r="34" ht="63.75">
      <c r="D34" s="15" t="s">
        <v>583</v>
      </c>
    </row>
    <row r="35" ht="409.5">
      <c r="D35" s="15" t="s">
        <v>149</v>
      </c>
    </row>
    <row r="36" spans="1:16" ht="12.75">
      <c r="A36" s="7">
        <v>8</v>
      </c>
      <c r="B36" s="7" t="s">
        <v>480</v>
      </c>
      <c r="C36" s="7" t="s">
        <v>44</v>
      </c>
      <c r="D36" s="7" t="s">
        <v>481</v>
      </c>
      <c r="E36" s="7" t="s">
        <v>92</v>
      </c>
      <c r="F36" s="10">
        <v>6.85</v>
      </c>
      <c r="G36" s="14"/>
      <c r="H36" s="13">
        <f>ROUND((G36*F36),2)</f>
      </c>
      <c r="O36">
        <f>rekapitulace!H8</f>
      </c>
      <c r="P36">
        <f>O36/100*H36</f>
      </c>
    </row>
    <row r="37" ht="63.75">
      <c r="D37" s="15" t="s">
        <v>584</v>
      </c>
    </row>
    <row r="38" ht="409.5">
      <c r="D38" s="15" t="s">
        <v>149</v>
      </c>
    </row>
    <row r="39" spans="1:16" ht="12.75">
      <c r="A39" s="7">
        <v>9</v>
      </c>
      <c r="B39" s="7" t="s">
        <v>150</v>
      </c>
      <c r="C39" s="7" t="s">
        <v>44</v>
      </c>
      <c r="D39" s="7" t="s">
        <v>151</v>
      </c>
      <c r="E39" s="7" t="s">
        <v>92</v>
      </c>
      <c r="F39" s="10">
        <v>3.66</v>
      </c>
      <c r="G39" s="14"/>
      <c r="H39" s="13">
        <f>ROUND((G39*F39),2)</f>
      </c>
      <c r="O39">
        <f>rekapitulace!H8</f>
      </c>
      <c r="P39">
        <f>O39/100*H39</f>
      </c>
    </row>
    <row r="40" ht="89.25">
      <c r="D40" s="15" t="s">
        <v>585</v>
      </c>
    </row>
    <row r="41" ht="409.5">
      <c r="D41" s="15" t="s">
        <v>149</v>
      </c>
    </row>
    <row r="42" spans="1:16" ht="12.75">
      <c r="A42" s="7">
        <v>10</v>
      </c>
      <c r="B42" s="7" t="s">
        <v>153</v>
      </c>
      <c r="C42" s="7" t="s">
        <v>44</v>
      </c>
      <c r="D42" s="7" t="s">
        <v>154</v>
      </c>
      <c r="E42" s="7" t="s">
        <v>92</v>
      </c>
      <c r="F42" s="10">
        <v>6.04</v>
      </c>
      <c r="G42" s="14"/>
      <c r="H42" s="13">
        <f>ROUND((G42*F42),2)</f>
      </c>
      <c r="O42">
        <f>rekapitulace!H8</f>
      </c>
      <c r="P42">
        <f>O42/100*H42</f>
      </c>
    </row>
    <row r="43" ht="63.75">
      <c r="D43" s="15" t="s">
        <v>586</v>
      </c>
    </row>
    <row r="44" ht="409.5">
      <c r="D44" s="15" t="s">
        <v>149</v>
      </c>
    </row>
    <row r="45" spans="1:16" ht="12.75">
      <c r="A45" s="7">
        <v>11</v>
      </c>
      <c r="B45" s="7" t="s">
        <v>156</v>
      </c>
      <c r="C45" s="7" t="s">
        <v>44</v>
      </c>
      <c r="D45" s="7" t="s">
        <v>157</v>
      </c>
      <c r="E45" s="7" t="s">
        <v>92</v>
      </c>
      <c r="F45" s="10">
        <v>84.84</v>
      </c>
      <c r="G45" s="14"/>
      <c r="H45" s="13">
        <f>ROUND((G45*F45),2)</f>
      </c>
      <c r="O45">
        <f>rekapitulace!H8</f>
      </c>
      <c r="P45">
        <f>O45/100*H45</f>
      </c>
    </row>
    <row r="46" ht="357">
      <c r="D46" s="15" t="s">
        <v>587</v>
      </c>
    </row>
    <row r="47" ht="409.5">
      <c r="D47" s="15" t="s">
        <v>149</v>
      </c>
    </row>
    <row r="48" spans="1:16" ht="12.75">
      <c r="A48" s="7">
        <v>12</v>
      </c>
      <c r="B48" s="7" t="s">
        <v>588</v>
      </c>
      <c r="C48" s="7" t="s">
        <v>44</v>
      </c>
      <c r="D48" s="7" t="s">
        <v>589</v>
      </c>
      <c r="E48" s="7" t="s">
        <v>168</v>
      </c>
      <c r="F48" s="10">
        <v>14</v>
      </c>
      <c r="G48" s="14"/>
      <c r="H48" s="13">
        <f>ROUND((G48*F48),2)</f>
      </c>
      <c r="O48">
        <f>rekapitulace!H8</f>
      </c>
      <c r="P48">
        <f>O48/100*H48</f>
      </c>
    </row>
    <row r="49" ht="51">
      <c r="D49" s="15" t="s">
        <v>590</v>
      </c>
    </row>
    <row r="50" ht="409.5">
      <c r="D50" s="15" t="s">
        <v>149</v>
      </c>
    </row>
    <row r="51" spans="1:16" ht="12.75">
      <c r="A51" s="7">
        <v>13</v>
      </c>
      <c r="B51" s="7" t="s">
        <v>166</v>
      </c>
      <c r="C51" s="7" t="s">
        <v>44</v>
      </c>
      <c r="D51" s="7" t="s">
        <v>167</v>
      </c>
      <c r="E51" s="7" t="s">
        <v>168</v>
      </c>
      <c r="F51" s="10">
        <v>13</v>
      </c>
      <c r="G51" s="14"/>
      <c r="H51" s="13">
        <f>ROUND((G51*F51),2)</f>
      </c>
      <c r="O51">
        <f>rekapitulace!H8</f>
      </c>
      <c r="P51">
        <f>O51/100*H51</f>
      </c>
    </row>
    <row r="52" ht="51">
      <c r="D52" s="15" t="s">
        <v>591</v>
      </c>
    </row>
    <row r="53" ht="409.5">
      <c r="D53" s="15" t="s">
        <v>149</v>
      </c>
    </row>
    <row r="54" spans="1:16" ht="12.75">
      <c r="A54" s="7">
        <v>14</v>
      </c>
      <c r="B54" s="7" t="s">
        <v>185</v>
      </c>
      <c r="C54" s="7" t="s">
        <v>50</v>
      </c>
      <c r="D54" s="7" t="s">
        <v>186</v>
      </c>
      <c r="E54" s="7" t="s">
        <v>92</v>
      </c>
      <c r="F54" s="10">
        <v>70.2</v>
      </c>
      <c r="G54" s="14"/>
      <c r="H54" s="13">
        <f>ROUND((G54*F54),2)</f>
      </c>
      <c r="O54">
        <f>rekapitulace!H8</f>
      </c>
      <c r="P54">
        <f>O54/100*H54</f>
      </c>
    </row>
    <row r="55" ht="89.25">
      <c r="D55" s="15" t="s">
        <v>592</v>
      </c>
    </row>
    <row r="56" ht="409.5">
      <c r="D56" s="15" t="s">
        <v>188</v>
      </c>
    </row>
    <row r="57" spans="1:16" ht="12.75">
      <c r="A57" s="7">
        <v>15</v>
      </c>
      <c r="B57" s="7" t="s">
        <v>185</v>
      </c>
      <c r="C57" s="7" t="s">
        <v>54</v>
      </c>
      <c r="D57" s="7" t="s">
        <v>189</v>
      </c>
      <c r="E57" s="7" t="s">
        <v>92</v>
      </c>
      <c r="F57" s="10">
        <v>54.66</v>
      </c>
      <c r="G57" s="14"/>
      <c r="H57" s="13">
        <f>ROUND((G57*F57),2)</f>
      </c>
      <c r="O57">
        <f>rekapitulace!H8</f>
      </c>
      <c r="P57">
        <f>O57/100*H57</f>
      </c>
    </row>
    <row r="58" ht="102">
      <c r="D58" s="15" t="s">
        <v>593</v>
      </c>
    </row>
    <row r="59" ht="409.5">
      <c r="D59" s="15" t="s">
        <v>188</v>
      </c>
    </row>
    <row r="60" spans="1:16" ht="12.75">
      <c r="A60" s="7">
        <v>16</v>
      </c>
      <c r="B60" s="7" t="s">
        <v>202</v>
      </c>
      <c r="C60" s="7" t="s">
        <v>44</v>
      </c>
      <c r="D60" s="7" t="s">
        <v>203</v>
      </c>
      <c r="E60" s="7" t="s">
        <v>92</v>
      </c>
      <c r="F60" s="10">
        <v>54.66</v>
      </c>
      <c r="G60" s="14"/>
      <c r="H60" s="13">
        <f>ROUND((G60*F60),2)</f>
      </c>
      <c r="O60">
        <f>rekapitulace!H8</f>
      </c>
      <c r="P60">
        <f>O60/100*H60</f>
      </c>
    </row>
    <row r="61" ht="89.25">
      <c r="D61" s="15" t="s">
        <v>594</v>
      </c>
    </row>
    <row r="62" ht="409.5">
      <c r="D62" s="15" t="s">
        <v>205</v>
      </c>
    </row>
    <row r="63" spans="1:16" ht="12.75">
      <c r="A63" s="7">
        <v>17</v>
      </c>
      <c r="B63" s="7" t="s">
        <v>214</v>
      </c>
      <c r="C63" s="7" t="s">
        <v>44</v>
      </c>
      <c r="D63" s="7" t="s">
        <v>215</v>
      </c>
      <c r="E63" s="7" t="s">
        <v>101</v>
      </c>
      <c r="F63" s="10">
        <v>805</v>
      </c>
      <c r="G63" s="14"/>
      <c r="H63" s="13">
        <f>ROUND((G63*F63),2)</f>
      </c>
      <c r="O63">
        <f>rekapitulace!H8</f>
      </c>
      <c r="P63">
        <f>O63/100*H63</f>
      </c>
    </row>
    <row r="64" ht="76.5">
      <c r="D64" s="15" t="s">
        <v>595</v>
      </c>
    </row>
    <row r="65" ht="153">
      <c r="D65" s="15" t="s">
        <v>217</v>
      </c>
    </row>
    <row r="66" spans="1:16" ht="12.75">
      <c r="A66" s="7">
        <v>18</v>
      </c>
      <c r="B66" s="7" t="s">
        <v>218</v>
      </c>
      <c r="C66" s="7" t="s">
        <v>44</v>
      </c>
      <c r="D66" s="7" t="s">
        <v>219</v>
      </c>
      <c r="E66" s="7" t="s">
        <v>92</v>
      </c>
      <c r="F66" s="10">
        <v>70.2</v>
      </c>
      <c r="G66" s="14"/>
      <c r="H66" s="13">
        <f>ROUND((G66*F66),2)</f>
      </c>
      <c r="O66">
        <f>rekapitulace!H8</f>
      </c>
      <c r="P66">
        <f>O66/100*H66</f>
      </c>
    </row>
    <row r="67" ht="63.75">
      <c r="D67" s="15" t="s">
        <v>596</v>
      </c>
    </row>
    <row r="68" ht="216.75">
      <c r="D68" s="15" t="s">
        <v>221</v>
      </c>
    </row>
    <row r="69" spans="1:16" ht="12.75">
      <c r="A69" s="7">
        <v>19</v>
      </c>
      <c r="B69" s="7" t="s">
        <v>222</v>
      </c>
      <c r="C69" s="7" t="s">
        <v>44</v>
      </c>
      <c r="D69" s="7" t="s">
        <v>223</v>
      </c>
      <c r="E69" s="7" t="s">
        <v>101</v>
      </c>
      <c r="F69" s="10">
        <v>468</v>
      </c>
      <c r="G69" s="14"/>
      <c r="H69" s="13">
        <f>ROUND((G69*F69),2)</f>
      </c>
      <c r="O69">
        <f>rekapitulace!H8</f>
      </c>
      <c r="P69">
        <f>O69/100*H69</f>
      </c>
    </row>
    <row r="70" ht="76.5">
      <c r="D70" s="15" t="s">
        <v>597</v>
      </c>
    </row>
    <row r="71" ht="178.5">
      <c r="D71" s="15" t="s">
        <v>225</v>
      </c>
    </row>
    <row r="72" spans="1:16" ht="12.75">
      <c r="A72" s="7">
        <v>20</v>
      </c>
      <c r="B72" s="7" t="s">
        <v>226</v>
      </c>
      <c r="C72" s="7" t="s">
        <v>44</v>
      </c>
      <c r="D72" s="7" t="s">
        <v>227</v>
      </c>
      <c r="E72" s="7" t="s">
        <v>101</v>
      </c>
      <c r="F72" s="10">
        <v>1872</v>
      </c>
      <c r="G72" s="14"/>
      <c r="H72" s="13">
        <f>ROUND((G72*F72),2)</f>
      </c>
      <c r="O72">
        <f>rekapitulace!H8</f>
      </c>
      <c r="P72">
        <f>O72/100*H72</f>
      </c>
    </row>
    <row r="73" ht="102">
      <c r="D73" s="15" t="s">
        <v>598</v>
      </c>
    </row>
    <row r="74" ht="280.5">
      <c r="D74" s="15" t="s">
        <v>229</v>
      </c>
    </row>
    <row r="75" spans="1:16" ht="12.75" customHeight="1">
      <c r="A75" s="16"/>
      <c r="B75" s="16"/>
      <c r="C75" s="16" t="s">
        <v>24</v>
      </c>
      <c r="D75" s="16" t="s">
        <v>85</v>
      </c>
      <c r="E75" s="16"/>
      <c r="F75" s="16"/>
      <c r="G75" s="16"/>
      <c r="H75" s="16">
        <f>SUM(H30:H74)</f>
      </c>
      <c r="P75">
        <f>ROUND(SUM(P30:P74),2)</f>
      </c>
    </row>
    <row r="77" spans="1:8" ht="12.75" customHeight="1">
      <c r="A77" s="9"/>
      <c r="B77" s="9"/>
      <c r="C77" s="9" t="s">
        <v>36</v>
      </c>
      <c r="D77" s="9" t="s">
        <v>246</v>
      </c>
      <c r="E77" s="9"/>
      <c r="F77" s="11"/>
      <c r="G77" s="9"/>
      <c r="H77" s="11"/>
    </row>
    <row r="78" spans="1:16" ht="12.75">
      <c r="A78" s="7">
        <v>21</v>
      </c>
      <c r="B78" s="7" t="s">
        <v>599</v>
      </c>
      <c r="C78" s="7" t="s">
        <v>44</v>
      </c>
      <c r="D78" s="7" t="s">
        <v>600</v>
      </c>
      <c r="E78" s="7" t="s">
        <v>92</v>
      </c>
      <c r="F78" s="10">
        <v>1.184</v>
      </c>
      <c r="G78" s="14"/>
      <c r="H78" s="13">
        <f>ROUND((G78*F78),2)</f>
      </c>
      <c r="O78">
        <f>rekapitulace!H8</f>
      </c>
      <c r="P78">
        <f>O78/100*H78</f>
      </c>
    </row>
    <row r="79" ht="89.25">
      <c r="D79" s="15" t="s">
        <v>601</v>
      </c>
    </row>
    <row r="80" ht="409.5">
      <c r="D80" s="15" t="s">
        <v>518</v>
      </c>
    </row>
    <row r="81" spans="1:16" ht="12.75" customHeight="1">
      <c r="A81" s="16"/>
      <c r="B81" s="16"/>
      <c r="C81" s="16" t="s">
        <v>36</v>
      </c>
      <c r="D81" s="16" t="s">
        <v>246</v>
      </c>
      <c r="E81" s="16"/>
      <c r="F81" s="16"/>
      <c r="G81" s="16"/>
      <c r="H81" s="16">
        <f>SUM(H78:H80)</f>
      </c>
      <c r="P81">
        <f>ROUND(SUM(P78:P80),2)</f>
      </c>
    </row>
    <row r="83" spans="1:8" ht="12.75" customHeight="1">
      <c r="A83" s="9"/>
      <c r="B83" s="9"/>
      <c r="C83" s="9" t="s">
        <v>37</v>
      </c>
      <c r="D83" s="9" t="s">
        <v>251</v>
      </c>
      <c r="E83" s="9"/>
      <c r="F83" s="11"/>
      <c r="G83" s="9"/>
      <c r="H83" s="11"/>
    </row>
    <row r="84" spans="1:16" ht="12.75">
      <c r="A84" s="7">
        <v>22</v>
      </c>
      <c r="B84" s="7" t="s">
        <v>252</v>
      </c>
      <c r="C84" s="7" t="s">
        <v>44</v>
      </c>
      <c r="D84" s="7" t="s">
        <v>253</v>
      </c>
      <c r="E84" s="7" t="s">
        <v>92</v>
      </c>
      <c r="F84" s="10">
        <v>131.35</v>
      </c>
      <c r="G84" s="14"/>
      <c r="H84" s="13">
        <f>ROUND((G84*F84),2)</f>
      </c>
      <c r="O84">
        <f>rekapitulace!H8</f>
      </c>
      <c r="P84">
        <f>O84/100*H84</f>
      </c>
    </row>
    <row r="85" ht="165.75">
      <c r="D85" s="15" t="s">
        <v>602</v>
      </c>
    </row>
    <row r="86" ht="318.75">
      <c r="D86" s="15" t="s">
        <v>255</v>
      </c>
    </row>
    <row r="87" spans="1:16" ht="12.75">
      <c r="A87" s="7">
        <v>23</v>
      </c>
      <c r="B87" s="7" t="s">
        <v>260</v>
      </c>
      <c r="C87" s="7" t="s">
        <v>44</v>
      </c>
      <c r="D87" s="7" t="s">
        <v>261</v>
      </c>
      <c r="E87" s="7" t="s">
        <v>101</v>
      </c>
      <c r="F87" s="10">
        <v>58</v>
      </c>
      <c r="G87" s="14"/>
      <c r="H87" s="13">
        <f>ROUND((G87*F87),2)</f>
      </c>
      <c r="O87">
        <f>rekapitulace!H8</f>
      </c>
      <c r="P87">
        <f>O87/100*H87</f>
      </c>
    </row>
    <row r="88" ht="51">
      <c r="D88" s="15" t="s">
        <v>603</v>
      </c>
    </row>
    <row r="89" ht="409.5">
      <c r="D89" s="15" t="s">
        <v>259</v>
      </c>
    </row>
    <row r="90" spans="1:16" ht="12.75">
      <c r="A90" s="7">
        <v>24</v>
      </c>
      <c r="B90" s="7" t="s">
        <v>453</v>
      </c>
      <c r="C90" s="7" t="s">
        <v>44</v>
      </c>
      <c r="D90" s="7" t="s">
        <v>454</v>
      </c>
      <c r="E90" s="7" t="s">
        <v>101</v>
      </c>
      <c r="F90" s="10">
        <v>530.4</v>
      </c>
      <c r="G90" s="14"/>
      <c r="H90" s="13">
        <f>ROUND((G90*F90),2)</f>
      </c>
      <c r="O90">
        <f>rekapitulace!H8</f>
      </c>
      <c r="P90">
        <f>O90/100*H90</f>
      </c>
    </row>
    <row r="91" ht="89.25">
      <c r="D91" s="15" t="s">
        <v>604</v>
      </c>
    </row>
    <row r="92" ht="409.5">
      <c r="D92" s="15" t="s">
        <v>456</v>
      </c>
    </row>
    <row r="93" spans="1:16" ht="12.75">
      <c r="A93" s="7">
        <v>25</v>
      </c>
      <c r="B93" s="7" t="s">
        <v>605</v>
      </c>
      <c r="C93" s="7" t="s">
        <v>44</v>
      </c>
      <c r="D93" s="7" t="s">
        <v>606</v>
      </c>
      <c r="E93" s="7" t="s">
        <v>101</v>
      </c>
      <c r="F93" s="10">
        <v>205.9</v>
      </c>
      <c r="G93" s="14"/>
      <c r="H93" s="13">
        <f>ROUND((G93*F93),2)</f>
      </c>
      <c r="O93">
        <f>rekapitulace!H8</f>
      </c>
      <c r="P93">
        <f>O93/100*H93</f>
      </c>
    </row>
    <row r="94" ht="76.5">
      <c r="D94" s="15" t="s">
        <v>607</v>
      </c>
    </row>
    <row r="95" ht="409.5">
      <c r="D95" s="15" t="s">
        <v>456</v>
      </c>
    </row>
    <row r="96" spans="1:16" ht="12.75">
      <c r="A96" s="7">
        <v>26</v>
      </c>
      <c r="B96" s="7" t="s">
        <v>608</v>
      </c>
      <c r="C96" s="7" t="s">
        <v>44</v>
      </c>
      <c r="D96" s="7" t="s">
        <v>609</v>
      </c>
      <c r="E96" s="7" t="s">
        <v>101</v>
      </c>
      <c r="F96" s="10">
        <v>62.6</v>
      </c>
      <c r="G96" s="14"/>
      <c r="H96" s="13">
        <f>ROUND((G96*F96),2)</f>
      </c>
      <c r="O96">
        <f>rekapitulace!H8</f>
      </c>
      <c r="P96">
        <f>O96/100*H96</f>
      </c>
    </row>
    <row r="97" ht="63.75">
      <c r="D97" s="15" t="s">
        <v>610</v>
      </c>
    </row>
    <row r="98" ht="409.5">
      <c r="D98" s="15" t="s">
        <v>456</v>
      </c>
    </row>
    <row r="99" spans="1:16" ht="12.75">
      <c r="A99" s="7">
        <v>27</v>
      </c>
      <c r="B99" s="7" t="s">
        <v>611</v>
      </c>
      <c r="C99" s="7" t="s">
        <v>44</v>
      </c>
      <c r="D99" s="7" t="s">
        <v>612</v>
      </c>
      <c r="E99" s="7" t="s">
        <v>101</v>
      </c>
      <c r="F99" s="10">
        <v>6.1</v>
      </c>
      <c r="G99" s="14"/>
      <c r="H99" s="13">
        <f>ROUND((G99*F99),2)</f>
      </c>
      <c r="O99">
        <f>rekapitulace!H8</f>
      </c>
      <c r="P99">
        <f>O99/100*H99</f>
      </c>
    </row>
    <row r="100" ht="63.75">
      <c r="D100" s="15" t="s">
        <v>613</v>
      </c>
    </row>
    <row r="101" ht="409.5">
      <c r="D101" s="15" t="s">
        <v>456</v>
      </c>
    </row>
    <row r="102" spans="1:16" ht="12.75" customHeight="1">
      <c r="A102" s="16"/>
      <c r="B102" s="16"/>
      <c r="C102" s="16" t="s">
        <v>37</v>
      </c>
      <c r="D102" s="16" t="s">
        <v>251</v>
      </c>
      <c r="E102" s="16"/>
      <c r="F102" s="16"/>
      <c r="G102" s="16"/>
      <c r="H102" s="16">
        <f>SUM(H84:H101)</f>
      </c>
      <c r="P102">
        <f>ROUND(SUM(P84:P101),2)</f>
      </c>
    </row>
    <row r="104" spans="1:8" ht="12.75" customHeight="1">
      <c r="A104" s="9"/>
      <c r="B104" s="9"/>
      <c r="C104" s="9" t="s">
        <v>40</v>
      </c>
      <c r="D104" s="9" t="s">
        <v>286</v>
      </c>
      <c r="E104" s="9"/>
      <c r="F104" s="11"/>
      <c r="G104" s="9"/>
      <c r="H104" s="11"/>
    </row>
    <row r="105" spans="1:16" ht="12.75">
      <c r="A105" s="7">
        <v>28</v>
      </c>
      <c r="B105" s="7" t="s">
        <v>614</v>
      </c>
      <c r="C105" s="7" t="s">
        <v>44</v>
      </c>
      <c r="D105" s="7" t="s">
        <v>615</v>
      </c>
      <c r="E105" s="7" t="s">
        <v>52</v>
      </c>
      <c r="F105" s="10">
        <v>1</v>
      </c>
      <c r="G105" s="14"/>
      <c r="H105" s="13">
        <f>ROUND((G105*F105),2)</f>
      </c>
      <c r="O105">
        <f>rekapitulace!H8</f>
      </c>
      <c r="P105">
        <f>O105/100*H105</f>
      </c>
    </row>
    <row r="106" ht="51">
      <c r="D106" s="15" t="s">
        <v>389</v>
      </c>
    </row>
    <row r="107" ht="191.25">
      <c r="D107" s="15" t="s">
        <v>549</v>
      </c>
    </row>
    <row r="108" spans="1:16" ht="12.75">
      <c r="A108" s="7">
        <v>29</v>
      </c>
      <c r="B108" s="7" t="s">
        <v>299</v>
      </c>
      <c r="C108" s="7" t="s">
        <v>44</v>
      </c>
      <c r="D108" s="7" t="s">
        <v>300</v>
      </c>
      <c r="E108" s="7" t="s">
        <v>52</v>
      </c>
      <c r="F108" s="10">
        <v>4</v>
      </c>
      <c r="G108" s="14"/>
      <c r="H108" s="13">
        <f>ROUND((G108*F108),2)</f>
      </c>
      <c r="O108">
        <f>rekapitulace!H8</f>
      </c>
      <c r="P108">
        <f>O108/100*H108</f>
      </c>
    </row>
    <row r="109" ht="51">
      <c r="D109" s="15" t="s">
        <v>388</v>
      </c>
    </row>
    <row r="110" ht="280.5">
      <c r="D110" s="15" t="s">
        <v>302</v>
      </c>
    </row>
    <row r="111" spans="1:16" ht="12.75">
      <c r="A111" s="7">
        <v>30</v>
      </c>
      <c r="B111" s="7" t="s">
        <v>303</v>
      </c>
      <c r="C111" s="7" t="s">
        <v>44</v>
      </c>
      <c r="D111" s="7" t="s">
        <v>304</v>
      </c>
      <c r="E111" s="7" t="s">
        <v>52</v>
      </c>
      <c r="F111" s="10">
        <v>9</v>
      </c>
      <c r="G111" s="14"/>
      <c r="H111" s="13">
        <f>ROUND((G111*F111),2)</f>
      </c>
      <c r="O111">
        <f>rekapitulace!H8</f>
      </c>
      <c r="P111">
        <f>O111/100*H111</f>
      </c>
    </row>
    <row r="112" ht="51">
      <c r="D112" s="15" t="s">
        <v>616</v>
      </c>
    </row>
    <row r="113" ht="280.5">
      <c r="D113" s="15" t="s">
        <v>302</v>
      </c>
    </row>
    <row r="114" spans="1:16" ht="12.75" customHeight="1">
      <c r="A114" s="16"/>
      <c r="B114" s="16"/>
      <c r="C114" s="16" t="s">
        <v>40</v>
      </c>
      <c r="D114" s="16" t="s">
        <v>313</v>
      </c>
      <c r="E114" s="16"/>
      <c r="F114" s="16"/>
      <c r="G114" s="16"/>
      <c r="H114" s="16">
        <f>SUM(H105:H113)</f>
      </c>
      <c r="P114">
        <f>ROUND(SUM(P105:P113),2)</f>
      </c>
    </row>
    <row r="116" spans="1:8" ht="12.75" customHeight="1">
      <c r="A116" s="9"/>
      <c r="B116" s="9"/>
      <c r="C116" s="9" t="s">
        <v>315</v>
      </c>
      <c r="D116" s="9" t="s">
        <v>314</v>
      </c>
      <c r="E116" s="9"/>
      <c r="F116" s="11"/>
      <c r="G116" s="9"/>
      <c r="H116" s="11"/>
    </row>
    <row r="117" spans="1:16" ht="12.75">
      <c r="A117" s="7">
        <v>31</v>
      </c>
      <c r="B117" s="7" t="s">
        <v>617</v>
      </c>
      <c r="C117" s="7" t="s">
        <v>44</v>
      </c>
      <c r="D117" s="7" t="s">
        <v>618</v>
      </c>
      <c r="E117" s="7" t="s">
        <v>168</v>
      </c>
      <c r="F117" s="10">
        <v>219</v>
      </c>
      <c r="G117" s="14"/>
      <c r="H117" s="13">
        <f>ROUND((G117*F117),2)</f>
      </c>
      <c r="O117">
        <f>rekapitulace!H8</f>
      </c>
      <c r="P117">
        <f>O117/100*H117</f>
      </c>
    </row>
    <row r="118" ht="63.75">
      <c r="D118" s="15" t="s">
        <v>619</v>
      </c>
    </row>
    <row r="119" ht="255">
      <c r="D119" s="15" t="s">
        <v>556</v>
      </c>
    </row>
    <row r="120" spans="1:16" ht="12.75">
      <c r="A120" s="7">
        <v>32</v>
      </c>
      <c r="B120" s="7" t="s">
        <v>620</v>
      </c>
      <c r="C120" s="7" t="s">
        <v>44</v>
      </c>
      <c r="D120" s="7" t="s">
        <v>621</v>
      </c>
      <c r="E120" s="7" t="s">
        <v>168</v>
      </c>
      <c r="F120" s="10">
        <v>36</v>
      </c>
      <c r="G120" s="14"/>
      <c r="H120" s="13">
        <f>ROUND((G120*F120),2)</f>
      </c>
      <c r="O120">
        <f>rekapitulace!H8</f>
      </c>
      <c r="P120">
        <f>O120/100*H120</f>
      </c>
    </row>
    <row r="121" ht="63.75">
      <c r="D121" s="15" t="s">
        <v>622</v>
      </c>
    </row>
    <row r="122" ht="409.5">
      <c r="D122" s="15" t="s">
        <v>571</v>
      </c>
    </row>
    <row r="123" spans="1:16" ht="12.75" customHeight="1">
      <c r="A123" s="16"/>
      <c r="B123" s="16"/>
      <c r="C123" s="16" t="s">
        <v>315</v>
      </c>
      <c r="D123" s="16" t="s">
        <v>314</v>
      </c>
      <c r="E123" s="16"/>
      <c r="F123" s="16"/>
      <c r="G123" s="16"/>
      <c r="H123" s="16">
        <f>SUM(H117:H122)</f>
      </c>
      <c r="P123">
        <f>ROUND(SUM(P117:P122),2)</f>
      </c>
    </row>
    <row r="125" spans="1:16" ht="12.75" customHeight="1">
      <c r="A125" s="16"/>
      <c r="B125" s="16"/>
      <c r="C125" s="16"/>
      <c r="D125" s="16" t="s">
        <v>76</v>
      </c>
      <c r="E125" s="16"/>
      <c r="F125" s="16"/>
      <c r="G125" s="16"/>
      <c r="H125" s="16">
        <f>+H27+H75+H81+H102+H114+H123</f>
      </c>
      <c r="P125">
        <f>+P27+P75+P81+P102+P114+P123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573</v>
      </c>
      <c r="D5" s="5" t="s">
        <v>574</v>
      </c>
      <c r="E5" s="5"/>
    </row>
    <row r="6" spans="1:5" ht="12.75" customHeight="1">
      <c r="A6" t="s">
        <v>17</v>
      </c>
      <c r="C6" s="5" t="s">
        <v>623</v>
      </c>
      <c r="D6" s="5" t="s">
        <v>624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119</v>
      </c>
      <c r="C12" s="7" t="s">
        <v>50</v>
      </c>
      <c r="D12" s="7" t="s">
        <v>120</v>
      </c>
      <c r="E12" s="7" t="s">
        <v>82</v>
      </c>
      <c r="F12" s="10">
        <v>0.825</v>
      </c>
      <c r="G12" s="14"/>
      <c r="H12" s="13">
        <f>ROUND((G12*F12),2)</f>
      </c>
      <c r="O12">
        <f>rekapitulace!H8</f>
      </c>
      <c r="P12">
        <f>O12/100*H12</f>
      </c>
    </row>
    <row r="13" ht="89.25">
      <c r="D13" s="15" t="s">
        <v>625</v>
      </c>
    </row>
    <row r="14" ht="153">
      <c r="D14" s="15" t="s">
        <v>122</v>
      </c>
    </row>
    <row r="15" spans="1:16" ht="12.75">
      <c r="A15" s="7">
        <v>2</v>
      </c>
      <c r="B15" s="7" t="s">
        <v>125</v>
      </c>
      <c r="C15" s="7" t="s">
        <v>44</v>
      </c>
      <c r="D15" s="7" t="s">
        <v>126</v>
      </c>
      <c r="E15" s="7" t="s">
        <v>82</v>
      </c>
      <c r="F15" s="10">
        <v>18.646</v>
      </c>
      <c r="G15" s="14"/>
      <c r="H15" s="13">
        <f>ROUND((G15*F15),2)</f>
      </c>
      <c r="O15">
        <f>rekapitulace!H8</f>
      </c>
      <c r="P15">
        <f>O15/100*H15</f>
      </c>
    </row>
    <row r="16" ht="306">
      <c r="D16" s="15" t="s">
        <v>626</v>
      </c>
    </row>
    <row r="17" ht="409.5">
      <c r="D17" s="15" t="s">
        <v>128</v>
      </c>
    </row>
    <row r="18" spans="1:16" ht="12.75">
      <c r="A18" s="7">
        <v>3</v>
      </c>
      <c r="B18" s="7" t="s">
        <v>129</v>
      </c>
      <c r="C18" s="7" t="s">
        <v>44</v>
      </c>
      <c r="D18" s="7" t="s">
        <v>130</v>
      </c>
      <c r="E18" s="7" t="s">
        <v>82</v>
      </c>
      <c r="F18" s="10">
        <v>93.081</v>
      </c>
      <c r="G18" s="14"/>
      <c r="H18" s="13">
        <f>ROUND((G18*F18),2)</f>
      </c>
      <c r="O18">
        <f>rekapitulace!H8</f>
      </c>
      <c r="P18">
        <f>O18/100*H18</f>
      </c>
    </row>
    <row r="19" ht="229.5">
      <c r="D19" s="15" t="s">
        <v>627</v>
      </c>
    </row>
    <row r="20" ht="409.5">
      <c r="D20" s="15" t="s">
        <v>128</v>
      </c>
    </row>
    <row r="21" spans="1:16" ht="12.75">
      <c r="A21" s="7">
        <v>4</v>
      </c>
      <c r="B21" s="7" t="s">
        <v>139</v>
      </c>
      <c r="C21" s="7" t="s">
        <v>44</v>
      </c>
      <c r="D21" s="7" t="s">
        <v>140</v>
      </c>
      <c r="E21" s="7" t="s">
        <v>92</v>
      </c>
      <c r="F21" s="10">
        <v>22.65</v>
      </c>
      <c r="G21" s="14"/>
      <c r="H21" s="13">
        <f>ROUND((G21*F21),2)</f>
      </c>
      <c r="O21">
        <f>rekapitulace!H8</f>
      </c>
      <c r="P21">
        <f>O21/100*H21</f>
      </c>
    </row>
    <row r="22" ht="76.5">
      <c r="D22" s="15" t="s">
        <v>628</v>
      </c>
    </row>
    <row r="23" ht="153">
      <c r="D23" s="15" t="s">
        <v>138</v>
      </c>
    </row>
    <row r="24" spans="1:16" ht="12.75" customHeight="1">
      <c r="A24" s="16"/>
      <c r="B24" s="16"/>
      <c r="C24" s="16" t="s">
        <v>42</v>
      </c>
      <c r="D24" s="16" t="s">
        <v>41</v>
      </c>
      <c r="E24" s="16"/>
      <c r="F24" s="16"/>
      <c r="G24" s="16"/>
      <c r="H24" s="16">
        <f>SUM(H12:H23)</f>
      </c>
      <c r="P24">
        <f>ROUND(SUM(P12:P23),2)</f>
      </c>
    </row>
    <row r="26" spans="1:8" ht="12.75" customHeight="1">
      <c r="A26" s="9"/>
      <c r="B26" s="9"/>
      <c r="C26" s="9" t="s">
        <v>24</v>
      </c>
      <c r="D26" s="9" t="s">
        <v>85</v>
      </c>
      <c r="E26" s="9"/>
      <c r="F26" s="11"/>
      <c r="G26" s="9"/>
      <c r="H26" s="11"/>
    </row>
    <row r="27" spans="1:16" ht="12.75">
      <c r="A27" s="7">
        <v>5</v>
      </c>
      <c r="B27" s="7" t="s">
        <v>142</v>
      </c>
      <c r="C27" s="7" t="s">
        <v>44</v>
      </c>
      <c r="D27" s="7" t="s">
        <v>143</v>
      </c>
      <c r="E27" s="7" t="s">
        <v>101</v>
      </c>
      <c r="F27" s="10">
        <v>207</v>
      </c>
      <c r="G27" s="14"/>
      <c r="H27" s="13">
        <f>ROUND((G27*F27),2)</f>
      </c>
      <c r="O27">
        <f>rekapitulace!H8</f>
      </c>
      <c r="P27">
        <f>O27/100*H27</f>
      </c>
    </row>
    <row r="28" ht="76.5">
      <c r="D28" s="15" t="s">
        <v>629</v>
      </c>
    </row>
    <row r="29" ht="63.75">
      <c r="D29" s="15" t="s">
        <v>145</v>
      </c>
    </row>
    <row r="30" spans="1:16" ht="12.75">
      <c r="A30" s="7">
        <v>6</v>
      </c>
      <c r="B30" s="7" t="s">
        <v>146</v>
      </c>
      <c r="C30" s="7" t="s">
        <v>44</v>
      </c>
      <c r="D30" s="7" t="s">
        <v>147</v>
      </c>
      <c r="E30" s="7" t="s">
        <v>92</v>
      </c>
      <c r="F30" s="10">
        <v>0.33</v>
      </c>
      <c r="G30" s="14"/>
      <c r="H30" s="13">
        <f>ROUND((G30*F30),2)</f>
      </c>
      <c r="O30">
        <f>rekapitulace!H8</f>
      </c>
      <c r="P30">
        <f>O30/100*H30</f>
      </c>
    </row>
    <row r="31" ht="63.75">
      <c r="D31" s="15" t="s">
        <v>630</v>
      </c>
    </row>
    <row r="32" ht="409.5">
      <c r="D32" s="15" t="s">
        <v>149</v>
      </c>
    </row>
    <row r="33" spans="1:16" ht="12.75">
      <c r="A33" s="7">
        <v>7</v>
      </c>
      <c r="B33" s="7" t="s">
        <v>480</v>
      </c>
      <c r="C33" s="7" t="s">
        <v>44</v>
      </c>
      <c r="D33" s="7" t="s">
        <v>481</v>
      </c>
      <c r="E33" s="7" t="s">
        <v>92</v>
      </c>
      <c r="F33" s="10">
        <v>4.98</v>
      </c>
      <c r="G33" s="14"/>
      <c r="H33" s="13">
        <f>ROUND((G33*F33),2)</f>
      </c>
      <c r="O33">
        <f>rekapitulace!H8</f>
      </c>
      <c r="P33">
        <f>O33/100*H33</f>
      </c>
    </row>
    <row r="34" ht="63.75">
      <c r="D34" s="15" t="s">
        <v>631</v>
      </c>
    </row>
    <row r="35" ht="409.5">
      <c r="D35" s="15" t="s">
        <v>149</v>
      </c>
    </row>
    <row r="36" spans="1:16" ht="12.75">
      <c r="A36" s="7">
        <v>8</v>
      </c>
      <c r="B36" s="7" t="s">
        <v>150</v>
      </c>
      <c r="C36" s="7" t="s">
        <v>44</v>
      </c>
      <c r="D36" s="7" t="s">
        <v>151</v>
      </c>
      <c r="E36" s="7" t="s">
        <v>92</v>
      </c>
      <c r="F36" s="10">
        <v>2.22</v>
      </c>
      <c r="G36" s="14"/>
      <c r="H36" s="13">
        <f>ROUND((G36*F36),2)</f>
      </c>
      <c r="O36">
        <f>rekapitulace!H8</f>
      </c>
      <c r="P36">
        <f>O36/100*H36</f>
      </c>
    </row>
    <row r="37" ht="89.25">
      <c r="D37" s="15" t="s">
        <v>632</v>
      </c>
    </row>
    <row r="38" ht="409.5">
      <c r="D38" s="15" t="s">
        <v>149</v>
      </c>
    </row>
    <row r="39" spans="1:16" ht="12.75">
      <c r="A39" s="7">
        <v>9</v>
      </c>
      <c r="B39" s="7" t="s">
        <v>153</v>
      </c>
      <c r="C39" s="7" t="s">
        <v>44</v>
      </c>
      <c r="D39" s="7" t="s">
        <v>154</v>
      </c>
      <c r="E39" s="7" t="s">
        <v>92</v>
      </c>
      <c r="F39" s="10">
        <v>2.95</v>
      </c>
      <c r="G39" s="14"/>
      <c r="H39" s="13">
        <f>ROUND((G39*F39),2)</f>
      </c>
      <c r="O39">
        <f>rekapitulace!H8</f>
      </c>
      <c r="P39">
        <f>O39/100*H39</f>
      </c>
    </row>
    <row r="40" ht="63.75">
      <c r="D40" s="15" t="s">
        <v>633</v>
      </c>
    </row>
    <row r="41" ht="409.5">
      <c r="D41" s="15" t="s">
        <v>149</v>
      </c>
    </row>
    <row r="42" spans="1:16" ht="12.75">
      <c r="A42" s="7">
        <v>10</v>
      </c>
      <c r="B42" s="7" t="s">
        <v>156</v>
      </c>
      <c r="C42" s="7" t="s">
        <v>44</v>
      </c>
      <c r="D42" s="7" t="s">
        <v>157</v>
      </c>
      <c r="E42" s="7" t="s">
        <v>92</v>
      </c>
      <c r="F42" s="10">
        <v>17.94</v>
      </c>
      <c r="G42" s="14"/>
      <c r="H42" s="13">
        <f>ROUND((G42*F42),2)</f>
      </c>
      <c r="O42">
        <f>rekapitulace!H8</f>
      </c>
      <c r="P42">
        <f>O42/100*H42</f>
      </c>
    </row>
    <row r="43" ht="357">
      <c r="D43" s="15" t="s">
        <v>634</v>
      </c>
    </row>
    <row r="44" ht="409.5">
      <c r="D44" s="15" t="s">
        <v>149</v>
      </c>
    </row>
    <row r="45" spans="1:16" ht="12.75">
      <c r="A45" s="7">
        <v>11</v>
      </c>
      <c r="B45" s="7" t="s">
        <v>588</v>
      </c>
      <c r="C45" s="7" t="s">
        <v>44</v>
      </c>
      <c r="D45" s="7" t="s">
        <v>589</v>
      </c>
      <c r="E45" s="7" t="s">
        <v>168</v>
      </c>
      <c r="F45" s="10">
        <v>30</v>
      </c>
      <c r="G45" s="14"/>
      <c r="H45" s="13">
        <f>ROUND((G45*F45),2)</f>
      </c>
      <c r="O45">
        <f>rekapitulace!H8</f>
      </c>
      <c r="P45">
        <f>O45/100*H45</f>
      </c>
    </row>
    <row r="46" ht="51">
      <c r="D46" s="15" t="s">
        <v>635</v>
      </c>
    </row>
    <row r="47" ht="409.5">
      <c r="D47" s="15" t="s">
        <v>149</v>
      </c>
    </row>
    <row r="48" spans="1:16" ht="12.75">
      <c r="A48" s="7">
        <v>12</v>
      </c>
      <c r="B48" s="7" t="s">
        <v>166</v>
      </c>
      <c r="C48" s="7" t="s">
        <v>44</v>
      </c>
      <c r="D48" s="7" t="s">
        <v>167</v>
      </c>
      <c r="E48" s="7" t="s">
        <v>168</v>
      </c>
      <c r="F48" s="10">
        <v>14</v>
      </c>
      <c r="G48" s="14"/>
      <c r="H48" s="13">
        <f>ROUND((G48*F48),2)</f>
      </c>
      <c r="O48">
        <f>rekapitulace!H8</f>
      </c>
      <c r="P48">
        <f>O48/100*H48</f>
      </c>
    </row>
    <row r="49" ht="51">
      <c r="D49" s="15" t="s">
        <v>590</v>
      </c>
    </row>
    <row r="50" ht="409.5">
      <c r="D50" s="15" t="s">
        <v>149</v>
      </c>
    </row>
    <row r="51" spans="1:16" ht="12.75">
      <c r="A51" s="7">
        <v>13</v>
      </c>
      <c r="B51" s="7" t="s">
        <v>185</v>
      </c>
      <c r="C51" s="7" t="s">
        <v>50</v>
      </c>
      <c r="D51" s="7" t="s">
        <v>186</v>
      </c>
      <c r="E51" s="7" t="s">
        <v>92</v>
      </c>
      <c r="F51" s="10">
        <v>22.65</v>
      </c>
      <c r="G51" s="14"/>
      <c r="H51" s="13">
        <f>ROUND((G51*F51),2)</f>
      </c>
      <c r="O51">
        <f>rekapitulace!H8</f>
      </c>
      <c r="P51">
        <f>O51/100*H51</f>
      </c>
    </row>
    <row r="52" ht="102">
      <c r="D52" s="15" t="s">
        <v>636</v>
      </c>
    </row>
    <row r="53" ht="409.5">
      <c r="D53" s="15" t="s">
        <v>188</v>
      </c>
    </row>
    <row r="54" spans="1:16" ht="12.75">
      <c r="A54" s="7">
        <v>14</v>
      </c>
      <c r="B54" s="7" t="s">
        <v>214</v>
      </c>
      <c r="C54" s="7" t="s">
        <v>44</v>
      </c>
      <c r="D54" s="7" t="s">
        <v>215</v>
      </c>
      <c r="E54" s="7" t="s">
        <v>101</v>
      </c>
      <c r="F54" s="10">
        <v>233</v>
      </c>
      <c r="G54" s="14"/>
      <c r="H54" s="13">
        <f>ROUND((G54*F54),2)</f>
      </c>
      <c r="O54">
        <f>rekapitulace!H8</f>
      </c>
      <c r="P54">
        <f>O54/100*H54</f>
      </c>
    </row>
    <row r="55" ht="63.75">
      <c r="D55" s="15" t="s">
        <v>637</v>
      </c>
    </row>
    <row r="56" ht="153">
      <c r="D56" s="15" t="s">
        <v>217</v>
      </c>
    </row>
    <row r="57" spans="1:16" ht="12.75">
      <c r="A57" s="7">
        <v>15</v>
      </c>
      <c r="B57" s="7" t="s">
        <v>218</v>
      </c>
      <c r="C57" s="7" t="s">
        <v>44</v>
      </c>
      <c r="D57" s="7" t="s">
        <v>219</v>
      </c>
      <c r="E57" s="7" t="s">
        <v>92</v>
      </c>
      <c r="F57" s="10">
        <v>22.65</v>
      </c>
      <c r="G57" s="14"/>
      <c r="H57" s="13">
        <f>ROUND((G57*F57),2)</f>
      </c>
      <c r="O57">
        <f>rekapitulace!H8</f>
      </c>
      <c r="P57">
        <f>O57/100*H57</f>
      </c>
    </row>
    <row r="58" ht="63.75">
      <c r="D58" s="15" t="s">
        <v>638</v>
      </c>
    </row>
    <row r="59" ht="216.75">
      <c r="D59" s="15" t="s">
        <v>221</v>
      </c>
    </row>
    <row r="60" spans="1:16" ht="12.75">
      <c r="A60" s="7">
        <v>16</v>
      </c>
      <c r="B60" s="7" t="s">
        <v>222</v>
      </c>
      <c r="C60" s="7" t="s">
        <v>44</v>
      </c>
      <c r="D60" s="7" t="s">
        <v>223</v>
      </c>
      <c r="E60" s="7" t="s">
        <v>101</v>
      </c>
      <c r="F60" s="10">
        <v>151</v>
      </c>
      <c r="G60" s="14"/>
      <c r="H60" s="13">
        <f>ROUND((G60*F60),2)</f>
      </c>
      <c r="O60">
        <f>rekapitulace!H8</f>
      </c>
      <c r="P60">
        <f>O60/100*H60</f>
      </c>
    </row>
    <row r="61" ht="76.5">
      <c r="D61" s="15" t="s">
        <v>639</v>
      </c>
    </row>
    <row r="62" ht="178.5">
      <c r="D62" s="15" t="s">
        <v>225</v>
      </c>
    </row>
    <row r="63" spans="1:16" ht="12.75">
      <c r="A63" s="7">
        <v>17</v>
      </c>
      <c r="B63" s="7" t="s">
        <v>226</v>
      </c>
      <c r="C63" s="7" t="s">
        <v>44</v>
      </c>
      <c r="D63" s="7" t="s">
        <v>227</v>
      </c>
      <c r="E63" s="7" t="s">
        <v>101</v>
      </c>
      <c r="F63" s="10">
        <v>604</v>
      </c>
      <c r="G63" s="14"/>
      <c r="H63" s="13">
        <f>ROUND((G63*F63),2)</f>
      </c>
      <c r="O63">
        <f>rekapitulace!H8</f>
      </c>
      <c r="P63">
        <f>O63/100*H63</f>
      </c>
    </row>
    <row r="64" ht="89.25">
      <c r="D64" s="15" t="s">
        <v>640</v>
      </c>
    </row>
    <row r="65" ht="280.5">
      <c r="D65" s="15" t="s">
        <v>229</v>
      </c>
    </row>
    <row r="66" spans="1:16" ht="12.75" customHeight="1">
      <c r="A66" s="16"/>
      <c r="B66" s="16"/>
      <c r="C66" s="16" t="s">
        <v>24</v>
      </c>
      <c r="D66" s="16" t="s">
        <v>85</v>
      </c>
      <c r="E66" s="16"/>
      <c r="F66" s="16"/>
      <c r="G66" s="16"/>
      <c r="H66" s="16">
        <f>SUM(H27:H65)</f>
      </c>
      <c r="P66">
        <f>ROUND(SUM(P27:P65),2)</f>
      </c>
    </row>
    <row r="68" spans="1:8" ht="12.75" customHeight="1">
      <c r="A68" s="9"/>
      <c r="B68" s="9"/>
      <c r="C68" s="9" t="s">
        <v>37</v>
      </c>
      <c r="D68" s="9" t="s">
        <v>251</v>
      </c>
      <c r="E68" s="9"/>
      <c r="F68" s="11"/>
      <c r="G68" s="9"/>
      <c r="H68" s="11"/>
    </row>
    <row r="69" spans="1:16" ht="12.75">
      <c r="A69" s="7">
        <v>18</v>
      </c>
      <c r="B69" s="7" t="s">
        <v>252</v>
      </c>
      <c r="C69" s="7" t="s">
        <v>44</v>
      </c>
      <c r="D69" s="7" t="s">
        <v>253</v>
      </c>
      <c r="E69" s="7" t="s">
        <v>92</v>
      </c>
      <c r="F69" s="10">
        <v>34.95</v>
      </c>
      <c r="G69" s="14"/>
      <c r="H69" s="13">
        <f>ROUND((G69*F69),2)</f>
      </c>
      <c r="O69">
        <f>rekapitulace!H8</f>
      </c>
      <c r="P69">
        <f>O69/100*H69</f>
      </c>
    </row>
    <row r="70" ht="63.75">
      <c r="D70" s="15" t="s">
        <v>641</v>
      </c>
    </row>
    <row r="71" ht="318.75">
      <c r="D71" s="15" t="s">
        <v>255</v>
      </c>
    </row>
    <row r="72" spans="1:16" ht="12.75">
      <c r="A72" s="7">
        <v>19</v>
      </c>
      <c r="B72" s="7" t="s">
        <v>453</v>
      </c>
      <c r="C72" s="7" t="s">
        <v>44</v>
      </c>
      <c r="D72" s="7" t="s">
        <v>454</v>
      </c>
      <c r="E72" s="7" t="s">
        <v>101</v>
      </c>
      <c r="F72" s="10">
        <v>230</v>
      </c>
      <c r="G72" s="14"/>
      <c r="H72" s="13">
        <f>ROUND((G72*F72),2)</f>
      </c>
      <c r="O72">
        <f>rekapitulace!H8</f>
      </c>
      <c r="P72">
        <f>O72/100*H72</f>
      </c>
    </row>
    <row r="73" ht="76.5">
      <c r="D73" s="15" t="s">
        <v>642</v>
      </c>
    </row>
    <row r="74" ht="409.5">
      <c r="D74" s="15" t="s">
        <v>456</v>
      </c>
    </row>
    <row r="75" spans="1:16" ht="12.75">
      <c r="A75" s="7">
        <v>20</v>
      </c>
      <c r="B75" s="7" t="s">
        <v>608</v>
      </c>
      <c r="C75" s="7" t="s">
        <v>44</v>
      </c>
      <c r="D75" s="7" t="s">
        <v>609</v>
      </c>
      <c r="E75" s="7" t="s">
        <v>101</v>
      </c>
      <c r="F75" s="10">
        <v>3</v>
      </c>
      <c r="G75" s="14"/>
      <c r="H75" s="13">
        <f>ROUND((G75*F75),2)</f>
      </c>
      <c r="O75">
        <f>rekapitulace!H8</f>
      </c>
      <c r="P75">
        <f>O75/100*H75</f>
      </c>
    </row>
    <row r="76" ht="63.75">
      <c r="D76" s="15" t="s">
        <v>643</v>
      </c>
    </row>
    <row r="77" ht="409.5">
      <c r="D77" s="15" t="s">
        <v>456</v>
      </c>
    </row>
    <row r="78" spans="1:16" ht="12.75" customHeight="1">
      <c r="A78" s="16"/>
      <c r="B78" s="16"/>
      <c r="C78" s="16" t="s">
        <v>37</v>
      </c>
      <c r="D78" s="16" t="s">
        <v>251</v>
      </c>
      <c r="E78" s="16"/>
      <c r="F78" s="16"/>
      <c r="G78" s="16"/>
      <c r="H78" s="16">
        <f>SUM(H69:H77)</f>
      </c>
      <c r="P78">
        <f>ROUND(SUM(P69:P77),2)</f>
      </c>
    </row>
    <row r="80" spans="1:8" ht="12.75" customHeight="1">
      <c r="A80" s="9"/>
      <c r="B80" s="9"/>
      <c r="C80" s="9" t="s">
        <v>315</v>
      </c>
      <c r="D80" s="9" t="s">
        <v>314</v>
      </c>
      <c r="E80" s="9"/>
      <c r="F80" s="11"/>
      <c r="G80" s="9"/>
      <c r="H80" s="11"/>
    </row>
    <row r="81" spans="1:16" ht="12.75">
      <c r="A81" s="7">
        <v>21</v>
      </c>
      <c r="B81" s="7" t="s">
        <v>617</v>
      </c>
      <c r="C81" s="7" t="s">
        <v>44</v>
      </c>
      <c r="D81" s="7" t="s">
        <v>618</v>
      </c>
      <c r="E81" s="7" t="s">
        <v>168</v>
      </c>
      <c r="F81" s="10">
        <v>68</v>
      </c>
      <c r="G81" s="14"/>
      <c r="H81" s="13">
        <f>ROUND((G81*F81),2)</f>
      </c>
      <c r="O81">
        <f>rekapitulace!H8</f>
      </c>
      <c r="P81">
        <f>O81/100*H81</f>
      </c>
    </row>
    <row r="82" ht="51">
      <c r="D82" s="15" t="s">
        <v>377</v>
      </c>
    </row>
    <row r="83" ht="255">
      <c r="D83" s="15" t="s">
        <v>556</v>
      </c>
    </row>
    <row r="84" spans="1:16" ht="12.75" customHeight="1">
      <c r="A84" s="16"/>
      <c r="B84" s="16"/>
      <c r="C84" s="16" t="s">
        <v>315</v>
      </c>
      <c r="D84" s="16" t="s">
        <v>314</v>
      </c>
      <c r="E84" s="16"/>
      <c r="F84" s="16"/>
      <c r="G84" s="16"/>
      <c r="H84" s="16">
        <f>SUM(H81:H83)</f>
      </c>
      <c r="P84">
        <f>ROUND(SUM(P81:P83),2)</f>
      </c>
    </row>
    <row r="86" spans="1:16" ht="12.75" customHeight="1">
      <c r="A86" s="16"/>
      <c r="B86" s="16"/>
      <c r="C86" s="16"/>
      <c r="D86" s="16" t="s">
        <v>76</v>
      </c>
      <c r="E86" s="16"/>
      <c r="F86" s="16"/>
      <c r="G86" s="16"/>
      <c r="H86" s="16">
        <f>+H24+H66+H78+H84</f>
      </c>
      <c r="P86">
        <f>+P24+P66+P78+P84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