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 1.úsek" sheetId="2" r:id="rId2"/>
    <sheet name="sanace 1. úsek" sheetId="3" r:id="rId3"/>
    <sheet name="rozpočet 2.úsek" sheetId="4" r:id="rId4"/>
    <sheet name="sanace 2. úsek" sheetId="5" r:id="rId5"/>
  </sheets>
  <definedNames>
    <definedName name="_xlnm.Print_Area" localSheetId="1">'rozpočet 1.úsek'!$A$4:$F$40</definedName>
    <definedName name="_xlnm.Print_Area" localSheetId="3">'rozpočet 2.úsek'!$A$4:$F$37</definedName>
  </definedNames>
  <calcPr fullCalcOnLoad="1"/>
</workbook>
</file>

<file path=xl/sharedStrings.xml><?xml version="1.0" encoding="utf-8"?>
<sst xmlns="http://schemas.openxmlformats.org/spreadsheetml/2006/main" count="317" uniqueCount="137">
  <si>
    <t>MJ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</si>
  <si>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</si>
  <si>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</si>
  <si>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</si>
  <si>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</si>
  <si>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</si>
  <si>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</si>
  <si>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</si>
  <si>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</si>
  <si>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</si>
  <si>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</si>
  <si>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</si>
  <si>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</si>
  <si>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</si>
  <si>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</si>
  <si>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</si>
  <si>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</si>
  <si>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</si>
  <si>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</si>
  <si>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</si>
  <si>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</si>
  <si>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</si>
  <si>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</si>
  <si>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</si>
  <si>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</si>
  <si>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</si>
  <si>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</si>
  <si>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</si>
  <si>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</si>
  <si>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</si>
  <si>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</si>
  <si>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</si>
  <si>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</si>
  <si>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</si>
  <si>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</si>
  <si>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</si>
  <si>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</si>
  <si>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</si>
  <si>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</si>
  <si>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</si>
  <si>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</si>
  <si>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</si>
  <si>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</si>
  <si>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</si>
  <si>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</si>
  <si>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</si>
  <si>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</si>
  <si>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</si>
  <si>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</si>
  <si>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</si>
  <si>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</si>
  <si>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</si>
  <si>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</si>
  <si>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</si>
  <si>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</si>
  <si>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</si>
  <si>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</si>
  <si>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</si>
  <si>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</si>
  <si>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</si>
  <si>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</si>
  <si>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</si>
  <si>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</si>
  <si>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</si>
  <si>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</si>
  <si>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</si>
  <si>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</si>
  <si>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</si>
  <si>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</si>
  <si>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</si>
  <si>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</si>
  <si>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</si>
  <si>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</si>
  <si>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</si>
  <si>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</si>
  <si>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</si>
  <si>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výšková úprava šachty, vpusti 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</si>
  <si>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</si>
  <si>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</si>
  <si>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</si>
  <si>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</si>
  <si>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</si>
  <si>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hmotnost              t</t>
  </si>
  <si>
    <t>hmotnost  celkem</t>
  </si>
  <si>
    <t>čištění krajnic od nánosu  tl do 100 mm s odvozem na skládku</t>
  </si>
  <si>
    <t>VDZ- předem připravené symboly</t>
  </si>
  <si>
    <t xml:space="preserve">vyrovnávka asfalt. bet. ACL 16+ ,   </t>
  </si>
  <si>
    <t>574C06</t>
  </si>
  <si>
    <t xml:space="preserve">Zalévání spár dilatační asf. zálivkou  </t>
  </si>
  <si>
    <t>015112</t>
  </si>
  <si>
    <t xml:space="preserve">Sanace  hl. 35cm    - agregovaná položka                  </t>
  </si>
  <si>
    <t>SEPARAČNÍ GEOTEXTILIE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</si>
  <si>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</si>
  <si>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</si>
  <si>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</si>
  <si>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</si>
  <si>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Číslo položky   OTSKP</t>
  </si>
  <si>
    <t xml:space="preserve">Celkem sanace   </t>
  </si>
  <si>
    <t>ASFALTOVÝ BETON PRO LOŽNÍ VRSTVY ACL 16+, 16S - TL. 80MM</t>
  </si>
  <si>
    <t>Zpracoval:   Láznička Jiří</t>
  </si>
  <si>
    <t>Datum:  17.8.23</t>
  </si>
  <si>
    <t>00066001</t>
  </si>
  <si>
    <t>Láznička Jiří</t>
  </si>
  <si>
    <t>Oprava povrchu komunikace</t>
  </si>
  <si>
    <t xml:space="preserve">Zhotovitel: </t>
  </si>
  <si>
    <t>rozpočet: OTSKP</t>
  </si>
  <si>
    <t>POPLATKY ZA LIKVIDACŮ ODPADŮ NEBEZPEČNÝCH -   asf. recyklát kontaminovaný dehtem (ZAS-T3)</t>
  </si>
  <si>
    <t>Stavba:    II/116 Nižbor - Beroun</t>
  </si>
  <si>
    <t>rozpočet</t>
  </si>
  <si>
    <t>Datum:  30.8.23</t>
  </si>
  <si>
    <t>frézování spár š. do 100mm2</t>
  </si>
  <si>
    <t>těsnění dilatačních spar asf. zálivkou  průřezu do 100mm2</t>
  </si>
  <si>
    <t>Poplatky za likvidaci nebezpečných odpadů  -   asf. recyklát kontaminovaný dehtem (ZAS-T3)</t>
  </si>
  <si>
    <t>POPLATKY ZA LIKVIDACŮ ODPADŮ NEBEZPEČNÝCH -   asf. recyklát kontaminovaný dehtem (ZAS-T3) obsažený v konstr. do hl. 5cm</t>
  </si>
  <si>
    <t>POPLATKY ZA LIKVIDACŮ ODPADŮ NEBEZPEČNÝCH -   asf. recyklát kontaminovaný dehtem (ZAS-T4) obsažený v konstrukci v hl. pod 5cm</t>
  </si>
  <si>
    <t>574E07</t>
  </si>
  <si>
    <t>ASFALTOVÝ BETON PRO PODKLADNÍ VRSTVY ACP 16+ - TL. 120MM</t>
  </si>
  <si>
    <t>574C08</t>
  </si>
  <si>
    <t>ASFALTOVÝ BETON PRO LOŽNÍ VRSTVY ACL 22+ - TL. 80MM</t>
  </si>
  <si>
    <t xml:space="preserve">Zhotovitel:  </t>
  </si>
  <si>
    <t xml:space="preserve"> II/116 Nižbor - Beroun</t>
  </si>
  <si>
    <t>II/116   21,965 - 23,715km, 17,455 – 18,740km, 18,930 - 20,530km</t>
  </si>
  <si>
    <t>VÝŠKOVÁ ÚPRAVA POKLOPŮ A MŘÍŽÍ</t>
  </si>
  <si>
    <t>kus</t>
  </si>
  <si>
    <t>VÝŠKOVÁ ÚPRAVA KRYCÍCH HRNCŮ</t>
  </si>
  <si>
    <t xml:space="preserve">VODOR DOPRAV ZNAČ PLASTEM STRUKTURÁLNÍ NEHLUČNÉ - DOD A POKLÁDKA </t>
  </si>
  <si>
    <t xml:space="preserve">574B44         </t>
  </si>
  <si>
    <t>ASFALTOVÝ BETON PRO OBRUSNÉ VRSTVY MODIFIK ACO 11+ ,  tl. 50MM</t>
  </si>
  <si>
    <t>SPOJOVACÍ POSTŘIK Z MODIFIK EMULZE DO 0,5KG/M2</t>
  </si>
  <si>
    <t xml:space="preserve">574B04         </t>
  </si>
  <si>
    <t>ASFALTOVÝ BETON PRO OBRUSNÉ VRSTVY MODIFIK ACO 11+ ,  tl. 50MM  - lokální vyrovnávka</t>
  </si>
  <si>
    <t>ASFALTOVÝ BETON PRO OBRUSNÉ VRSTVY MODIFIK ACO 11+ ,  tl. 50MM - lokální vyrovnávka</t>
  </si>
  <si>
    <t xml:space="preserve">OSTATNÍ POŽADAVKY - DIO, GEODETICKÉ ZAMĚŘENÍ SKUTEČNÉHO PROVEDENÍ před a po dokončení včetně zaměření zesílení konstrukce,    provedení vzorkování a zkoušení na přítomnost PAU dle vyhl. Č. 283/2023, zjištění a vytyčení inž. sítí , </t>
  </si>
  <si>
    <t xml:space="preserve">Objekt:    2. úsek Hýskov - Beroun                      21,965 - 23,715km  </t>
  </si>
  <si>
    <t xml:space="preserve">Objekt:    2. úsek Hýskov - Beroun                       21,965 - 23,715km  </t>
  </si>
  <si>
    <t>Objekt:    1. úsek Nižbor - Hýskov                   17,455 – 18,740km, 18,930 - 20,530km</t>
  </si>
  <si>
    <t>014132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</si>
</sst>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10" fillId="0" borderId="30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8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1" xfId="0" applyNumberFormat="1" applyFont="1" applyBorder="1" applyAlignment="1" applyProtection="1">
      <alignment vertical="top"/>
      <protection/>
    </xf>
    <xf numFmtId="0" fontId="20" fillId="0" borderId="32" xfId="0" applyFont="1" applyBorder="1" applyAlignment="1" applyProtection="1">
      <alignment vertical="top"/>
      <protection/>
    </xf>
    <xf numFmtId="0" fontId="20" fillId="0" borderId="32" xfId="0" applyFont="1" applyBorder="1" applyAlignment="1" applyProtection="1">
      <alignment horizontal="center" vertical="center"/>
      <protection/>
    </xf>
    <xf numFmtId="4" fontId="18" fillId="0" borderId="32" xfId="0" applyNumberFormat="1" applyFont="1" applyBorder="1" applyAlignment="1" applyProtection="1">
      <alignment horizontal="right" vertical="top"/>
      <protection/>
    </xf>
    <xf numFmtId="4" fontId="20" fillId="0" borderId="33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vertical="top" wrapText="1"/>
      <protection/>
    </xf>
    <xf numFmtId="0" fontId="20" fillId="0" borderId="32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0" fontId="10" fillId="0" borderId="15" xfId="0" applyFont="1" applyFill="1" applyBorder="1" applyAlignment="1" applyProtection="1">
      <alignment vertical="top" wrapText="1"/>
      <protection/>
    </xf>
    <xf numFmtId="2" fontId="9" fillId="0" borderId="15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1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2" fontId="9" fillId="0" borderId="15" xfId="0" applyNumberFormat="1" applyFont="1" applyBorder="1" applyAlignment="1" applyProtection="1">
      <alignment vertical="center"/>
      <protection/>
    </xf>
    <xf numFmtId="4" fontId="9" fillId="0" borderId="15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vertical="center"/>
      <protection/>
    </xf>
    <xf numFmtId="39" fontId="9" fillId="0" borderId="15" xfId="0" applyNumberFormat="1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 wrapTex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30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39" fontId="9" fillId="0" borderId="15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top" wrapText="1"/>
      <protection/>
    </xf>
    <xf numFmtId="2" fontId="9" fillId="0" borderId="13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4" fontId="9" fillId="0" borderId="30" xfId="0" applyNumberFormat="1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top" wrapText="1"/>
      <protection/>
    </xf>
    <xf numFmtId="2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vertic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0" fontId="13" fillId="0" borderId="47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15" sqref="C15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233" t="s">
        <v>16</v>
      </c>
      <c r="B1" s="234"/>
      <c r="C1" s="234"/>
      <c r="D1" s="234"/>
      <c r="E1" s="234"/>
      <c r="F1" s="234"/>
      <c r="G1" s="234"/>
      <c r="H1" s="234"/>
      <c r="I1" s="234"/>
    </row>
    <row r="2" spans="1:10" ht="12.75" customHeight="1">
      <c r="A2" s="235" t="s">
        <v>17</v>
      </c>
      <c r="B2" s="236"/>
      <c r="C2" s="237" t="s">
        <v>120</v>
      </c>
      <c r="D2" s="237"/>
      <c r="E2" s="239" t="s">
        <v>18</v>
      </c>
      <c r="F2" s="239" t="s">
        <v>19</v>
      </c>
      <c r="G2" s="236"/>
      <c r="H2" s="239" t="s">
        <v>20</v>
      </c>
      <c r="I2" s="240" t="s">
        <v>101</v>
      </c>
      <c r="J2" s="43"/>
    </row>
    <row r="3" spans="1:10" ht="12.75">
      <c r="A3" s="223"/>
      <c r="B3" s="222"/>
      <c r="C3" s="238"/>
      <c r="D3" s="238"/>
      <c r="E3" s="222"/>
      <c r="F3" s="222"/>
      <c r="G3" s="222"/>
      <c r="H3" s="222"/>
      <c r="I3" s="226"/>
      <c r="J3" s="43"/>
    </row>
    <row r="4" spans="1:10" ht="12.75">
      <c r="A4" s="221" t="s">
        <v>21</v>
      </c>
      <c r="B4" s="222"/>
      <c r="C4" s="224" t="s">
        <v>103</v>
      </c>
      <c r="D4" s="222"/>
      <c r="E4" s="224" t="s">
        <v>22</v>
      </c>
      <c r="F4" s="224"/>
      <c r="G4" s="222"/>
      <c r="H4" s="224" t="s">
        <v>20</v>
      </c>
      <c r="I4" s="228"/>
      <c r="J4" s="43"/>
    </row>
    <row r="5" spans="1:10" ht="12.75">
      <c r="A5" s="223"/>
      <c r="B5" s="222"/>
      <c r="C5" s="222"/>
      <c r="D5" s="222"/>
      <c r="E5" s="222"/>
      <c r="F5" s="222"/>
      <c r="G5" s="222"/>
      <c r="H5" s="222"/>
      <c r="I5" s="226"/>
      <c r="J5" s="43"/>
    </row>
    <row r="6" spans="1:10" ht="12.75" customHeight="1">
      <c r="A6" s="221" t="s">
        <v>23</v>
      </c>
      <c r="B6" s="222"/>
      <c r="C6" s="229" t="s">
        <v>121</v>
      </c>
      <c r="D6" s="230"/>
      <c r="E6" s="224" t="s">
        <v>24</v>
      </c>
      <c r="F6" s="224"/>
      <c r="G6" s="222"/>
      <c r="H6" s="224" t="s">
        <v>20</v>
      </c>
      <c r="I6" s="228"/>
      <c r="J6" s="43"/>
    </row>
    <row r="7" spans="1:10" ht="12.75">
      <c r="A7" s="223"/>
      <c r="B7" s="222"/>
      <c r="C7" s="231"/>
      <c r="D7" s="232"/>
      <c r="E7" s="222"/>
      <c r="F7" s="222"/>
      <c r="G7" s="222"/>
      <c r="H7" s="222"/>
      <c r="I7" s="226"/>
      <c r="J7" s="43"/>
    </row>
    <row r="8" spans="1:10" ht="12.75">
      <c r="A8" s="221" t="s">
        <v>25</v>
      </c>
      <c r="B8" s="222"/>
      <c r="C8" s="227" t="s">
        <v>4</v>
      </c>
      <c r="D8" s="222"/>
      <c r="E8" s="224" t="s">
        <v>26</v>
      </c>
      <c r="F8" s="222"/>
      <c r="G8" s="222"/>
      <c r="H8" s="224" t="s">
        <v>27</v>
      </c>
      <c r="I8" s="228"/>
      <c r="J8" s="43"/>
    </row>
    <row r="9" spans="1:10" ht="12.75">
      <c r="A9" s="223"/>
      <c r="B9" s="222"/>
      <c r="C9" s="222"/>
      <c r="D9" s="222"/>
      <c r="E9" s="222"/>
      <c r="F9" s="222"/>
      <c r="G9" s="222"/>
      <c r="H9" s="222"/>
      <c r="I9" s="226"/>
      <c r="J9" s="43"/>
    </row>
    <row r="10" spans="1:10" ht="12.75">
      <c r="A10" s="221" t="s">
        <v>28</v>
      </c>
      <c r="B10" s="222"/>
      <c r="C10" s="224"/>
      <c r="D10" s="222"/>
      <c r="E10" s="224" t="s">
        <v>29</v>
      </c>
      <c r="F10" s="224" t="s">
        <v>102</v>
      </c>
      <c r="G10" s="222"/>
      <c r="H10" s="224" t="s">
        <v>30</v>
      </c>
      <c r="I10" s="225">
        <v>45155</v>
      </c>
      <c r="J10" s="43"/>
    </row>
    <row r="11" spans="1:10" ht="12.75">
      <c r="A11" s="223"/>
      <c r="B11" s="222"/>
      <c r="C11" s="222"/>
      <c r="D11" s="222"/>
      <c r="E11" s="222"/>
      <c r="F11" s="222"/>
      <c r="G11" s="222"/>
      <c r="H11" s="222"/>
      <c r="I11" s="226"/>
      <c r="J11" s="43"/>
    </row>
    <row r="12" spans="1:9" ht="23.25" customHeight="1" thickBot="1">
      <c r="A12" s="215" t="s">
        <v>31</v>
      </c>
      <c r="B12" s="216"/>
      <c r="C12" s="216"/>
      <c r="D12" s="216"/>
      <c r="E12" s="216"/>
      <c r="F12" s="216"/>
      <c r="G12" s="216"/>
      <c r="H12" s="216"/>
      <c r="I12" s="217"/>
    </row>
    <row r="13" spans="1:10" ht="26.25" customHeight="1">
      <c r="A13" s="44" t="s">
        <v>32</v>
      </c>
      <c r="B13" s="218" t="s">
        <v>33</v>
      </c>
      <c r="C13" s="219"/>
      <c r="D13" s="45" t="s">
        <v>34</v>
      </c>
      <c r="E13" s="218" t="s">
        <v>35</v>
      </c>
      <c r="F13" s="219"/>
      <c r="G13" s="45" t="s">
        <v>36</v>
      </c>
      <c r="H13" s="218" t="s">
        <v>37</v>
      </c>
      <c r="I13" s="220"/>
      <c r="J13" s="43"/>
    </row>
    <row r="14" spans="1:10" ht="15" customHeight="1">
      <c r="A14" s="46" t="s">
        <v>38</v>
      </c>
      <c r="B14" s="47" t="s">
        <v>39</v>
      </c>
      <c r="C14" s="48">
        <f>SUM('rozpočet 2.úsek'!F34)+('rozpočet 1.úsek'!F39)</f>
        <v>0</v>
      </c>
      <c r="D14" s="212" t="s">
        <v>40</v>
      </c>
      <c r="E14" s="213"/>
      <c r="F14" s="48">
        <v>0</v>
      </c>
      <c r="G14" s="212" t="s">
        <v>41</v>
      </c>
      <c r="H14" s="213"/>
      <c r="I14" s="49">
        <v>0</v>
      </c>
      <c r="J14" s="43"/>
    </row>
    <row r="15" spans="1:11" ht="15" customHeight="1">
      <c r="A15" s="46"/>
      <c r="B15" s="47" t="s">
        <v>42</v>
      </c>
      <c r="C15" s="48">
        <v>0</v>
      </c>
      <c r="D15" s="212" t="s">
        <v>43</v>
      </c>
      <c r="E15" s="213"/>
      <c r="F15" s="48">
        <v>0</v>
      </c>
      <c r="G15" s="212" t="s">
        <v>44</v>
      </c>
      <c r="H15" s="213"/>
      <c r="I15" s="49">
        <v>0</v>
      </c>
      <c r="J15" s="43"/>
      <c r="K15" s="50"/>
    </row>
    <row r="16" spans="1:10" ht="15" customHeight="1">
      <c r="A16" s="46" t="s">
        <v>45</v>
      </c>
      <c r="B16" s="47" t="s">
        <v>39</v>
      </c>
      <c r="C16" s="48">
        <v>0</v>
      </c>
      <c r="D16" s="212" t="s">
        <v>46</v>
      </c>
      <c r="E16" s="213"/>
      <c r="F16" s="48">
        <v>0</v>
      </c>
      <c r="G16" s="212" t="s">
        <v>47</v>
      </c>
      <c r="H16" s="213"/>
      <c r="I16" s="49">
        <v>0</v>
      </c>
      <c r="J16" s="43"/>
    </row>
    <row r="17" spans="1:10" ht="15" customHeight="1">
      <c r="A17" s="46"/>
      <c r="B17" s="47" t="s">
        <v>42</v>
      </c>
      <c r="C17" s="48">
        <v>0</v>
      </c>
      <c r="D17" s="212"/>
      <c r="E17" s="213"/>
      <c r="F17" s="51"/>
      <c r="G17" s="212" t="s">
        <v>48</v>
      </c>
      <c r="H17" s="213"/>
      <c r="I17" s="49">
        <v>0</v>
      </c>
      <c r="J17" s="43"/>
    </row>
    <row r="18" spans="1:10" ht="15" customHeight="1">
      <c r="A18" s="46" t="s">
        <v>49</v>
      </c>
      <c r="B18" s="47" t="s">
        <v>39</v>
      </c>
      <c r="C18" s="48">
        <v>0</v>
      </c>
      <c r="D18" s="212"/>
      <c r="E18" s="213"/>
      <c r="F18" s="51"/>
      <c r="G18" s="212" t="s">
        <v>50</v>
      </c>
      <c r="H18" s="213"/>
      <c r="I18" s="49">
        <v>0</v>
      </c>
      <c r="J18" s="43"/>
    </row>
    <row r="19" spans="1:10" ht="15" customHeight="1">
      <c r="A19" s="46"/>
      <c r="B19" s="47" t="s">
        <v>42</v>
      </c>
      <c r="C19" s="48">
        <v>0</v>
      </c>
      <c r="D19" s="212"/>
      <c r="E19" s="213"/>
      <c r="F19" s="51"/>
      <c r="G19" s="212" t="s">
        <v>51</v>
      </c>
      <c r="H19" s="213"/>
      <c r="I19" s="49">
        <v>0</v>
      </c>
      <c r="J19" s="43"/>
    </row>
    <row r="20" spans="1:10" ht="15" customHeight="1">
      <c r="A20" s="210" t="s">
        <v>52</v>
      </c>
      <c r="B20" s="211"/>
      <c r="C20" s="48">
        <v>0</v>
      </c>
      <c r="D20" s="212"/>
      <c r="E20" s="213"/>
      <c r="F20" s="51"/>
      <c r="G20" s="212"/>
      <c r="H20" s="213"/>
      <c r="I20" s="52"/>
      <c r="J20" s="43"/>
    </row>
    <row r="21" spans="1:10" ht="15" customHeight="1">
      <c r="A21" s="210" t="s">
        <v>53</v>
      </c>
      <c r="B21" s="211"/>
      <c r="C21" s="48">
        <v>0</v>
      </c>
      <c r="D21" s="212"/>
      <c r="E21" s="213"/>
      <c r="F21" s="51"/>
      <c r="G21" s="212"/>
      <c r="H21" s="213"/>
      <c r="I21" s="52"/>
      <c r="J21" s="43"/>
    </row>
    <row r="22" spans="1:10" ht="16.5" customHeight="1">
      <c r="A22" s="210" t="s">
        <v>54</v>
      </c>
      <c r="B22" s="211"/>
      <c r="C22" s="48">
        <f>SUM(C14:C21)</f>
        <v>0</v>
      </c>
      <c r="D22" s="214" t="s">
        <v>55</v>
      </c>
      <c r="E22" s="211"/>
      <c r="F22" s="48">
        <f>SUM(F14:F21)</f>
        <v>0</v>
      </c>
      <c r="G22" s="214" t="s">
        <v>56</v>
      </c>
      <c r="H22" s="211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207" t="s">
        <v>57</v>
      </c>
      <c r="B24" s="208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207" t="s">
        <v>58</v>
      </c>
      <c r="B25" s="208"/>
      <c r="C25" s="56">
        <v>0</v>
      </c>
      <c r="D25" s="209" t="s">
        <v>59</v>
      </c>
      <c r="E25" s="208"/>
      <c r="F25" s="56">
        <f>ROUND(C25*(14/100),2)</f>
        <v>0</v>
      </c>
      <c r="G25" s="209" t="s">
        <v>12</v>
      </c>
      <c r="H25" s="208"/>
      <c r="I25" s="58">
        <f>SUM(C24:C26)</f>
        <v>0</v>
      </c>
      <c r="J25" s="43"/>
    </row>
    <row r="26" spans="1:10" ht="15" customHeight="1">
      <c r="A26" s="207" t="s">
        <v>60</v>
      </c>
      <c r="B26" s="208"/>
      <c r="C26" s="56">
        <f>C22+F22*I22</f>
        <v>0</v>
      </c>
      <c r="D26" s="209" t="s">
        <v>5</v>
      </c>
      <c r="E26" s="208"/>
      <c r="F26" s="56">
        <f>ROUND(C26*(21/100),2)</f>
        <v>0</v>
      </c>
      <c r="G26" s="209" t="s">
        <v>61</v>
      </c>
      <c r="H26" s="208"/>
      <c r="I26" s="58">
        <f>SUM(F25:F26)+I25</f>
        <v>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202" t="s">
        <v>62</v>
      </c>
      <c r="B28" s="203"/>
      <c r="C28" s="204"/>
      <c r="D28" s="205" t="s">
        <v>63</v>
      </c>
      <c r="E28" s="203"/>
      <c r="F28" s="204"/>
      <c r="G28" s="205" t="s">
        <v>64</v>
      </c>
      <c r="H28" s="203"/>
      <c r="I28" s="206"/>
      <c r="J28" s="43"/>
    </row>
    <row r="29" spans="1:10" ht="14.25" customHeight="1">
      <c r="A29" s="197"/>
      <c r="B29" s="198"/>
      <c r="C29" s="199"/>
      <c r="D29" s="200"/>
      <c r="E29" s="198"/>
      <c r="F29" s="199"/>
      <c r="G29" s="200"/>
      <c r="H29" s="198"/>
      <c r="I29" s="201"/>
      <c r="J29" s="43"/>
    </row>
    <row r="30" spans="1:10" ht="14.25" customHeight="1">
      <c r="A30" s="197"/>
      <c r="B30" s="198"/>
      <c r="C30" s="199"/>
      <c r="D30" s="200"/>
      <c r="E30" s="198"/>
      <c r="F30" s="199"/>
      <c r="G30" s="200"/>
      <c r="H30" s="198"/>
      <c r="I30" s="201"/>
      <c r="J30" s="43"/>
    </row>
    <row r="31" spans="1:10" ht="14.25" customHeight="1">
      <c r="A31" s="197"/>
      <c r="B31" s="198"/>
      <c r="C31" s="199"/>
      <c r="D31" s="200"/>
      <c r="E31" s="198"/>
      <c r="F31" s="199"/>
      <c r="G31" s="200"/>
      <c r="H31" s="198"/>
      <c r="I31" s="201"/>
      <c r="J31" s="43"/>
    </row>
    <row r="32" spans="1:10" ht="14.25" customHeight="1" thickBot="1">
      <c r="A32" s="192" t="s">
        <v>65</v>
      </c>
      <c r="B32" s="193"/>
      <c r="C32" s="194"/>
      <c r="D32" s="195" t="s">
        <v>65</v>
      </c>
      <c r="E32" s="193"/>
      <c r="F32" s="194"/>
      <c r="G32" s="195" t="s">
        <v>65</v>
      </c>
      <c r="H32" s="193"/>
      <c r="I32" s="196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PageLayoutView="0" workbookViewId="0" topLeftCell="A1">
      <selection activeCell="K17" sqref="K17"/>
    </sheetView>
  </sheetViews>
  <sheetFormatPr defaultColWidth="10.5" defaultRowHeight="12" customHeight="1"/>
  <cols>
    <col min="1" max="1" width="16.33203125" style="2" customWidth="1"/>
    <col min="2" max="2" width="10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2.5" style="5" customWidth="1"/>
    <col min="7" max="7" width="14.33203125" style="72" hidden="1" customWidth="1"/>
    <col min="8" max="8" width="10.5" style="67" hidden="1" customWidth="1"/>
    <col min="9" max="9" width="2.33203125" style="6" hidden="1" customWidth="1"/>
    <col min="10" max="10" width="4.5" style="6" hidden="1" customWidth="1"/>
    <col min="11" max="16384" width="10.5" style="6" customWidth="1"/>
  </cols>
  <sheetData>
    <row r="1" spans="1:7" ht="27.75" customHeight="1">
      <c r="A1" s="241" t="s">
        <v>4</v>
      </c>
      <c r="B1" s="241"/>
      <c r="C1" s="241"/>
      <c r="D1" s="241"/>
      <c r="E1" s="241"/>
      <c r="F1" s="241"/>
      <c r="G1" s="6"/>
    </row>
    <row r="2" spans="1:7" ht="12.75" customHeight="1">
      <c r="A2" s="20" t="s">
        <v>107</v>
      </c>
      <c r="B2" s="7"/>
      <c r="C2" s="21" t="s">
        <v>4</v>
      </c>
      <c r="D2" s="7"/>
      <c r="E2" s="7"/>
      <c r="F2" s="7"/>
      <c r="G2" s="68"/>
    </row>
    <row r="3" spans="1:7" ht="12.75" customHeight="1">
      <c r="A3" s="20" t="s">
        <v>135</v>
      </c>
      <c r="B3" s="7"/>
      <c r="C3" s="7"/>
      <c r="D3" s="7"/>
      <c r="E3" s="14"/>
      <c r="F3" s="7"/>
      <c r="G3" s="68"/>
    </row>
    <row r="4" spans="1:7" ht="13.5" customHeight="1">
      <c r="A4" s="8"/>
      <c r="B4" s="7"/>
      <c r="C4" s="8"/>
      <c r="D4" s="7"/>
      <c r="E4" s="7"/>
      <c r="F4" s="7"/>
      <c r="G4" s="68"/>
    </row>
    <row r="5" spans="1:7" ht="1.5" customHeight="1">
      <c r="A5" s="9"/>
      <c r="B5" s="10"/>
      <c r="C5" s="11"/>
      <c r="D5" s="10"/>
      <c r="E5" s="12"/>
      <c r="F5" s="13"/>
      <c r="G5" s="69"/>
    </row>
    <row r="6" spans="1:7" ht="20.25" customHeight="1">
      <c r="A6" s="14" t="s">
        <v>14</v>
      </c>
      <c r="B6" s="14"/>
      <c r="C6" s="18"/>
      <c r="D6" s="14"/>
      <c r="E6" s="14"/>
      <c r="F6" s="14"/>
      <c r="G6" s="70"/>
    </row>
    <row r="7" spans="1:7" ht="12.75" customHeight="1">
      <c r="A7" s="14" t="s">
        <v>119</v>
      </c>
      <c r="B7" s="14"/>
      <c r="C7" s="18"/>
      <c r="D7" s="14" t="s">
        <v>99</v>
      </c>
      <c r="E7" s="14"/>
      <c r="F7" s="65" t="s">
        <v>4</v>
      </c>
      <c r="G7" s="70" t="s">
        <v>68</v>
      </c>
    </row>
    <row r="8" spans="1:7" ht="12.75" customHeight="1">
      <c r="A8" s="14" t="s">
        <v>108</v>
      </c>
      <c r="B8" s="15"/>
      <c r="C8" s="19"/>
      <c r="D8" s="15" t="s">
        <v>109</v>
      </c>
      <c r="E8" s="16" t="s">
        <v>4</v>
      </c>
      <c r="F8" s="66" t="s">
        <v>4</v>
      </c>
      <c r="G8" s="70" t="s">
        <v>69</v>
      </c>
    </row>
    <row r="9" spans="1:7" ht="6.75" customHeight="1">
      <c r="A9" s="17"/>
      <c r="B9" s="17"/>
      <c r="C9" s="17"/>
      <c r="D9" s="17"/>
      <c r="E9" s="17" t="s">
        <v>4</v>
      </c>
      <c r="F9" s="17"/>
      <c r="G9" s="71"/>
    </row>
    <row r="10" ht="24" customHeight="1" thickBot="1">
      <c r="B10" s="3">
        <v>1</v>
      </c>
    </row>
    <row r="11" spans="1:10" s="22" customFormat="1" ht="35.25" customHeight="1" thickBot="1">
      <c r="A11" s="144" t="s">
        <v>96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74" t="s">
        <v>82</v>
      </c>
      <c r="H11" s="75" t="s">
        <v>83</v>
      </c>
      <c r="I11" s="61"/>
      <c r="J11" s="61" t="s">
        <v>70</v>
      </c>
    </row>
    <row r="12" spans="1:10" s="22" customFormat="1" ht="63" customHeight="1">
      <c r="A12" s="26" t="s">
        <v>10</v>
      </c>
      <c r="B12" s="184" t="s">
        <v>132</v>
      </c>
      <c r="C12" s="28" t="s">
        <v>11</v>
      </c>
      <c r="D12" s="185">
        <v>1</v>
      </c>
      <c r="E12" s="186">
        <v>0</v>
      </c>
      <c r="F12" s="187">
        <f aca="true" t="shared" si="0" ref="F12:F36">E12*D12</f>
        <v>0</v>
      </c>
      <c r="G12" s="76"/>
      <c r="H12" s="77"/>
      <c r="I12" s="78"/>
      <c r="J12" s="61"/>
    </row>
    <row r="13" spans="1:10" s="22" customFormat="1" ht="15">
      <c r="A13" s="29">
        <v>113728</v>
      </c>
      <c r="B13" s="30" t="s">
        <v>79</v>
      </c>
      <c r="C13" s="31" t="s">
        <v>72</v>
      </c>
      <c r="D13" s="151">
        <v>908.78</v>
      </c>
      <c r="E13" s="152">
        <v>0</v>
      </c>
      <c r="F13" s="153">
        <f t="shared" si="0"/>
        <v>0</v>
      </c>
      <c r="G13" s="79" t="s">
        <v>4</v>
      </c>
      <c r="H13" s="80" t="s">
        <v>4</v>
      </c>
      <c r="I13" s="81"/>
      <c r="J13" s="62"/>
    </row>
    <row r="14" spans="1:10" s="22" customFormat="1" ht="15">
      <c r="A14" s="29">
        <v>919111</v>
      </c>
      <c r="B14" s="30" t="s">
        <v>78</v>
      </c>
      <c r="C14" s="31" t="s">
        <v>15</v>
      </c>
      <c r="D14" s="151">
        <v>25.2</v>
      </c>
      <c r="E14" s="152">
        <v>0</v>
      </c>
      <c r="F14" s="153">
        <f t="shared" si="0"/>
        <v>0</v>
      </c>
      <c r="G14" s="79"/>
      <c r="H14" s="82"/>
      <c r="I14" s="81"/>
      <c r="J14" s="62" t="s">
        <v>4</v>
      </c>
    </row>
    <row r="15" spans="1:10" s="22" customFormat="1" ht="15">
      <c r="A15" s="29">
        <v>93818</v>
      </c>
      <c r="B15" s="30" t="s">
        <v>77</v>
      </c>
      <c r="C15" s="31" t="s">
        <v>1</v>
      </c>
      <c r="D15" s="151">
        <v>18175.5</v>
      </c>
      <c r="E15" s="152">
        <v>0</v>
      </c>
      <c r="F15" s="153">
        <f t="shared" si="0"/>
        <v>0</v>
      </c>
      <c r="G15" s="79"/>
      <c r="H15" s="82"/>
      <c r="I15" s="81"/>
      <c r="J15" s="62" t="s">
        <v>4</v>
      </c>
    </row>
    <row r="16" spans="1:10" s="22" customFormat="1" ht="15" hidden="1">
      <c r="A16" s="29" t="s">
        <v>87</v>
      </c>
      <c r="B16" s="30" t="s">
        <v>86</v>
      </c>
      <c r="C16" s="31" t="s">
        <v>72</v>
      </c>
      <c r="D16" s="151">
        <v>0</v>
      </c>
      <c r="E16" s="152">
        <v>0</v>
      </c>
      <c r="F16" s="153">
        <f t="shared" si="0"/>
        <v>0</v>
      </c>
      <c r="G16" s="79"/>
      <c r="H16" s="82"/>
      <c r="I16" s="81"/>
      <c r="J16" s="62"/>
    </row>
    <row r="17" spans="1:10" s="22" customFormat="1" ht="29.25" customHeight="1">
      <c r="A17" s="180" t="s">
        <v>129</v>
      </c>
      <c r="B17" s="160" t="s">
        <v>130</v>
      </c>
      <c r="C17" s="31" t="s">
        <v>72</v>
      </c>
      <c r="D17" s="156">
        <v>50</v>
      </c>
      <c r="E17" s="157">
        <v>0</v>
      </c>
      <c r="F17" s="158">
        <f t="shared" si="0"/>
        <v>0</v>
      </c>
      <c r="G17" s="79"/>
      <c r="H17" s="82"/>
      <c r="I17" s="81"/>
      <c r="J17" s="62"/>
    </row>
    <row r="18" spans="1:10" s="22" customFormat="1" ht="15">
      <c r="A18" s="29">
        <v>572214</v>
      </c>
      <c r="B18" s="30" t="s">
        <v>128</v>
      </c>
      <c r="C18" s="31" t="s">
        <v>1</v>
      </c>
      <c r="D18" s="151">
        <v>18175.5</v>
      </c>
      <c r="E18" s="152">
        <v>0</v>
      </c>
      <c r="F18" s="153">
        <f t="shared" si="0"/>
        <v>0</v>
      </c>
      <c r="G18" s="79"/>
      <c r="H18" s="82"/>
      <c r="I18" s="81"/>
      <c r="J18" s="62"/>
    </row>
    <row r="19" spans="1:10" s="60" customFormat="1" ht="15">
      <c r="A19" s="154" t="s">
        <v>126</v>
      </c>
      <c r="B19" s="155" t="s">
        <v>127</v>
      </c>
      <c r="C19" s="31" t="s">
        <v>1</v>
      </c>
      <c r="D19" s="156">
        <v>18175.5</v>
      </c>
      <c r="E19" s="157">
        <v>0</v>
      </c>
      <c r="F19" s="158">
        <f t="shared" si="0"/>
        <v>0</v>
      </c>
      <c r="G19" s="79"/>
      <c r="H19" s="82"/>
      <c r="I19" s="81"/>
      <c r="J19" s="62"/>
    </row>
    <row r="20" spans="1:10" s="22" customFormat="1" ht="21" customHeight="1">
      <c r="A20" s="29" t="s">
        <v>10</v>
      </c>
      <c r="B20" s="30" t="s">
        <v>66</v>
      </c>
      <c r="C20" s="31" t="s">
        <v>1</v>
      </c>
      <c r="D20" s="151">
        <v>1000</v>
      </c>
      <c r="E20" s="152">
        <f>SUM('sanace 1. úsek'!F14)</f>
        <v>0</v>
      </c>
      <c r="F20" s="153">
        <f t="shared" si="0"/>
        <v>0</v>
      </c>
      <c r="G20" s="79"/>
      <c r="H20" s="82"/>
      <c r="I20" s="81"/>
      <c r="J20" s="64" t="s">
        <v>4</v>
      </c>
    </row>
    <row r="21" spans="1:10" s="22" customFormat="1" ht="15" hidden="1">
      <c r="A21" s="29">
        <v>89921</v>
      </c>
      <c r="B21" s="30" t="s">
        <v>76</v>
      </c>
      <c r="C21" s="31" t="s">
        <v>67</v>
      </c>
      <c r="D21" s="151">
        <v>0</v>
      </c>
      <c r="E21" s="152">
        <v>2040</v>
      </c>
      <c r="F21" s="153">
        <f t="shared" si="0"/>
        <v>0</v>
      </c>
      <c r="G21" s="83"/>
      <c r="H21" s="84"/>
      <c r="I21" s="85"/>
      <c r="J21" s="63"/>
    </row>
    <row r="22" spans="1:10" s="22" customFormat="1" ht="15" hidden="1">
      <c r="A22" s="29">
        <v>89923</v>
      </c>
      <c r="B22" s="30" t="s">
        <v>81</v>
      </c>
      <c r="C22" s="31" t="s">
        <v>67</v>
      </c>
      <c r="D22" s="151">
        <v>0</v>
      </c>
      <c r="E22" s="152">
        <v>1020</v>
      </c>
      <c r="F22" s="153">
        <f t="shared" si="0"/>
        <v>0</v>
      </c>
      <c r="G22" s="79"/>
      <c r="H22" s="82"/>
      <c r="I22" s="81"/>
      <c r="J22" s="64" t="s">
        <v>4</v>
      </c>
    </row>
    <row r="23" spans="1:10" s="22" customFormat="1" ht="15">
      <c r="A23" s="29">
        <v>113761</v>
      </c>
      <c r="B23" s="30" t="s">
        <v>110</v>
      </c>
      <c r="C23" s="31" t="s">
        <v>3</v>
      </c>
      <c r="D23" s="151">
        <v>2910.2</v>
      </c>
      <c r="E23" s="152">
        <v>0</v>
      </c>
      <c r="F23" s="153">
        <f t="shared" si="0"/>
        <v>0</v>
      </c>
      <c r="G23" s="79"/>
      <c r="H23" s="82"/>
      <c r="I23" s="81"/>
      <c r="J23" s="62" t="s">
        <v>4</v>
      </c>
    </row>
    <row r="24" spans="1:10" s="22" customFormat="1" ht="15">
      <c r="A24" s="29">
        <v>931311</v>
      </c>
      <c r="B24" s="30" t="s">
        <v>111</v>
      </c>
      <c r="C24" s="31" t="s">
        <v>3</v>
      </c>
      <c r="D24" s="151">
        <v>2910.2</v>
      </c>
      <c r="E24" s="152">
        <v>0</v>
      </c>
      <c r="F24" s="153">
        <f t="shared" si="0"/>
        <v>0</v>
      </c>
      <c r="G24" s="79"/>
      <c r="H24" s="82"/>
      <c r="I24" s="81"/>
      <c r="J24" s="62" t="s">
        <v>4</v>
      </c>
    </row>
    <row r="25" spans="1:10" s="22" customFormat="1" ht="15">
      <c r="A25" s="29">
        <v>12922</v>
      </c>
      <c r="B25" s="30" t="s">
        <v>84</v>
      </c>
      <c r="C25" s="31" t="s">
        <v>1</v>
      </c>
      <c r="D25" s="151">
        <v>5200</v>
      </c>
      <c r="E25" s="159">
        <v>0</v>
      </c>
      <c r="F25" s="153">
        <f t="shared" si="0"/>
        <v>0</v>
      </c>
      <c r="G25" s="79">
        <v>0.126</v>
      </c>
      <c r="H25" s="80">
        <f>D25*G25</f>
        <v>655.2</v>
      </c>
      <c r="I25" s="81"/>
      <c r="J25" s="62"/>
    </row>
    <row r="26" spans="1:10" s="22" customFormat="1" ht="15" hidden="1">
      <c r="A26" s="29">
        <v>56962</v>
      </c>
      <c r="B26" s="30" t="s">
        <v>74</v>
      </c>
      <c r="C26" s="31" t="s">
        <v>1</v>
      </c>
      <c r="D26" s="151">
        <v>0</v>
      </c>
      <c r="E26" s="159">
        <v>0</v>
      </c>
      <c r="F26" s="153">
        <f t="shared" si="0"/>
        <v>0</v>
      </c>
      <c r="G26" s="79"/>
      <c r="H26" s="82"/>
      <c r="I26" s="81"/>
      <c r="J26" s="62"/>
    </row>
    <row r="27" spans="1:10" s="22" customFormat="1" ht="16.5" customHeight="1">
      <c r="A27" s="29">
        <v>56962</v>
      </c>
      <c r="B27" s="30" t="s">
        <v>74</v>
      </c>
      <c r="C27" s="31" t="s">
        <v>1</v>
      </c>
      <c r="D27" s="151">
        <v>2900</v>
      </c>
      <c r="E27" s="159">
        <v>0</v>
      </c>
      <c r="F27" s="159">
        <f t="shared" si="0"/>
        <v>0</v>
      </c>
      <c r="G27" s="79">
        <v>0.3</v>
      </c>
      <c r="H27" s="80">
        <f>D27*G27</f>
        <v>870</v>
      </c>
      <c r="I27" s="81"/>
      <c r="J27" s="62"/>
    </row>
    <row r="28" spans="1:10" s="22" customFormat="1" ht="15">
      <c r="A28" s="29">
        <v>12932</v>
      </c>
      <c r="B28" s="30" t="s">
        <v>80</v>
      </c>
      <c r="C28" s="31" t="s">
        <v>3</v>
      </c>
      <c r="D28" s="151">
        <v>1500</v>
      </c>
      <c r="E28" s="159">
        <v>0</v>
      </c>
      <c r="F28" s="153">
        <f t="shared" si="0"/>
        <v>0</v>
      </c>
      <c r="G28" s="79">
        <v>0.63</v>
      </c>
      <c r="H28" s="86">
        <f>D28*G28</f>
        <v>945</v>
      </c>
      <c r="I28" s="81"/>
      <c r="J28" s="62"/>
    </row>
    <row r="29" spans="1:10" s="22" customFormat="1" ht="30.75" customHeight="1">
      <c r="A29" s="29" t="s">
        <v>10</v>
      </c>
      <c r="B29" s="160" t="s">
        <v>112</v>
      </c>
      <c r="C29" s="31" t="s">
        <v>2</v>
      </c>
      <c r="D29" s="156">
        <v>2344</v>
      </c>
      <c r="E29" s="183">
        <v>0</v>
      </c>
      <c r="F29" s="158">
        <f t="shared" si="0"/>
        <v>0</v>
      </c>
      <c r="G29" s="79"/>
      <c r="H29" s="86"/>
      <c r="I29" s="81"/>
      <c r="J29" s="62"/>
    </row>
    <row r="30" spans="1:10" s="22" customFormat="1" ht="15">
      <c r="A30" s="143" t="s">
        <v>89</v>
      </c>
      <c r="B30" s="30" t="s">
        <v>75</v>
      </c>
      <c r="C30" s="31" t="s">
        <v>2</v>
      </c>
      <c r="D30" s="151">
        <v>2155</v>
      </c>
      <c r="E30" s="159">
        <v>0</v>
      </c>
      <c r="F30" s="153">
        <f t="shared" si="0"/>
        <v>0</v>
      </c>
      <c r="G30" s="79"/>
      <c r="H30" s="82"/>
      <c r="I30" s="81"/>
      <c r="J30" s="62"/>
    </row>
    <row r="31" spans="1:10" s="22" customFormat="1" ht="15" hidden="1">
      <c r="A31" s="161">
        <v>91551</v>
      </c>
      <c r="B31" s="39" t="s">
        <v>85</v>
      </c>
      <c r="C31" s="40" t="s">
        <v>67</v>
      </c>
      <c r="D31" s="162">
        <v>0</v>
      </c>
      <c r="E31" s="163">
        <v>0</v>
      </c>
      <c r="F31" s="164">
        <f t="shared" si="0"/>
        <v>0</v>
      </c>
      <c r="G31" s="79"/>
      <c r="H31" s="82"/>
      <c r="I31" s="81"/>
      <c r="J31" s="62"/>
    </row>
    <row r="32" spans="1:10" s="22" customFormat="1" ht="15">
      <c r="A32" s="177">
        <v>89921</v>
      </c>
      <c r="B32" s="111" t="s">
        <v>122</v>
      </c>
      <c r="C32" s="112" t="s">
        <v>123</v>
      </c>
      <c r="D32" s="41">
        <v>12</v>
      </c>
      <c r="E32" s="113">
        <v>0</v>
      </c>
      <c r="F32" s="114">
        <f t="shared" si="0"/>
        <v>0</v>
      </c>
      <c r="G32" s="79"/>
      <c r="H32" s="82"/>
      <c r="I32" s="81"/>
      <c r="J32" s="62"/>
    </row>
    <row r="33" spans="1:10" s="22" customFormat="1" ht="15">
      <c r="A33" s="177">
        <v>89923</v>
      </c>
      <c r="B33" s="111" t="s">
        <v>124</v>
      </c>
      <c r="C33" s="112" t="s">
        <v>123</v>
      </c>
      <c r="D33" s="41">
        <v>1</v>
      </c>
      <c r="E33" s="113">
        <v>0</v>
      </c>
      <c r="F33" s="114">
        <f t="shared" si="0"/>
        <v>0</v>
      </c>
      <c r="G33" s="79"/>
      <c r="H33" s="82"/>
      <c r="I33" s="81"/>
      <c r="J33" s="62"/>
    </row>
    <row r="34" spans="1:10" s="22" customFormat="1" ht="15">
      <c r="A34" s="29">
        <v>915111</v>
      </c>
      <c r="B34" s="30" t="s">
        <v>71</v>
      </c>
      <c r="C34" s="31" t="s">
        <v>1</v>
      </c>
      <c r="D34" s="151">
        <v>692.4</v>
      </c>
      <c r="E34" s="159">
        <v>0</v>
      </c>
      <c r="F34" s="153">
        <f>E34*D34</f>
        <v>0</v>
      </c>
      <c r="G34" s="76"/>
      <c r="H34" s="77"/>
      <c r="I34" s="78"/>
      <c r="J34" s="61"/>
    </row>
    <row r="35" spans="1:10" s="22" customFormat="1" ht="30.75" thickBot="1">
      <c r="A35" s="100">
        <v>915221</v>
      </c>
      <c r="B35" s="178" t="s">
        <v>125</v>
      </c>
      <c r="C35" s="100" t="s">
        <v>1</v>
      </c>
      <c r="D35" s="105">
        <v>692.4</v>
      </c>
      <c r="E35" s="181">
        <v>0</v>
      </c>
      <c r="F35" s="182">
        <f>E35*D35</f>
        <v>0</v>
      </c>
      <c r="G35" s="76"/>
      <c r="H35" s="77"/>
      <c r="I35" s="78"/>
      <c r="J35" s="61"/>
    </row>
    <row r="36" spans="1:10" s="22" customFormat="1" ht="15.75" hidden="1" thickBot="1">
      <c r="A36" s="165">
        <v>915211</v>
      </c>
      <c r="B36" s="36" t="s">
        <v>73</v>
      </c>
      <c r="C36" s="166" t="s">
        <v>1</v>
      </c>
      <c r="D36" s="167">
        <v>0</v>
      </c>
      <c r="E36" s="168">
        <v>427</v>
      </c>
      <c r="F36" s="169">
        <f t="shared" si="0"/>
        <v>0</v>
      </c>
      <c r="G36" s="91"/>
      <c r="H36" s="91"/>
      <c r="I36" s="92"/>
      <c r="J36" s="93" t="s">
        <v>4</v>
      </c>
    </row>
    <row r="37" spans="1:9" s="22" customFormat="1" ht="15">
      <c r="A37" s="170"/>
      <c r="B37" s="27" t="s">
        <v>12</v>
      </c>
      <c r="C37" s="27"/>
      <c r="D37" s="27"/>
      <c r="E37" s="171" t="s">
        <v>4</v>
      </c>
      <c r="F37" s="172">
        <f>SUM(F12:F35)</f>
        <v>0</v>
      </c>
      <c r="G37" s="87"/>
      <c r="H37" s="87"/>
      <c r="I37" s="125"/>
    </row>
    <row r="38" spans="1:9" s="22" customFormat="1" ht="15">
      <c r="A38" s="32"/>
      <c r="B38" s="30" t="s">
        <v>5</v>
      </c>
      <c r="C38" s="30"/>
      <c r="D38" s="30"/>
      <c r="E38" s="33" t="s">
        <v>4</v>
      </c>
      <c r="F38" s="34">
        <f>F37*0.21</f>
        <v>0</v>
      </c>
      <c r="G38" s="87"/>
      <c r="H38" s="87"/>
      <c r="I38" s="125"/>
    </row>
    <row r="39" spans="1:9" s="22" customFormat="1" ht="15.75" thickBot="1">
      <c r="A39" s="35"/>
      <c r="B39" s="36" t="s">
        <v>13</v>
      </c>
      <c r="C39" s="36"/>
      <c r="D39" s="36"/>
      <c r="E39" s="37" t="s">
        <v>4</v>
      </c>
      <c r="F39" s="38">
        <f>F38+F37</f>
        <v>0</v>
      </c>
      <c r="G39" s="87"/>
      <c r="H39" s="87"/>
      <c r="I39" s="125"/>
    </row>
    <row r="40" spans="7:10" ht="24" customHeight="1">
      <c r="G40" s="87"/>
      <c r="H40" s="87"/>
      <c r="I40" s="125"/>
      <c r="J40" s="22"/>
    </row>
    <row r="41" spans="7:10" ht="12" customHeight="1">
      <c r="G41" s="87"/>
      <c r="H41" s="87"/>
      <c r="I41" s="125"/>
      <c r="J41" s="22"/>
    </row>
    <row r="42" spans="7:10" ht="12" customHeight="1">
      <c r="G42" s="87"/>
      <c r="H42" s="87"/>
      <c r="I42" s="125"/>
      <c r="J42" s="22"/>
    </row>
    <row r="43" spans="7:10" ht="12" customHeight="1">
      <c r="G43" s="87"/>
      <c r="H43" s="87"/>
      <c r="I43" s="22"/>
      <c r="J43" s="22"/>
    </row>
    <row r="44" spans="7:10" ht="12" customHeight="1">
      <c r="G44" s="87"/>
      <c r="H44" s="87"/>
      <c r="I44" s="22"/>
      <c r="J44" s="22"/>
    </row>
    <row r="45" spans="7:10" ht="12" customHeight="1">
      <c r="G45" s="87"/>
      <c r="H45" s="87"/>
      <c r="I45" s="22"/>
      <c r="J4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PageLayoutView="0" workbookViewId="0" topLeftCell="A1">
      <selection activeCell="B28" sqref="B28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6" customWidth="1"/>
    <col min="10" max="10" width="31.33203125" style="6" customWidth="1"/>
    <col min="11" max="16384" width="10.5" style="6" customWidth="1"/>
  </cols>
  <sheetData>
    <row r="1" spans="1:7" ht="27.75" customHeight="1">
      <c r="A1" s="241" t="s">
        <v>4</v>
      </c>
      <c r="B1" s="241"/>
      <c r="C1" s="241"/>
      <c r="D1" s="241"/>
      <c r="E1" s="241"/>
      <c r="F1" s="241"/>
      <c r="G1" s="241"/>
    </row>
    <row r="2" spans="1:7" ht="21.75" customHeight="1">
      <c r="A2" s="122" t="s">
        <v>90</v>
      </c>
      <c r="B2" s="7"/>
      <c r="C2" s="21" t="s">
        <v>4</v>
      </c>
      <c r="D2" s="7"/>
      <c r="E2" s="7"/>
      <c r="F2" s="7"/>
      <c r="G2" s="7"/>
    </row>
    <row r="3" spans="1:8" ht="12.75" customHeight="1">
      <c r="A3" s="20" t="s">
        <v>107</v>
      </c>
      <c r="B3" s="7"/>
      <c r="C3" s="21" t="s">
        <v>4</v>
      </c>
      <c r="D3" s="7"/>
      <c r="E3" s="7"/>
      <c r="F3" s="7"/>
      <c r="G3" s="68"/>
      <c r="H3" s="67"/>
    </row>
    <row r="4" spans="1:8" ht="12.75" customHeight="1" thickBot="1">
      <c r="A4" s="20" t="s">
        <v>135</v>
      </c>
      <c r="B4" s="7"/>
      <c r="C4" s="7"/>
      <c r="D4" s="7"/>
      <c r="E4" s="14"/>
      <c r="F4" s="7"/>
      <c r="G4" s="68"/>
      <c r="H4" s="67"/>
    </row>
    <row r="5" spans="1:6" s="22" customFormat="1" ht="35.25" customHeight="1" thickBot="1">
      <c r="A5" s="144" t="s">
        <v>96</v>
      </c>
      <c r="B5" s="23" t="s">
        <v>6</v>
      </c>
      <c r="C5" s="24" t="s">
        <v>0</v>
      </c>
      <c r="D5" s="23" t="s">
        <v>7</v>
      </c>
      <c r="E5" s="23" t="s">
        <v>8</v>
      </c>
      <c r="F5" s="25" t="s">
        <v>9</v>
      </c>
    </row>
    <row r="6" spans="1:11" s="22" customFormat="1" ht="15">
      <c r="A6" s="26">
        <v>21461</v>
      </c>
      <c r="B6" s="27" t="s">
        <v>91</v>
      </c>
      <c r="C6" s="28" t="s">
        <v>1</v>
      </c>
      <c r="D6" s="123">
        <v>1</v>
      </c>
      <c r="E6" s="173">
        <v>0</v>
      </c>
      <c r="F6" s="124">
        <f>E6*D6</f>
        <v>0</v>
      </c>
      <c r="I6" s="125"/>
      <c r="K6" s="126"/>
    </row>
    <row r="7" spans="1:11" s="130" customFormat="1" ht="30">
      <c r="A7" s="143" t="s">
        <v>136</v>
      </c>
      <c r="B7" s="127" t="s">
        <v>113</v>
      </c>
      <c r="C7" s="31" t="s">
        <v>2</v>
      </c>
      <c r="D7" s="128">
        <v>0.1</v>
      </c>
      <c r="E7" s="174">
        <v>0</v>
      </c>
      <c r="F7" s="129">
        <f>E7*D7</f>
        <v>0</v>
      </c>
      <c r="I7" s="131"/>
      <c r="K7" s="132"/>
    </row>
    <row r="8" spans="1:11" s="130" customFormat="1" ht="30">
      <c r="A8" s="143" t="s">
        <v>136</v>
      </c>
      <c r="B8" s="127" t="s">
        <v>114</v>
      </c>
      <c r="C8" s="31" t="s">
        <v>2</v>
      </c>
      <c r="D8" s="128">
        <v>0.6</v>
      </c>
      <c r="E8" s="174">
        <v>0</v>
      </c>
      <c r="F8" s="129">
        <f>E8*D8</f>
        <v>0</v>
      </c>
      <c r="I8" s="131"/>
      <c r="K8" s="132"/>
    </row>
    <row r="9" spans="1:11" s="22" customFormat="1" ht="15">
      <c r="A9" s="29">
        <v>122938</v>
      </c>
      <c r="B9" s="30" t="s">
        <v>92</v>
      </c>
      <c r="C9" s="31" t="s">
        <v>72</v>
      </c>
      <c r="D9" s="128">
        <v>0.35</v>
      </c>
      <c r="E9" s="174">
        <v>0</v>
      </c>
      <c r="F9" s="129">
        <f>E9*D9</f>
        <v>0</v>
      </c>
      <c r="I9" s="125"/>
      <c r="K9" s="126"/>
    </row>
    <row r="10" spans="1:11" s="22" customFormat="1" ht="15">
      <c r="A10" s="29">
        <v>56333</v>
      </c>
      <c r="B10" s="30" t="s">
        <v>93</v>
      </c>
      <c r="C10" s="31" t="s">
        <v>1</v>
      </c>
      <c r="D10" s="128">
        <v>1</v>
      </c>
      <c r="E10" s="174">
        <v>0</v>
      </c>
      <c r="F10" s="129">
        <f>E10*D10</f>
        <v>0</v>
      </c>
      <c r="I10" s="125"/>
      <c r="K10" s="126"/>
    </row>
    <row r="11" spans="1:11" s="22" customFormat="1" ht="15">
      <c r="A11" s="143" t="s">
        <v>115</v>
      </c>
      <c r="B11" s="30" t="s">
        <v>116</v>
      </c>
      <c r="C11" s="31" t="s">
        <v>72</v>
      </c>
      <c r="D11" s="128">
        <v>0.12</v>
      </c>
      <c r="E11" s="174">
        <v>0</v>
      </c>
      <c r="F11" s="129">
        <f>SUM(D11*E11)</f>
        <v>0</v>
      </c>
      <c r="I11" s="125"/>
      <c r="K11" s="126"/>
    </row>
    <row r="12" spans="1:11" s="22" customFormat="1" ht="15">
      <c r="A12" s="29">
        <v>572213</v>
      </c>
      <c r="B12" s="30" t="s">
        <v>95</v>
      </c>
      <c r="C12" s="31" t="s">
        <v>1</v>
      </c>
      <c r="D12" s="128">
        <v>1</v>
      </c>
      <c r="E12" s="174">
        <v>0</v>
      </c>
      <c r="F12" s="129">
        <f>SUM(D12*E12)</f>
        <v>0</v>
      </c>
      <c r="I12" s="125"/>
      <c r="K12" s="126"/>
    </row>
    <row r="13" spans="1:11" s="22" customFormat="1" ht="15.75" thickBot="1">
      <c r="A13" s="175" t="s">
        <v>117</v>
      </c>
      <c r="B13" s="39" t="s">
        <v>118</v>
      </c>
      <c r="C13" s="40" t="s">
        <v>72</v>
      </c>
      <c r="D13" s="135">
        <v>0.08</v>
      </c>
      <c r="E13" s="176">
        <v>0</v>
      </c>
      <c r="F13" s="136">
        <f>SUM(D13*E13)</f>
        <v>0</v>
      </c>
      <c r="I13" s="125"/>
      <c r="K13" s="126"/>
    </row>
    <row r="14" spans="1:6" s="142" customFormat="1" ht="16.5" thickBot="1">
      <c r="A14" s="137"/>
      <c r="B14" s="138" t="s">
        <v>97</v>
      </c>
      <c r="C14" s="139" t="s">
        <v>1</v>
      </c>
      <c r="D14" s="145">
        <v>1</v>
      </c>
      <c r="E14" s="140" t="s">
        <v>4</v>
      </c>
      <c r="F14" s="141">
        <f>SUM(F6:F13)</f>
        <v>0</v>
      </c>
    </row>
    <row r="15" ht="24" customHeight="1"/>
    <row r="16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5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M12" sqref="M12"/>
    </sheetView>
  </sheetViews>
  <sheetFormatPr defaultColWidth="10.5" defaultRowHeight="12" customHeight="1"/>
  <cols>
    <col min="1" max="1" width="16.33203125" style="2" customWidth="1"/>
    <col min="2" max="2" width="105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1.5" style="5" customWidth="1"/>
    <col min="7" max="7" width="14.33203125" style="72" hidden="1" customWidth="1"/>
    <col min="8" max="8" width="10.5" style="7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41" t="s">
        <v>4</v>
      </c>
      <c r="B1" s="241"/>
      <c r="C1" s="241"/>
      <c r="D1" s="241"/>
      <c r="E1" s="241"/>
      <c r="F1" s="241"/>
      <c r="H1" s="67"/>
    </row>
    <row r="2" spans="1:8" s="6" customFormat="1" ht="12.75" customHeight="1">
      <c r="A2" s="20" t="s">
        <v>107</v>
      </c>
      <c r="B2" s="7"/>
      <c r="C2" s="21" t="s">
        <v>4</v>
      </c>
      <c r="D2" s="7"/>
      <c r="E2" s="7"/>
      <c r="F2" s="7"/>
      <c r="G2" s="68"/>
      <c r="H2" s="67"/>
    </row>
    <row r="3" spans="1:8" s="6" customFormat="1" ht="12.75" customHeight="1">
      <c r="A3" s="20" t="s">
        <v>134</v>
      </c>
      <c r="B3" s="7"/>
      <c r="C3" s="7"/>
      <c r="D3" s="7"/>
      <c r="E3" s="14"/>
      <c r="F3" s="7"/>
      <c r="G3" s="68"/>
      <c r="H3" s="67"/>
    </row>
    <row r="4" spans="1:8" s="6" customFormat="1" ht="13.5" customHeight="1">
      <c r="A4" s="8"/>
      <c r="B4" s="7"/>
      <c r="C4" s="8"/>
      <c r="D4" s="7"/>
      <c r="E4" s="7"/>
      <c r="F4" s="7"/>
      <c r="G4" s="68"/>
      <c r="H4" s="67"/>
    </row>
    <row r="5" spans="1:8" s="6" customFormat="1" ht="1.5" customHeight="1">
      <c r="A5" s="9"/>
      <c r="B5" s="10"/>
      <c r="C5" s="11"/>
      <c r="D5" s="10"/>
      <c r="E5" s="12"/>
      <c r="F5" s="13"/>
      <c r="G5" s="69"/>
      <c r="H5" s="67"/>
    </row>
    <row r="6" spans="1:8" s="6" customFormat="1" ht="20.25" customHeight="1">
      <c r="A6" s="14" t="s">
        <v>14</v>
      </c>
      <c r="B6" s="14"/>
      <c r="C6" s="18"/>
      <c r="D6" s="14"/>
      <c r="E6" s="14"/>
      <c r="F6" s="14"/>
      <c r="G6" s="70"/>
      <c r="H6" s="67"/>
    </row>
    <row r="7" spans="1:8" s="6" customFormat="1" ht="12.75" customHeight="1">
      <c r="A7" s="14" t="s">
        <v>104</v>
      </c>
      <c r="B7" s="14"/>
      <c r="C7" s="18"/>
      <c r="D7" s="14" t="s">
        <v>99</v>
      </c>
      <c r="E7" s="14"/>
      <c r="F7" s="65" t="s">
        <v>4</v>
      </c>
      <c r="G7" s="70" t="s">
        <v>68</v>
      </c>
      <c r="H7" s="67"/>
    </row>
    <row r="8" spans="1:8" s="6" customFormat="1" ht="12.75" customHeight="1">
      <c r="A8" s="14" t="s">
        <v>105</v>
      </c>
      <c r="B8" s="15"/>
      <c r="C8" s="19"/>
      <c r="D8" s="15" t="s">
        <v>100</v>
      </c>
      <c r="E8" s="16" t="s">
        <v>4</v>
      </c>
      <c r="F8" s="66" t="s">
        <v>4</v>
      </c>
      <c r="G8" s="70" t="s">
        <v>69</v>
      </c>
      <c r="H8" s="67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71"/>
      <c r="H9" s="67"/>
    </row>
    <row r="10" ht="24" customHeight="1" thickBot="1">
      <c r="B10" s="3">
        <v>1</v>
      </c>
    </row>
    <row r="11" spans="1:10" s="22" customFormat="1" ht="35.25" customHeight="1" thickBot="1">
      <c r="A11" s="144" t="s">
        <v>96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74" t="s">
        <v>82</v>
      </c>
      <c r="H11" s="75" t="s">
        <v>83</v>
      </c>
      <c r="I11" s="61"/>
      <c r="J11" s="61" t="s">
        <v>70</v>
      </c>
    </row>
    <row r="12" spans="1:10" s="22" customFormat="1" ht="59.25" customHeight="1">
      <c r="A12" s="95" t="s">
        <v>10</v>
      </c>
      <c r="B12" s="188" t="s">
        <v>132</v>
      </c>
      <c r="C12" s="97" t="s">
        <v>11</v>
      </c>
      <c r="D12" s="189">
        <v>1</v>
      </c>
      <c r="E12" s="190">
        <v>0</v>
      </c>
      <c r="F12" s="191">
        <f aca="true" t="shared" si="0" ref="F12:F33">E12*D12</f>
        <v>0</v>
      </c>
      <c r="G12" s="76"/>
      <c r="H12" s="77"/>
      <c r="I12" s="78"/>
      <c r="J12" s="61"/>
    </row>
    <row r="13" spans="1:10" s="22" customFormat="1" ht="15">
      <c r="A13" s="98">
        <v>113728</v>
      </c>
      <c r="B13" s="99" t="s">
        <v>79</v>
      </c>
      <c r="C13" s="100" t="s">
        <v>72</v>
      </c>
      <c r="D13" s="101">
        <v>566</v>
      </c>
      <c r="E13" s="94">
        <v>0</v>
      </c>
      <c r="F13" s="102">
        <f t="shared" si="0"/>
        <v>0</v>
      </c>
      <c r="G13" s="79" t="s">
        <v>4</v>
      </c>
      <c r="H13" s="80" t="s">
        <v>4</v>
      </c>
      <c r="I13" s="81"/>
      <c r="J13" s="62"/>
    </row>
    <row r="14" spans="1:10" s="22" customFormat="1" ht="15">
      <c r="A14" s="98">
        <v>919111</v>
      </c>
      <c r="B14" s="99" t="s">
        <v>78</v>
      </c>
      <c r="C14" s="100" t="s">
        <v>15</v>
      </c>
      <c r="D14" s="101">
        <v>14</v>
      </c>
      <c r="E14" s="94">
        <v>0</v>
      </c>
      <c r="F14" s="102">
        <f t="shared" si="0"/>
        <v>0</v>
      </c>
      <c r="G14" s="79"/>
      <c r="H14" s="82"/>
      <c r="I14" s="81"/>
      <c r="J14" s="62" t="s">
        <v>4</v>
      </c>
    </row>
    <row r="15" spans="1:10" s="22" customFormat="1" ht="15">
      <c r="A15" s="98">
        <v>93818</v>
      </c>
      <c r="B15" s="99" t="s">
        <v>77</v>
      </c>
      <c r="C15" s="100" t="s">
        <v>1</v>
      </c>
      <c r="D15" s="101">
        <v>11314</v>
      </c>
      <c r="E15" s="94">
        <v>0</v>
      </c>
      <c r="F15" s="102">
        <f t="shared" si="0"/>
        <v>0</v>
      </c>
      <c r="G15" s="79"/>
      <c r="H15" s="82"/>
      <c r="I15" s="81"/>
      <c r="J15" s="62" t="s">
        <v>4</v>
      </c>
    </row>
    <row r="16" spans="1:10" s="22" customFormat="1" ht="15" hidden="1">
      <c r="A16" s="98" t="s">
        <v>87</v>
      </c>
      <c r="B16" s="99" t="s">
        <v>86</v>
      </c>
      <c r="C16" s="100" t="s">
        <v>72</v>
      </c>
      <c r="D16" s="101">
        <v>0</v>
      </c>
      <c r="E16" s="94">
        <v>0</v>
      </c>
      <c r="F16" s="102">
        <f t="shared" si="0"/>
        <v>0</v>
      </c>
      <c r="G16" s="79"/>
      <c r="H16" s="82"/>
      <c r="I16" s="81"/>
      <c r="J16" s="62"/>
    </row>
    <row r="17" spans="1:10" s="22" customFormat="1" ht="30">
      <c r="A17" s="179" t="s">
        <v>129</v>
      </c>
      <c r="B17" s="150" t="s">
        <v>131</v>
      </c>
      <c r="C17" s="100" t="s">
        <v>72</v>
      </c>
      <c r="D17" s="105">
        <v>50</v>
      </c>
      <c r="E17" s="106">
        <v>0</v>
      </c>
      <c r="F17" s="107">
        <f t="shared" si="0"/>
        <v>0</v>
      </c>
      <c r="G17" s="79"/>
      <c r="H17" s="82"/>
      <c r="I17" s="81"/>
      <c r="J17" s="62"/>
    </row>
    <row r="18" spans="1:10" s="22" customFormat="1" ht="15">
      <c r="A18" s="98">
        <v>572214</v>
      </c>
      <c r="B18" s="99" t="s">
        <v>128</v>
      </c>
      <c r="C18" s="100" t="s">
        <v>1</v>
      </c>
      <c r="D18" s="101">
        <v>11314</v>
      </c>
      <c r="E18" s="94">
        <v>0</v>
      </c>
      <c r="F18" s="102">
        <f t="shared" si="0"/>
        <v>0</v>
      </c>
      <c r="G18" s="79"/>
      <c r="H18" s="82"/>
      <c r="I18" s="81"/>
      <c r="J18" s="62"/>
    </row>
    <row r="19" spans="1:10" s="60" customFormat="1" ht="15">
      <c r="A19" s="103" t="s">
        <v>126</v>
      </c>
      <c r="B19" s="104" t="s">
        <v>127</v>
      </c>
      <c r="C19" s="100" t="s">
        <v>1</v>
      </c>
      <c r="D19" s="105">
        <v>11314</v>
      </c>
      <c r="E19" s="106">
        <v>0</v>
      </c>
      <c r="F19" s="107">
        <f t="shared" si="0"/>
        <v>0</v>
      </c>
      <c r="G19" s="79"/>
      <c r="H19" s="82"/>
      <c r="I19" s="81"/>
      <c r="J19" s="62"/>
    </row>
    <row r="20" spans="1:10" s="22" customFormat="1" ht="21" customHeight="1">
      <c r="A20" s="98" t="s">
        <v>10</v>
      </c>
      <c r="B20" s="99" t="s">
        <v>66</v>
      </c>
      <c r="C20" s="100" t="s">
        <v>1</v>
      </c>
      <c r="D20" s="101">
        <v>1000</v>
      </c>
      <c r="E20" s="94">
        <v>0</v>
      </c>
      <c r="F20" s="102">
        <f t="shared" si="0"/>
        <v>0</v>
      </c>
      <c r="G20" s="79"/>
      <c r="H20" s="82"/>
      <c r="I20" s="81"/>
      <c r="J20" s="64" t="s">
        <v>4</v>
      </c>
    </row>
    <row r="21" spans="1:10" s="22" customFormat="1" ht="15" hidden="1">
      <c r="A21" s="98">
        <v>89921</v>
      </c>
      <c r="B21" s="99" t="s">
        <v>76</v>
      </c>
      <c r="C21" s="100" t="s">
        <v>67</v>
      </c>
      <c r="D21" s="101">
        <v>0</v>
      </c>
      <c r="E21" s="94">
        <v>0</v>
      </c>
      <c r="F21" s="102">
        <f t="shared" si="0"/>
        <v>0</v>
      </c>
      <c r="G21" s="83"/>
      <c r="H21" s="84"/>
      <c r="I21" s="85"/>
      <c r="J21" s="63"/>
    </row>
    <row r="22" spans="1:10" s="22" customFormat="1" ht="15" hidden="1">
      <c r="A22" s="98">
        <v>89923</v>
      </c>
      <c r="B22" s="99" t="s">
        <v>81</v>
      </c>
      <c r="C22" s="100" t="s">
        <v>67</v>
      </c>
      <c r="D22" s="101">
        <v>0</v>
      </c>
      <c r="E22" s="94">
        <v>0</v>
      </c>
      <c r="F22" s="102">
        <f t="shared" si="0"/>
        <v>0</v>
      </c>
      <c r="G22" s="79"/>
      <c r="H22" s="82"/>
      <c r="I22" s="81"/>
      <c r="J22" s="64" t="s">
        <v>4</v>
      </c>
    </row>
    <row r="23" spans="1:10" s="22" customFormat="1" ht="33" customHeight="1">
      <c r="A23" s="98" t="s">
        <v>10</v>
      </c>
      <c r="B23" s="150" t="s">
        <v>106</v>
      </c>
      <c r="C23" s="100" t="s">
        <v>2</v>
      </c>
      <c r="D23" s="105">
        <v>1450</v>
      </c>
      <c r="E23" s="106">
        <f>SUM('sanace 2. úsek'!F13)</f>
        <v>0</v>
      </c>
      <c r="F23" s="107">
        <f t="shared" si="0"/>
        <v>0</v>
      </c>
      <c r="G23" s="79"/>
      <c r="H23" s="82"/>
      <c r="I23" s="81"/>
      <c r="J23" s="62"/>
    </row>
    <row r="24" spans="1:10" s="22" customFormat="1" ht="15">
      <c r="A24" s="98">
        <v>931312</v>
      </c>
      <c r="B24" s="99" t="s">
        <v>88</v>
      </c>
      <c r="C24" s="100" t="s">
        <v>3</v>
      </c>
      <c r="D24" s="101">
        <v>1765</v>
      </c>
      <c r="E24" s="94">
        <v>0</v>
      </c>
      <c r="F24" s="102">
        <f t="shared" si="0"/>
        <v>0</v>
      </c>
      <c r="G24" s="79"/>
      <c r="H24" s="82"/>
      <c r="I24" s="81"/>
      <c r="J24" s="62" t="s">
        <v>4</v>
      </c>
    </row>
    <row r="25" spans="1:10" s="22" customFormat="1" ht="15">
      <c r="A25" s="98">
        <v>12922</v>
      </c>
      <c r="B25" s="99" t="s">
        <v>84</v>
      </c>
      <c r="C25" s="100" t="s">
        <v>1</v>
      </c>
      <c r="D25" s="101">
        <v>3000</v>
      </c>
      <c r="E25" s="108">
        <v>0</v>
      </c>
      <c r="F25" s="102">
        <f t="shared" si="0"/>
        <v>0</v>
      </c>
      <c r="G25" s="79">
        <v>0.126</v>
      </c>
      <c r="H25" s="80">
        <f>D25*G25</f>
        <v>378</v>
      </c>
      <c r="I25" s="81"/>
      <c r="J25" s="62"/>
    </row>
    <row r="26" spans="1:10" s="22" customFormat="1" ht="15" hidden="1">
      <c r="A26" s="98">
        <v>56962</v>
      </c>
      <c r="B26" s="99" t="s">
        <v>74</v>
      </c>
      <c r="C26" s="100" t="s">
        <v>1</v>
      </c>
      <c r="D26" s="101">
        <v>0</v>
      </c>
      <c r="E26" s="108">
        <v>0</v>
      </c>
      <c r="F26" s="102">
        <f t="shared" si="0"/>
        <v>0</v>
      </c>
      <c r="G26" s="79"/>
      <c r="H26" s="82"/>
      <c r="I26" s="81"/>
      <c r="J26" s="62"/>
    </row>
    <row r="27" spans="1:10" s="22" customFormat="1" ht="16.5" customHeight="1">
      <c r="A27" s="98">
        <v>56962</v>
      </c>
      <c r="B27" s="99" t="s">
        <v>74</v>
      </c>
      <c r="C27" s="100" t="s">
        <v>1</v>
      </c>
      <c r="D27" s="101">
        <v>2300</v>
      </c>
      <c r="E27" s="108">
        <v>0</v>
      </c>
      <c r="F27" s="108">
        <f t="shared" si="0"/>
        <v>0</v>
      </c>
      <c r="G27" s="79">
        <v>0.3</v>
      </c>
      <c r="H27" s="80">
        <f>D27*G27</f>
        <v>690</v>
      </c>
      <c r="I27" s="81"/>
      <c r="J27" s="62"/>
    </row>
    <row r="28" spans="1:10" s="22" customFormat="1" ht="15">
      <c r="A28" s="98">
        <v>12932</v>
      </c>
      <c r="B28" s="99" t="s">
        <v>80</v>
      </c>
      <c r="C28" s="100" t="s">
        <v>3</v>
      </c>
      <c r="D28" s="101">
        <v>2500</v>
      </c>
      <c r="E28" s="108">
        <v>0</v>
      </c>
      <c r="F28" s="102">
        <f t="shared" si="0"/>
        <v>0</v>
      </c>
      <c r="G28" s="79">
        <v>0.63</v>
      </c>
      <c r="H28" s="86">
        <f>D28*G28</f>
        <v>1575</v>
      </c>
      <c r="I28" s="81"/>
      <c r="J28" s="62"/>
    </row>
    <row r="29" spans="1:10" s="22" customFormat="1" ht="15">
      <c r="A29" s="109" t="s">
        <v>89</v>
      </c>
      <c r="B29" s="99" t="s">
        <v>75</v>
      </c>
      <c r="C29" s="100" t="s">
        <v>2</v>
      </c>
      <c r="D29" s="101">
        <v>1300</v>
      </c>
      <c r="E29" s="108">
        <v>0</v>
      </c>
      <c r="F29" s="102">
        <f t="shared" si="0"/>
        <v>0</v>
      </c>
      <c r="G29" s="79"/>
      <c r="H29" s="82"/>
      <c r="I29" s="81"/>
      <c r="J29" s="62"/>
    </row>
    <row r="30" spans="1:10" s="22" customFormat="1" ht="15" hidden="1">
      <c r="A30" s="110">
        <v>91551</v>
      </c>
      <c r="B30" s="111" t="s">
        <v>85</v>
      </c>
      <c r="C30" s="112" t="s">
        <v>67</v>
      </c>
      <c r="D30" s="41">
        <v>0</v>
      </c>
      <c r="E30" s="113">
        <v>0</v>
      </c>
      <c r="F30" s="114">
        <f t="shared" si="0"/>
        <v>0</v>
      </c>
      <c r="G30" s="79"/>
      <c r="H30" s="82"/>
      <c r="I30" s="81"/>
      <c r="J30" s="62"/>
    </row>
    <row r="31" spans="1:10" s="22" customFormat="1" ht="15">
      <c r="A31" s="100">
        <v>915111</v>
      </c>
      <c r="B31" s="99" t="s">
        <v>71</v>
      </c>
      <c r="C31" s="100" t="s">
        <v>1</v>
      </c>
      <c r="D31" s="101">
        <v>437</v>
      </c>
      <c r="E31" s="108">
        <v>0</v>
      </c>
      <c r="F31" s="114">
        <f>E31*D31</f>
        <v>0</v>
      </c>
      <c r="G31" s="76"/>
      <c r="H31" s="77"/>
      <c r="I31" s="78"/>
      <c r="J31" s="61"/>
    </row>
    <row r="32" spans="1:10" s="22" customFormat="1" ht="30" customHeight="1" thickBot="1">
      <c r="A32" s="100">
        <v>915221</v>
      </c>
      <c r="B32" s="178" t="s">
        <v>125</v>
      </c>
      <c r="C32" s="100" t="s">
        <v>1</v>
      </c>
      <c r="D32" s="105">
        <v>437</v>
      </c>
      <c r="E32" s="181">
        <v>0</v>
      </c>
      <c r="F32" s="182">
        <f t="shared" si="0"/>
        <v>0</v>
      </c>
      <c r="G32" s="76"/>
      <c r="H32" s="77"/>
      <c r="I32" s="78"/>
      <c r="J32" s="61"/>
    </row>
    <row r="33" spans="1:10" s="22" customFormat="1" ht="15.75" hidden="1" thickBot="1">
      <c r="A33" s="115">
        <v>915211</v>
      </c>
      <c r="B33" s="116" t="s">
        <v>73</v>
      </c>
      <c r="C33" s="117" t="s">
        <v>1</v>
      </c>
      <c r="D33" s="118">
        <v>0</v>
      </c>
      <c r="E33" s="119">
        <v>427</v>
      </c>
      <c r="F33" s="120">
        <f t="shared" si="0"/>
        <v>0</v>
      </c>
      <c r="G33" s="91"/>
      <c r="H33" s="91"/>
      <c r="I33" s="92"/>
      <c r="J33" s="93" t="s">
        <v>4</v>
      </c>
    </row>
    <row r="34" spans="1:10" s="22" customFormat="1" ht="15">
      <c r="A34" s="148"/>
      <c r="B34" s="96" t="s">
        <v>12</v>
      </c>
      <c r="C34" s="96"/>
      <c r="D34" s="96"/>
      <c r="E34" s="149" t="s">
        <v>4</v>
      </c>
      <c r="F34" s="121">
        <f>SUM(F12:F32)</f>
        <v>0</v>
      </c>
      <c r="G34" s="88"/>
      <c r="H34" s="88"/>
      <c r="I34" s="89"/>
      <c r="J34" s="90"/>
    </row>
    <row r="35" spans="1:10" s="22" customFormat="1" ht="15">
      <c r="A35" s="32"/>
      <c r="B35" s="30" t="s">
        <v>5</v>
      </c>
      <c r="C35" s="30"/>
      <c r="D35" s="30"/>
      <c r="E35" s="33" t="s">
        <v>4</v>
      </c>
      <c r="F35" s="34">
        <f>F34*0.21</f>
        <v>0</v>
      </c>
      <c r="G35" s="88"/>
      <c r="H35" s="88"/>
      <c r="I35" s="89"/>
      <c r="J35" s="90"/>
    </row>
    <row r="36" spans="1:10" s="22" customFormat="1" ht="15.75" thickBot="1">
      <c r="A36" s="35"/>
      <c r="B36" s="36" t="s">
        <v>13</v>
      </c>
      <c r="C36" s="36"/>
      <c r="D36" s="36"/>
      <c r="E36" s="37" t="s">
        <v>4</v>
      </c>
      <c r="F36" s="38">
        <f>F35+F34</f>
        <v>0</v>
      </c>
      <c r="G36" s="88"/>
      <c r="H36" s="88"/>
      <c r="I36" s="89"/>
      <c r="J36" s="90"/>
    </row>
    <row r="37" spans="7:10" ht="24" customHeight="1">
      <c r="G37" s="88"/>
      <c r="H37" s="88"/>
      <c r="I37" s="89"/>
      <c r="J37" s="90"/>
    </row>
    <row r="38" spans="7:10" ht="12" customHeight="1">
      <c r="G38" s="88"/>
      <c r="H38" s="88"/>
      <c r="I38" s="89"/>
      <c r="J38" s="90"/>
    </row>
    <row r="39" spans="7:10" ht="12" customHeight="1">
      <c r="G39" s="88"/>
      <c r="H39" s="88"/>
      <c r="I39" s="89"/>
      <c r="J39" s="90"/>
    </row>
    <row r="40" spans="7:10" ht="12" customHeight="1">
      <c r="G40" s="87"/>
      <c r="H40" s="87"/>
      <c r="I40" s="22"/>
      <c r="J40" s="22"/>
    </row>
    <row r="41" spans="7:10" ht="12" customHeight="1">
      <c r="G41" s="87"/>
      <c r="H41" s="87"/>
      <c r="I41" s="22"/>
      <c r="J41" s="22"/>
    </row>
    <row r="42" spans="7:10" ht="12" customHeight="1">
      <c r="G42" s="87"/>
      <c r="H42" s="87"/>
      <c r="I42" s="22"/>
      <c r="J42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B17" sqref="B17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41" t="s">
        <v>4</v>
      </c>
      <c r="B1" s="241"/>
      <c r="C1" s="241"/>
      <c r="D1" s="241"/>
      <c r="E1" s="241"/>
      <c r="F1" s="241"/>
      <c r="G1" s="241"/>
    </row>
    <row r="2" spans="1:7" s="6" customFormat="1" ht="21.75" customHeight="1">
      <c r="A2" s="122" t="s">
        <v>90</v>
      </c>
      <c r="B2" s="7"/>
      <c r="C2" s="21" t="s">
        <v>4</v>
      </c>
      <c r="D2" s="7"/>
      <c r="E2" s="7"/>
      <c r="F2" s="7"/>
      <c r="G2" s="7"/>
    </row>
    <row r="3" spans="1:8" s="6" customFormat="1" ht="12.75" customHeight="1">
      <c r="A3" s="20" t="s">
        <v>107</v>
      </c>
      <c r="B3" s="7"/>
      <c r="C3" s="21" t="s">
        <v>4</v>
      </c>
      <c r="D3" s="7"/>
      <c r="E3" s="7"/>
      <c r="F3" s="7"/>
      <c r="G3" s="68"/>
      <c r="H3" s="67"/>
    </row>
    <row r="4" spans="1:8" s="6" customFormat="1" ht="12.75" customHeight="1" thickBot="1">
      <c r="A4" s="20" t="s">
        <v>133</v>
      </c>
      <c r="B4" s="7"/>
      <c r="C4" s="7"/>
      <c r="D4" s="7"/>
      <c r="E4" s="14"/>
      <c r="F4" s="7"/>
      <c r="G4" s="68"/>
      <c r="H4" s="67"/>
    </row>
    <row r="5" spans="1:6" s="22" customFormat="1" ht="35.25" customHeight="1" thickBot="1">
      <c r="A5" s="144" t="s">
        <v>96</v>
      </c>
      <c r="B5" s="23" t="s">
        <v>6</v>
      </c>
      <c r="C5" s="24" t="s">
        <v>0</v>
      </c>
      <c r="D5" s="23" t="s">
        <v>7</v>
      </c>
      <c r="E5" s="23" t="s">
        <v>8</v>
      </c>
      <c r="F5" s="25" t="s">
        <v>9</v>
      </c>
    </row>
    <row r="6" spans="1:11" s="22" customFormat="1" ht="15">
      <c r="A6" s="26">
        <v>21461</v>
      </c>
      <c r="B6" s="27" t="s">
        <v>91</v>
      </c>
      <c r="C6" s="28" t="s">
        <v>1</v>
      </c>
      <c r="D6" s="123">
        <v>1</v>
      </c>
      <c r="E6" s="146">
        <v>0</v>
      </c>
      <c r="F6" s="124">
        <f aca="true" t="shared" si="0" ref="F6:F11">E6*D6</f>
        <v>0</v>
      </c>
      <c r="I6" s="125"/>
      <c r="K6" s="126"/>
    </row>
    <row r="7" spans="1:11" s="130" customFormat="1" ht="30">
      <c r="A7" s="143" t="s">
        <v>136</v>
      </c>
      <c r="B7" s="127" t="s">
        <v>106</v>
      </c>
      <c r="C7" s="31" t="s">
        <v>2</v>
      </c>
      <c r="D7" s="128">
        <v>0.92</v>
      </c>
      <c r="E7" s="48">
        <v>0</v>
      </c>
      <c r="F7" s="129">
        <f t="shared" si="0"/>
        <v>0</v>
      </c>
      <c r="I7" s="131"/>
      <c r="K7" s="132"/>
    </row>
    <row r="8" spans="1:11" s="22" customFormat="1" ht="15">
      <c r="A8" s="29">
        <v>122938</v>
      </c>
      <c r="B8" s="30" t="s">
        <v>92</v>
      </c>
      <c r="C8" s="31" t="s">
        <v>72</v>
      </c>
      <c r="D8" s="128">
        <v>0.35</v>
      </c>
      <c r="E8" s="48">
        <v>0</v>
      </c>
      <c r="F8" s="129">
        <f t="shared" si="0"/>
        <v>0</v>
      </c>
      <c r="I8" s="125"/>
      <c r="K8" s="126"/>
    </row>
    <row r="9" spans="1:11" s="22" customFormat="1" ht="15">
      <c r="A9" s="29">
        <v>56333</v>
      </c>
      <c r="B9" s="30" t="s">
        <v>93</v>
      </c>
      <c r="C9" s="31" t="s">
        <v>1</v>
      </c>
      <c r="D9" s="128">
        <v>0.15</v>
      </c>
      <c r="E9" s="48">
        <v>0</v>
      </c>
      <c r="F9" s="129">
        <f t="shared" si="0"/>
        <v>0</v>
      </c>
      <c r="I9" s="125"/>
      <c r="K9" s="126"/>
    </row>
    <row r="10" spans="1:11" s="22" customFormat="1" ht="15">
      <c r="A10" s="29">
        <v>567104</v>
      </c>
      <c r="B10" s="30" t="s">
        <v>94</v>
      </c>
      <c r="C10" s="31" t="s">
        <v>72</v>
      </c>
      <c r="D10" s="133">
        <v>0.12</v>
      </c>
      <c r="E10" s="48">
        <v>0</v>
      </c>
      <c r="F10" s="129">
        <f t="shared" si="0"/>
        <v>0</v>
      </c>
      <c r="I10" s="125"/>
      <c r="K10" s="126"/>
    </row>
    <row r="11" spans="1:11" s="22" customFormat="1" ht="15">
      <c r="A11" s="29">
        <v>572223</v>
      </c>
      <c r="B11" s="30" t="s">
        <v>95</v>
      </c>
      <c r="C11" s="31" t="s">
        <v>1</v>
      </c>
      <c r="D11" s="128">
        <v>1</v>
      </c>
      <c r="E11" s="48">
        <v>0</v>
      </c>
      <c r="F11" s="129">
        <f t="shared" si="0"/>
        <v>0</v>
      </c>
      <c r="I11" s="125"/>
      <c r="K11" s="126"/>
    </row>
    <row r="12" spans="1:11" s="22" customFormat="1" ht="15.75" thickBot="1">
      <c r="A12" s="134" t="s">
        <v>87</v>
      </c>
      <c r="B12" s="39" t="s">
        <v>98</v>
      </c>
      <c r="C12" s="40" t="s">
        <v>72</v>
      </c>
      <c r="D12" s="135">
        <v>0.08</v>
      </c>
      <c r="E12" s="147">
        <v>0</v>
      </c>
      <c r="F12" s="136">
        <f>ROUND(E12*D12,0)</f>
        <v>0</v>
      </c>
      <c r="I12" s="125"/>
      <c r="K12" s="126"/>
    </row>
    <row r="13" spans="1:6" s="142" customFormat="1" ht="16.5" thickBot="1">
      <c r="A13" s="137"/>
      <c r="B13" s="138" t="s">
        <v>97</v>
      </c>
      <c r="C13" s="139" t="s">
        <v>1</v>
      </c>
      <c r="D13" s="145">
        <v>1</v>
      </c>
      <c r="E13" s="140" t="s">
        <v>4</v>
      </c>
      <c r="F13" s="141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2023-08-29T06:18:42Z</cp:lastPrinted>
  <dcterms:created xsi:type="dcterms:W3CDTF">2014-05-16T09:31:30Z</dcterms:created>
  <dcterms:modified xsi:type="dcterms:W3CDTF">2024-02-26T14:52:12Z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  <property fmtid="{D5CDD505-2E9C-101B-9397-08002B2CF9AE}" pid="3" name="_activity">
    <vt:lpwstr/>
  </property>
</Properties>
</file>