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985" activeTab="0"/>
  </bookViews>
  <sheets>
    <sheet name="Rekapitulace stavby" sheetId="1" r:id="rId1"/>
    <sheet name="2024-4-1 - VEDLEJŠÍ ROZPO..." sheetId="2" r:id="rId2"/>
    <sheet name="2024-4-2 - STAVEBNÍ PRÁCE" sheetId="3" r:id="rId3"/>
    <sheet name="2024-4-3 - ZDRAVOTNÍ TECH..." sheetId="4" r:id="rId4"/>
    <sheet name="2024-4-4 - VZDUCHOTECHNIKA" sheetId="5" r:id="rId5"/>
    <sheet name="2024-4-5 - ELEKTROTECHNIKA" sheetId="6" r:id="rId6"/>
    <sheet name="2024-4-6 - VYTÁPĚNÍ" sheetId="7" r:id="rId7"/>
    <sheet name="Pokyny pro vyplnění" sheetId="8" r:id="rId8"/>
  </sheets>
  <definedNames>
    <definedName name="_xlnm._FilterDatabase" localSheetId="1" hidden="1">'2024-4-1 - VEDLEJŠÍ ROZPO...'!$C$84:$L$92</definedName>
    <definedName name="_xlnm._FilterDatabase" localSheetId="2" hidden="1">'2024-4-2 - STAVEBNÍ PRÁCE'!$C$96:$L$983</definedName>
    <definedName name="_xlnm._FilterDatabase" localSheetId="3" hidden="1">'2024-4-3 - ZDRAVOTNÍ TECH...'!$C$85:$L$201</definedName>
    <definedName name="_xlnm._FilterDatabase" localSheetId="4" hidden="1">'2024-4-4 - VZDUCHOTECHNIKA'!$C$82:$L$110</definedName>
    <definedName name="_xlnm._FilterDatabase" localSheetId="5" hidden="1">'2024-4-5 - ELEKTROTECHNIKA'!$C$85:$L$395</definedName>
    <definedName name="_xlnm._FilterDatabase" localSheetId="6" hidden="1">'2024-4-6 - VYTÁPĚNÍ'!$C$88:$L$156</definedName>
    <definedName name="_xlnm.Print_Area" localSheetId="1">'2024-4-1 - VEDLEJŠÍ ROZPO...'!$C$4:$K$41,'2024-4-1 - VEDLEJŠÍ ROZPO...'!$C$47:$K$66,'2024-4-1 - VEDLEJŠÍ ROZPO...'!$C$72:$L$92</definedName>
    <definedName name="_xlnm.Print_Area" localSheetId="2">'2024-4-2 - STAVEBNÍ PRÁCE'!$C$4:$K$41,'2024-4-2 - STAVEBNÍ PRÁCE'!$C$47:$K$78,'2024-4-2 - STAVEBNÍ PRÁCE'!$C$84:$L$983</definedName>
    <definedName name="_xlnm.Print_Area" localSheetId="3">'2024-4-3 - ZDRAVOTNÍ TECH...'!$C$4:$K$41,'2024-4-3 - ZDRAVOTNÍ TECH...'!$C$47:$K$67,'2024-4-3 - ZDRAVOTNÍ TECH...'!$C$73:$L$201</definedName>
    <definedName name="_xlnm.Print_Area" localSheetId="4">'2024-4-4 - VZDUCHOTECHNIKA'!$C$4:$K$41,'2024-4-4 - VZDUCHOTECHNIKA'!$C$47:$K$64,'2024-4-4 - VZDUCHOTECHNIKA'!$C$70:$L$110</definedName>
    <definedName name="_xlnm.Print_Area" localSheetId="5">'2024-4-5 - ELEKTROTECHNIKA'!$C$4:$K$41,'2024-4-5 - ELEKTROTECHNIKA'!$C$47:$K$67,'2024-4-5 - ELEKTROTECHNIKA'!$C$73:$L$395</definedName>
    <definedName name="_xlnm.Print_Area" localSheetId="6">'2024-4-6 - VYTÁPĚNÍ'!$C$4:$K$41,'2024-4-6 - VYTÁPĚNÍ'!$C$47:$K$70,'2024-4-6 - VYTÁPĚNÍ'!$C$76:$L$156</definedName>
    <definedName name="_xlnm.Print_Area" localSheetId="7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stavby'!$C$42:$AQ$61</definedName>
    <definedName name="_xlnm.Print_Titles" localSheetId="0">'Rekapitulace stavby'!$52:$52</definedName>
    <definedName name="_xlnm.Print_Titles" localSheetId="1">'2024-4-1 - VEDLEJŠÍ ROZPO...'!$84:$84</definedName>
    <definedName name="_xlnm.Print_Titles" localSheetId="2">'2024-4-2 - STAVEBNÍ PRÁCE'!$96:$96</definedName>
    <definedName name="_xlnm.Print_Titles" localSheetId="3">'2024-4-3 - ZDRAVOTNÍ TECH...'!$85:$85</definedName>
    <definedName name="_xlnm.Print_Titles" localSheetId="4">'2024-4-4 - VZDUCHOTECHNIKA'!$82:$82</definedName>
    <definedName name="_xlnm.Print_Titles" localSheetId="5">'2024-4-5 - ELEKTROTECHNIKA'!$85:$85</definedName>
    <definedName name="_xlnm.Print_Titles" localSheetId="6">'2024-4-6 - VYTÁPĚNÍ'!$88:$88</definedName>
  </definedNames>
  <calcPr calcId="152511"/>
</workbook>
</file>

<file path=xl/sharedStrings.xml><?xml version="1.0" encoding="utf-8"?>
<sst xmlns="http://schemas.openxmlformats.org/spreadsheetml/2006/main" count="15432" uniqueCount="2302">
  <si>
    <t>Export Komplet</t>
  </si>
  <si>
    <t>VZ</t>
  </si>
  <si>
    <t>2.0</t>
  </si>
  <si>
    <t>ZAMOK</t>
  </si>
  <si>
    <t>False</t>
  </si>
  <si>
    <t>True</t>
  </si>
  <si>
    <t>{c5573a12-13ff-4f59-ad97-c50ae2bd51b2}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</si>
  <si>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</si>
  <si>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</si>
  <si>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</si>
  <si>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</si>
  <si>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</si>
  <si>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</si>
  <si>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</si>
  <si>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</si>
  <si>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</si>
  <si>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</si>
  <si>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</si>
  <si>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JÍDELNY PAVILON 5, CENTRUM 83, UL. VÁCLAVKOVA ML. BOLESLAV</t>
  </si>
  <si>
    <t>KSO:</t>
  </si>
  <si>
    <t>801 9</t>
  </si>
  <si>
    <t>CC-CZ:</t>
  </si>
  <si>
    <t/>
  </si>
  <si>
    <t>Místo:</t>
  </si>
  <si>
    <t>Mladá Boleslav</t>
  </si>
  <si>
    <t>Datum:</t>
  </si>
  <si>
    <t>9. 2. 2024</t>
  </si>
  <si>
    <t>Zadavatel:</t>
  </si>
  <si>
    <t>IČ:</t>
  </si>
  <si>
    <t>00874680</t>
  </si>
  <si>
    <t>CENTRUM 83, poskytovatel sociálních služeb</t>
  </si>
  <si>
    <t>DIČ:</t>
  </si>
  <si>
    <t>Uchazeč:</t>
  </si>
  <si>
    <t>Vyplň údaj</t>
  </si>
  <si>
    <t>Projektant:</t>
  </si>
  <si>
    <t xml:space="preserve"> </t>
  </si>
  <si>
    <t>Zpracovatel:</t>
  </si>
  <si>
    <t>67422942</t>
  </si>
  <si>
    <t>Petr Navrátil</t>
  </si>
  <si>
    <t>CZ7801150951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</si>
  <si>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</si>
  <si>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</si>
  <si>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</si>
  <si>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</si>
  <si>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</si>
  <si>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</si>
  <si>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</si>
  <si>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</si>
  <si>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</si>
  <si>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</si>
  <si>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</si>
  <si>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</si>
  <si>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</si>
  <si>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</si>
  <si>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</si>
  <si>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</si>
  <si>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</si>
  <si>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</si>
  <si>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</si>
  <si>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</si>
  <si>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</si>
  <si>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</si>
  <si>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</si>
  <si>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</si>
  <si>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</si>
  <si>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</si>
  <si>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</si>
  <si>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</si>
  <si>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</si>
  <si>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</si>
  <si>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</si>
  <si>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</si>
  <si>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</si>
  <si>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</si>
  <si>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</si>
  <si>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</si>
  <si>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</si>
  <si>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</si>
  <si>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</si>
  <si>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</si>
  <si>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</si>
  <si>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</si>
  <si>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</si>
  <si>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2024-4-1</t>
  </si>
  <si>
    <t>VEDLEJŠÍ ROZPOČTOVÉ NÁKLADY</t>
  </si>
  <si>
    <t>STA</t>
  </si>
  <si>
    <t>1</t>
  </si>
  <si>
    <t>{a065ab06-fa9b-4989-8a6d-451cc4887d30}</t>
  </si>
  <si>
    <t>2024-4-2</t>
  </si>
  <si>
    <t>STAVEBNÍ PRÁCE</t>
  </si>
  <si>
    <t>{01e212e7-1e3a-4851-ab74-d693f132e5c1}</t>
  </si>
  <si>
    <t>2024-4-3</t>
  </si>
  <si>
    <t>ZDRAVOTNÍ TECH...</t>
  </si>
  <si>
    <t>{bea7ef9a-d77f-4c38-86f2-4174d65ce0a5}</t>
  </si>
  <si>
    <t>2024-4-4</t>
  </si>
  <si>
    <t>VZDUCHOTECHNIKA</t>
  </si>
  <si>
    <t>{900b6a74-7cf3-4e2e-94e0-dbb620f37b9c}</t>
  </si>
  <si>
    <t>2024-4-5</t>
  </si>
  <si>
    <t>ELEKTROTECHNIKA</t>
  </si>
  <si>
    <t>{b7094b6d-ba9b-48df-a4a2-959d0577b922}</t>
  </si>
  <si>
    <t>2024-4-6</t>
  </si>
  <si>
    <t>VYTÁPĚNÍ</t>
  </si>
  <si>
    <t>{ecea896d-3097-40e1-b777-7b390ae1251e}</t>
  </si>
  <si>
    <t>KRYCÍ LIST SOUPISU PRACÍ</t>
  </si>
  <si>
    <t>Objekt:</t>
  </si>
  <si>
    <t>2024-4-1 - VEDLEJŠÍ ROZPOČTOVÉ NÁKLADY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</si>
  <si>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</si>
  <si>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</si>
  <si>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</si>
  <si>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</si>
  <si>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</si>
  <si>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</si>
  <si>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</si>
  <si>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</si>
  <si>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</si>
  <si>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</si>
  <si>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</si>
  <si>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</si>
  <si>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</si>
  <si>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</si>
  <si>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</si>
  <si>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</si>
  <si>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</si>
  <si>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</si>
  <si>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</si>
  <si>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</si>
  <si>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</si>
  <si>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</si>
  <si>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</si>
  <si>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</si>
  <si>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</si>
  <si>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</si>
  <si>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</si>
  <si>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</si>
  <si>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</si>
  <si>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</si>
  <si>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</si>
  <si>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</si>
  <si>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</si>
  <si>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VRN2</t>
  </si>
  <si>
    <t>Příprava staveniště</t>
  </si>
  <si>
    <t>2</t>
  </si>
  <si>
    <t>K</t>
  </si>
  <si>
    <t>020001000</t>
  </si>
  <si>
    <t>kus</t>
  </si>
  <si>
    <t>Vlastní</t>
  </si>
  <si>
    <t>1024</t>
  </si>
  <si>
    <t>-1597431404</t>
  </si>
  <si>
    <t>VRN3</t>
  </si>
  <si>
    <t>Zařízení staveniště</t>
  </si>
  <si>
    <t>3</t>
  </si>
  <si>
    <t>030001000</t>
  </si>
  <si>
    <t>2095130807</t>
  </si>
  <si>
    <t>VRN9</t>
  </si>
  <si>
    <t>Ostatní náklady</t>
  </si>
  <si>
    <t>4</t>
  </si>
  <si>
    <t>091504000</t>
  </si>
  <si>
    <t>Náklady související s publikační činností</t>
  </si>
  <si>
    <t>-868415187</t>
  </si>
  <si>
    <t>2024-4-2 - STAVEBNÍ PRÁCE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</si>
  <si>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</si>
  <si>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</si>
  <si>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</si>
  <si>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</si>
  <si>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</si>
  <si>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</si>
  <si>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</si>
  <si>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</si>
  <si>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</si>
  <si>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</si>
  <si>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</si>
  <si>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</si>
  <si>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</si>
  <si>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</si>
  <si>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</si>
  <si>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</si>
  <si>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</si>
  <si>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</si>
  <si>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Svislé a kompletní konstrukce</t>
  </si>
  <si>
    <t>43</t>
  </si>
  <si>
    <t>317168011</t>
  </si>
  <si>
    <t>Překlady keramické ploché osazené do maltového lože, výšky překladu 71 mm šířky 115 mm, délky 1000 mm</t>
  </si>
  <si>
    <t>CS ÚRS 2024 01</t>
  </si>
  <si>
    <t>-265031392</t>
  </si>
  <si>
    <t>Online PSC</t>
  </si>
  <si>
    <t>https://podminky.urs.cz/item/CS_URS_2024_01/317168011</t>
  </si>
  <si>
    <t>VV</t>
  </si>
  <si>
    <t>1_05</t>
  </si>
  <si>
    <t>42</t>
  </si>
  <si>
    <t>317168012</t>
  </si>
  <si>
    <t>Překlady keramické ploché osazené do maltového lože, výšky překladu 71 mm šířky 115 mm, délky 1250 mm</t>
  </si>
  <si>
    <t>-1328665805</t>
  </si>
  <si>
    <t>https://podminky.urs.cz/item/CS_URS_2024_01/317168012</t>
  </si>
  <si>
    <t>1_09</t>
  </si>
  <si>
    <t>1_10</t>
  </si>
  <si>
    <t>1_14</t>
  </si>
  <si>
    <t>Součet</t>
  </si>
  <si>
    <t>91</t>
  </si>
  <si>
    <t>317944321</t>
  </si>
  <si>
    <t>Válcované nosníky dodatečně osazované do připravených otvorů bez zazdění hlav do č. 12</t>
  </si>
  <si>
    <t>t</t>
  </si>
  <si>
    <t>-975738072</t>
  </si>
  <si>
    <t>https://podminky.urs.cz/item/CS_URS_2024_01/317944321</t>
  </si>
  <si>
    <t>40/40/5_(2,97kg/m)</t>
  </si>
  <si>
    <t>(1,2*2*0,001)*2,97*3+(1,3*2*0,001)*2,97</t>
  </si>
  <si>
    <t>46</t>
  </si>
  <si>
    <t>340239211</t>
  </si>
  <si>
    <t>Zazdívka otvorů v příčkách nebo stěnách cihlami pálenými plnými plochy přes 1 m2 do 4 m2, tloušťky do 100 mm</t>
  </si>
  <si>
    <t>m2</t>
  </si>
  <si>
    <t>-1828128851</t>
  </si>
  <si>
    <t>https://podminky.urs.cz/item/CS_URS_2024_01/340239211</t>
  </si>
  <si>
    <t>1_07</t>
  </si>
  <si>
    <t>0,8*(1,8+0,04+0,165)</t>
  </si>
  <si>
    <t>47</t>
  </si>
  <si>
    <t>340239212</t>
  </si>
  <si>
    <t>Zazdívka otvorů v příčkách nebo stěnách cihlami pálenými plnými plochy přes 1 m2 do 4 m2, tloušťky přes 100 mm</t>
  </si>
  <si>
    <t>-9755020</t>
  </si>
  <si>
    <t>https://podminky.urs.cz/item/CS_URS_2024_01/340239212</t>
  </si>
  <si>
    <t>1_12</t>
  </si>
  <si>
    <t>1,39*(2,055+0,165)</t>
  </si>
  <si>
    <t>0,9*(2,03+0,18)</t>
  </si>
  <si>
    <t>1_06</t>
  </si>
  <si>
    <t>0,935*(2,075-0,01)</t>
  </si>
  <si>
    <t>11</t>
  </si>
  <si>
    <t>342241162</t>
  </si>
  <si>
    <t>Příčky nebo přizdívky jednoduché z cihel nebo příčkovek pálených na maltu MVC nebo MC plných P7,5 až P15 dl. 290 mm (290x140x65 mm), tl. o tl. 140 mm</t>
  </si>
  <si>
    <t>-571330378</t>
  </si>
  <si>
    <t>https://podminky.urs.cz/item/CS_URS_2024_01/342241162</t>
  </si>
  <si>
    <t>1.03_</t>
  </si>
  <si>
    <t>3,12*3,995</t>
  </si>
  <si>
    <t>8</t>
  </si>
  <si>
    <t>342244201.WNR</t>
  </si>
  <si>
    <t>Příčka z cihel Porotherm 8 Profi P10 na tenkovrstvou maltu tloušťky 80 mm</t>
  </si>
  <si>
    <t>2118411061</t>
  </si>
  <si>
    <t>1_15</t>
  </si>
  <si>
    <t>3,12*(0,708+0,665+0,92)</t>
  </si>
  <si>
    <t>1*3,12+1,97*3,12-0,8*(2,05+0,165)</t>
  </si>
  <si>
    <t>1,5*3,12-0,7*(1,97+0,165)</t>
  </si>
  <si>
    <t>9</t>
  </si>
  <si>
    <t>342244211.WNR</t>
  </si>
  <si>
    <t>Příčka z cihel Porotherm 11,5 Profi P10 na tenkovrstvou maltu tloušťky 115 mm</t>
  </si>
  <si>
    <t>-1763632854</t>
  </si>
  <si>
    <t>3,12*(4,28+3,1+2,65+3,08+2,65+1,135)-0,9*(1,97+0,165)</t>
  </si>
  <si>
    <t>3,12*1,855-0,8*(1,97+0,165)</t>
  </si>
  <si>
    <t>1_11</t>
  </si>
  <si>
    <t>3,12*(1,15+1,54)</t>
  </si>
  <si>
    <t>3,12*1,28-0,8*(1,97+0,165)</t>
  </si>
  <si>
    <t>3,12*2,49</t>
  </si>
  <si>
    <t>nadezdívka nad stávající wc prádelna</t>
  </si>
  <si>
    <t>(2,94-2,1)*(1,015+1,38)</t>
  </si>
  <si>
    <t>10</t>
  </si>
  <si>
    <t>346244351</t>
  </si>
  <si>
    <t>Obezdívka koupelnových van ploch rovných z pálených cihel dl. 290 mm, na maltu M 5, tl. 65 mm</t>
  </si>
  <si>
    <t>907685338</t>
  </si>
  <si>
    <t>https://podminky.urs.cz/item/CS_URS_2024_01/346244351</t>
  </si>
  <si>
    <t>(0,165+0,18)*0,8*2</t>
  </si>
  <si>
    <t>6</t>
  </si>
  <si>
    <t>Úpravy povrchů, podlahy a osazování výplní</t>
  </si>
  <si>
    <t>121</t>
  </si>
  <si>
    <t>611325422</t>
  </si>
  <si>
    <t>Oprava vápenocementové omítky vnitřních ploch štukové dvouvrstvé, tloušťky do 20 mm a tloušťky štuku do 3 mm stropů, v rozsahu opravované plochy přes 10 do 30%</t>
  </si>
  <si>
    <t>-1584908695</t>
  </si>
  <si>
    <t>https://podminky.urs.cz/item/CS_URS_2024_01/611325422</t>
  </si>
  <si>
    <t>1_08</t>
  </si>
  <si>
    <t>1,93*3</t>
  </si>
  <si>
    <t>64</t>
  </si>
  <si>
    <t>612142001</t>
  </si>
  <si>
    <t>Pletivo vnitřních ploch v ploše nebo pruzích, na plném podkladu sklovláknité vtlačené do tmelu včetně tmelu stěn</t>
  </si>
  <si>
    <t>-1115439162</t>
  </si>
  <si>
    <t>https://podminky.urs.cz/item/CS_URS_2024_01/612142001</t>
  </si>
  <si>
    <t>nová omítka-nové konstrukce vápenocementová</t>
  </si>
  <si>
    <t>111,827</t>
  </si>
  <si>
    <t>opravované-ponechané omítky</t>
  </si>
  <si>
    <t>374,270</t>
  </si>
  <si>
    <t>omítka cementová pod obklady</t>
  </si>
  <si>
    <t>161,344</t>
  </si>
  <si>
    <t>v rozsahu odstraněného heraklitu</t>
  </si>
  <si>
    <t>28,399</t>
  </si>
  <si>
    <t>65</t>
  </si>
  <si>
    <t>612311131</t>
  </si>
  <si>
    <t>Vápenný štuk vnitřních ploch tloušťky do 3 mm svislých konstrukcí stěn</t>
  </si>
  <si>
    <t>-2019282842</t>
  </si>
  <si>
    <t>https://podminky.urs.cz/item/CS_URS_2024_01/612311131</t>
  </si>
  <si>
    <t>1_02</t>
  </si>
  <si>
    <t>2,84*(2,855*2+1,38*2)-0,9*1,97-0,8*1,97-1,38*2,5+0,22*(2,5*2+1,38)</t>
  </si>
  <si>
    <t>1_03</t>
  </si>
  <si>
    <t>2,84*(3,115*2+3,995*2)-1,8*1,44-0,8*1,97+0,12*(1+2,1*2)+0,15*(1,8+1,44*2)</t>
  </si>
  <si>
    <t>1_04</t>
  </si>
  <si>
    <t>2,7*(4,27*2+(1,38+2,585+8,505)*2+2,82*2)-0,8*1,97*7-0,9*1,97*2-0,6*1,97+0,14*(1+2,1*2)-1,5*(1,02+1,49)</t>
  </si>
  <si>
    <t>0,7*(2,49*2+1,5*2+1,28*2+1,38)+0,14*(0,955+0,1*2)</t>
  </si>
  <si>
    <t>0,7*(2,495*2-0,2+2,09*2-0,99)</t>
  </si>
  <si>
    <t>0,7*(2,405*2+1,93*2)+0,12*(0,1*2+1,15)</t>
  </si>
  <si>
    <t>2,7*(3*2+1,93*2)-0,79*1,84+0,235*(1,15+2,1*2)</t>
  </si>
  <si>
    <t>0,7*(1,97*2+1,4*2+2,495*2+1,97*2+1+0,8)-0,9*0,54+0,13*(0,9+0,54*2)</t>
  </si>
  <si>
    <t>2,84*(3,97*2+5,125*2)-1,5*1,655-0,8*1,97-0,89*1,49-0,89*1,47+0,13*(1,49*2+1,47*2+0,89*2)</t>
  </si>
  <si>
    <t>1,2*(1,41*2+1,54*2)-0,6*0,5</t>
  </si>
  <si>
    <t>2,84*(6,92*2+3,95*2+4,02*2+3,03*2)-2,28*2,635*2-2,58*2,635*2+0,26*(2,28+2,635*2+2,58+2,635*2)</t>
  </si>
  <si>
    <t>-(1,8*1,45+1,78*1,45+1,1*2,03-0,9*1,97)-1,5*(0,245+1,05+0,525)+0,13*(1,8+1,45*2+1,78+1,45*2)</t>
  </si>
  <si>
    <t>1_13</t>
  </si>
  <si>
    <t>2,84*(6,995*4+3,99*2+2,47*2)-0,8*1,97-0,9*1,97-1,1*2,03-1,79*1,44-1,79*1,435-2,86*2,34*2+0,13*(1,79*2+1,44*2+1,435*2)+0,27*(2,86+2,34*2+0,955*2,34)</t>
  </si>
  <si>
    <t>-0,85*0,54+0,16*(1,1+2,1*2)-0,955*2,34*2</t>
  </si>
  <si>
    <t>0,84*(2,535*2+3,08*2+1,135*2)-0,895*0,505+0,13*(0,895+0,505*2)+0,21*1,32</t>
  </si>
  <si>
    <t>0,84*(2,65+2,15+3,1+0,708*2+1,708+0,115+1,957+3,58+0,975+0,1+0,56*2+0,665+1,025+1,325+3,1*2)</t>
  </si>
  <si>
    <t>-(0,49*0,895+1,785*0,485)+0,13*(1,785+0,895+0,49*2+0,485*2)</t>
  </si>
  <si>
    <t>1_16</t>
  </si>
  <si>
    <t>0,84*(3,31*2+0,305)</t>
  </si>
  <si>
    <t>1_17</t>
  </si>
  <si>
    <t>0,84*(3,96*2-1+2,47*2)-0,515*0,9+0,13*(0,9+0,515*2)</t>
  </si>
  <si>
    <t>61</t>
  </si>
  <si>
    <t>612321121</t>
  </si>
  <si>
    <t>Omítka vápenocementová vnitřních ploch nanášená ručně jednovrstvá, tloušťky do 10 mm hladká svislých konstrukcí stěn</t>
  </si>
  <si>
    <t>1797009661</t>
  </si>
  <si>
    <t>https://podminky.urs.cz/item/CS_URS_2024_01/612321121</t>
  </si>
  <si>
    <t>nové stěny</t>
  </si>
  <si>
    <t>2,955*3,995</t>
  </si>
  <si>
    <t>2,955*1,855-0,8*1,97+2,955*1,28-0,8*1,97+0,935*2</t>
  </si>
  <si>
    <t>1_05 nad obkladem</t>
  </si>
  <si>
    <t>0,7*(2,49*2+1,5+1,28+1,385)</t>
  </si>
  <si>
    <t>0,13*(0,1*2+0,955)</t>
  </si>
  <si>
    <t>0,7*(2,09-1,015+2,495-0,11)</t>
  </si>
  <si>
    <t>obklad cem omítka</t>
  </si>
  <si>
    <t>oprava omítky</t>
  </si>
  <si>
    <t>0,7*1,28</t>
  </si>
  <si>
    <t>0,7*(1,97*2+1*2+0,1)</t>
  </si>
  <si>
    <t>1,39*2,055+0,79*1,8+2,955*1,855-0,8*1,97+2,955*(1,15+1,655)-1,5*1,655+1,935*(2,06+1,925+0,81)-0,89*0,9+0,13*0,9*2</t>
  </si>
  <si>
    <t>0,7*(1,035+1,54)</t>
  </si>
  <si>
    <t>1,39*2,055</t>
  </si>
  <si>
    <t>2,635*0,26+2,955*4,02+0,155*2,635</t>
  </si>
  <si>
    <t>0,9*2,03+0,26*2,03*2</t>
  </si>
  <si>
    <t>0,9*2,03+0,16*(1,1+2,1)</t>
  </si>
  <si>
    <t>(2,955-2)*(2,535*2+1,135*2+0,115+3,08)</t>
  </si>
  <si>
    <t>(2,955-2)*(2,65+1,025+0,665+0,1+0,56+0,92)</t>
  </si>
  <si>
    <t>(2,955-2)*(0,115+3,1*2+1,708+1,957+0,708*2+0,1)</t>
  </si>
  <si>
    <t>(2,955-2)*(3,31)</t>
  </si>
  <si>
    <t>(2,955-2)*(2,535+0,115)</t>
  </si>
  <si>
    <t>63</t>
  </si>
  <si>
    <t>612325412</t>
  </si>
  <si>
    <t>Oprava vápenocementové omítky vnitřních ploch hladké, tloušťky do 20 mm stěn, v rozsahu opravované plochy přes 10 do 30%</t>
  </si>
  <si>
    <t>1303091592</t>
  </si>
  <si>
    <t>https://podminky.urs.cz/item/CS_URS_2024_01/612325412</t>
  </si>
  <si>
    <t>2,955*(2,855*2+1,38*2)-0,8*1,97-0,9*1,97-1,38*2,5+0,22*(1,38+2,5*2)-0,6*0,6</t>
  </si>
  <si>
    <t>2,955*(3,115*2+3,995)-(1,8*1,44-0,8*1,97)+0,16*(1+2,1*2)+0,13*(1,8+1,44*2)</t>
  </si>
  <si>
    <t>2,78*(1,38+4,27*2+2,585+1,33+2,115+0,35*2+2,26+1,49*2+4,27+1,33+8,505+1,97-1,28)-0,9*1,97*2-0,8*1,97*4-0,935*2-0,8*1,97-0,6*1,97</t>
  </si>
  <si>
    <t>-1,5*(1,02+1,49)+0,15*(0,97+2,1*2)</t>
  </si>
  <si>
    <t>0,7*1,5+0,7*1,28</t>
  </si>
  <si>
    <t>0,7*(2,09+2,495)</t>
  </si>
  <si>
    <t>0,78*(2,05*2+2,405*2)</t>
  </si>
  <si>
    <t>2,7*(3*2+1,93*2)-0,8*1,82+0,12*(2,1*2+1,15)</t>
  </si>
  <si>
    <t>(2,7-1,47)*(1,4*2+1,97-1,28+2,495*2-0,1+1,97)-0,9*1,08+0,13*(0,9+1,08*2)</t>
  </si>
  <si>
    <t>2,94*(5,125*2+3,97*2)-0,89*1,47-0,89*1,49-1,5*1,655+0,13*(0,89+1,47*2)+0,13*(0,89+0,59*2)</t>
  </si>
  <si>
    <t>nová omítka</t>
  </si>
  <si>
    <t>-22,702</t>
  </si>
  <si>
    <t>2,78*(1,41+1,54)-0,6*1,97</t>
  </si>
  <si>
    <t>(2,94-1,2)*(6,92*2+3,95*2+3,03*2+4,02)-1,8*(1,45+1,035-1,2)-1,78*(1,45+1,055-1,2)-2,28*2,635*2-1,39*(2,055-1,2)-0,9*0,77+1,2*3,95</t>
  </si>
  <si>
    <t>-2*2,03-2,58*2,63+0,13*(1,305*2+1,78+1,8+1,285*2)</t>
  </si>
  <si>
    <t>2,94*(6,995*4+3,99*2+2,47*2)-2,86*2,34*2-0,955*2,34-2*2,03-0,9*1,97-0,8*1,97-0,85*0,54-1,79*1,44-1,79*1,435</t>
  </si>
  <si>
    <t>0,27*(2,84+0,955+2,34*4)+0,13*(1,79+1,44*2+1,79+1,435*2)</t>
  </si>
  <si>
    <t>2,94*(3,08-0,115)-0,905*1,47-1,32*1,995+0,21*(1,955*2+1,32)</t>
  </si>
  <si>
    <t>(2,94-1,2)*(2,15+3,1-0,1)-1,785*1,285-0,895*1,29+0,13*(0,895+1,785+1,285*2+1,29*2+0,67)</t>
  </si>
  <si>
    <t>2,94*(0,56+1,325)-0,9*1,97</t>
  </si>
  <si>
    <t>(2,94-2)*(3,31+0,305)</t>
  </si>
  <si>
    <t>(2,94-2)*(3,96+0,31+2,47*2)-0,9*0,515+0,13*(0,9+0,515*2)</t>
  </si>
  <si>
    <t>62</t>
  </si>
  <si>
    <t>612331101</t>
  </si>
  <si>
    <t>Omítka cementová vnitřních ploch nanášená ručně jednovrstvá, tloušťky do 10 mm hrubá nezatřená stěn</t>
  </si>
  <si>
    <t>-1008465954</t>
  </si>
  <si>
    <t>https://podminky.urs.cz/item/CS_URS_2024_01/612331101</t>
  </si>
  <si>
    <t>pod obklady na nových stěnách</t>
  </si>
  <si>
    <t>bez obkladu</t>
  </si>
  <si>
    <t>kuch kout na stávající zdi</t>
  </si>
  <si>
    <t>1,5*(1,02+1,49)</t>
  </si>
  <si>
    <t>2*(2,49*2+1,5*2-0,8+0,16*2-0,7+1,38+1,28*2-0,7)</t>
  </si>
  <si>
    <t>2*(2,495+2,09)-0,8*1,97</t>
  </si>
  <si>
    <t>2*(2,405*2+2,05*2-0,8)</t>
  </si>
  <si>
    <t>1,47*(1,28-0,8+1,97*2-0,8*2+1,4*2+2,495*2-0,1+1,97)-0,9*0,41+0,13*(0,41*2)</t>
  </si>
  <si>
    <t>1,5*1,655</t>
  </si>
  <si>
    <t>1,5*(1,54+1,035)</t>
  </si>
  <si>
    <t>oprava</t>
  </si>
  <si>
    <t>2*(2,535*2+3,08-0,9+1,135*2+0,115)</t>
  </si>
  <si>
    <t>2*(2,65-0,9+0,708*2+0,1+1,708+3,1*2+0,115+2,197+0,92+0,56+0,1+0,665+1,025)</t>
  </si>
  <si>
    <t>2*(3,31*2+0,305)</t>
  </si>
  <si>
    <t>2*(3,96*2-1+2,47*2)-0,9*0,995-0,85*0,54+0,13*(0,995*2)</t>
  </si>
  <si>
    <t>66</t>
  </si>
  <si>
    <t>632450122</t>
  </si>
  <si>
    <t>Potěr cementový vyrovnávací ze suchých směsí v pásu o průměrné (střední) tl. přes 20 do 30 mm</t>
  </si>
  <si>
    <t>-515130944</t>
  </si>
  <si>
    <t>https://podminky.urs.cz/item/CS_URS_2024_01/632450122</t>
  </si>
  <si>
    <t>parapety</t>
  </si>
  <si>
    <t>0,13*1,8</t>
  </si>
  <si>
    <t>0,13*0,9</t>
  </si>
  <si>
    <t>0,13*(0,89*2)</t>
  </si>
  <si>
    <t>0,13*(1,8+1,78)</t>
  </si>
  <si>
    <t>0,13*(1,79+1,79)</t>
  </si>
  <si>
    <t>0,13*0,905</t>
  </si>
  <si>
    <t>0,13*(0,895+1,785)</t>
  </si>
  <si>
    <t>69</t>
  </si>
  <si>
    <t>642942111</t>
  </si>
  <si>
    <t>Osazování zárubní nebo rámů kovových dveřních lisovaných nebo z úhelníků bez dveřních křídel na cementovou maltu, plochy otvoru do 2,5 m2</t>
  </si>
  <si>
    <t>-749350849</t>
  </si>
  <si>
    <t>https://podminky.urs.cz/item/CS_URS_2024_01/642942111</t>
  </si>
  <si>
    <t>600_1970</t>
  </si>
  <si>
    <t>700_1970</t>
  </si>
  <si>
    <t>800_1970</t>
  </si>
  <si>
    <t>900_1970</t>
  </si>
  <si>
    <t>70</t>
  </si>
  <si>
    <t>M</t>
  </si>
  <si>
    <t>55331480</t>
  </si>
  <si>
    <t>zárubeň jednokřídlá ocelová pro zdění tl stěny 75-100mm rozměru 600/1970, 2100mm</t>
  </si>
  <si>
    <t>776968385</t>
  </si>
  <si>
    <t>71</t>
  </si>
  <si>
    <t>55331481</t>
  </si>
  <si>
    <t>zárubeň jednokřídlá ocelová pro zdění tl stěny 75-100mm rozměru 700/1970, 2100mm</t>
  </si>
  <si>
    <t>-1635629322</t>
  </si>
  <si>
    <t>72</t>
  </si>
  <si>
    <t>55331482</t>
  </si>
  <si>
    <t>zárubeň jednokřídlá ocelová pro zdění tl stěny 75-100mm rozměru 800/1970, 2100mm</t>
  </si>
  <si>
    <t>-470174003</t>
  </si>
  <si>
    <t>73</t>
  </si>
  <si>
    <t>55331483</t>
  </si>
  <si>
    <t>zárubeň jednokřídlá ocelová pro zdění tl stěny 75-100mm rozměru 900/1970, 2100mm</t>
  </si>
  <si>
    <t>-755219196</t>
  </si>
  <si>
    <t>58</t>
  </si>
  <si>
    <t>R612000001</t>
  </si>
  <si>
    <t>Omítka podkladní vnitřních stěn nanášená ručně do 10mm</t>
  </si>
  <si>
    <t>505647579</t>
  </si>
  <si>
    <t>1,2*(2,135+0,1+3,015+0,115)-(1,2-1,035)*1,785-(1,2-1,03)*0,895+0,15*0,17*2+0,165*0,15*2</t>
  </si>
  <si>
    <t>1,2*(0,315+0,56)+2*(0,63+0,26)</t>
  </si>
  <si>
    <t>1,12*(3,03+4,02+0,75*2+0,26+3,95+1,25+4,28-0,9)</t>
  </si>
  <si>
    <t>60</t>
  </si>
  <si>
    <t>R612000002</t>
  </si>
  <si>
    <t>Příplatek k podkladní omítce vnitřních stěn za každých dalších 5 mm tloušťky přes 10 mm ručně</t>
  </si>
  <si>
    <t>-1900780035</t>
  </si>
  <si>
    <t>28,399*4</t>
  </si>
  <si>
    <t>631311115</t>
  </si>
  <si>
    <t>Mazanina z betonu prostého bez zvýšených nároků na prostředí tl. přes 50 do 80 mm tř. C 20/25</t>
  </si>
  <si>
    <t>m3</t>
  </si>
  <si>
    <t>1337728757</t>
  </si>
  <si>
    <t>https://podminky.urs.cz/item/CS_URS_2024_01/631311115</t>
  </si>
  <si>
    <t>PODLAHOVÝ BETON</t>
  </si>
  <si>
    <t>223,36*0,065</t>
  </si>
  <si>
    <t>631311125</t>
  </si>
  <si>
    <t>Mazanina z betonu prostého bez zvýšených nároků na prostředí tl. přes 80 do 120 mm tř. C 20/25</t>
  </si>
  <si>
    <t>-575715203</t>
  </si>
  <si>
    <t>https://podminky.urs.cz/item/CS_URS_2024_01/631311125</t>
  </si>
  <si>
    <t>FAKTUROVÁNO DLE SKUTEČNOSTI - PODKLADNÍ BETON</t>
  </si>
  <si>
    <t>127,61*0,1</t>
  </si>
  <si>
    <t>631319171</t>
  </si>
  <si>
    <t>Příplatek k cenám mazanin za stržení povrchu spodní vrstvy mazaniny latí před vložením výztuže nebo pletiva pro tl. obou vrstev mazaniny přes 50 do 80 mm</t>
  </si>
  <si>
    <t>878006470</t>
  </si>
  <si>
    <t>https://podminky.urs.cz/item/CS_URS_2024_01/631319171</t>
  </si>
  <si>
    <t>14,518</t>
  </si>
  <si>
    <t>631319173</t>
  </si>
  <si>
    <t>Příplatek k cenám mazanin za stržení povrchu spodní vrstvy mazaniny latí před vložením výztuže nebo pletiva pro tl. obou vrstev mazaniny přes 80 do 120 mm</t>
  </si>
  <si>
    <t>-1032005998</t>
  </si>
  <si>
    <t>https://podminky.urs.cz/item/CS_URS_2024_01/631319173</t>
  </si>
  <si>
    <t>12,761</t>
  </si>
  <si>
    <t>631362021</t>
  </si>
  <si>
    <t>Výztuž mazanin ze svařovaných sítí z drátů typu KARI</t>
  </si>
  <si>
    <t>-969611475</t>
  </si>
  <si>
    <t>https://podminky.urs.cz/item/CS_URS_2024_01/631362021</t>
  </si>
  <si>
    <t>PODKLADNÍ BETON 100/6-100/6</t>
  </si>
  <si>
    <t>127,61*1,1*0,001*4,44*2</t>
  </si>
  <si>
    <t>PODLAHOVÝ BETON  100/5-100/5</t>
  </si>
  <si>
    <t>223,36*3,08*0,001*1,1</t>
  </si>
  <si>
    <t>44</t>
  </si>
  <si>
    <t>632450131</t>
  </si>
  <si>
    <t>Potěr cementový vyrovnávací ze suchých směsí v ploše o průměrné (střední) tl. od 10 do 20 mm</t>
  </si>
  <si>
    <t>1563423243</t>
  </si>
  <si>
    <t>https://podminky.urs.cz/item/CS_URS_2024_01/632450131</t>
  </si>
  <si>
    <t>V ROZSAHU PONECHANÉ PODKLADNÍ MAZANINY</t>
  </si>
  <si>
    <t>98,53</t>
  </si>
  <si>
    <t>52</t>
  </si>
  <si>
    <t>632451105</t>
  </si>
  <si>
    <t>Potěr cementový samonivelační ze suchých směsí tloušťky přes 10 do 15 mm</t>
  </si>
  <si>
    <t>-695869992</t>
  </si>
  <si>
    <t>https://podminky.urs.cz/item/CS_URS_2024_01/632451105</t>
  </si>
  <si>
    <t>pod vinyl 1_03</t>
  </si>
  <si>
    <t>12,56</t>
  </si>
  <si>
    <t>635111215</t>
  </si>
  <si>
    <t>Násyp ze štěrkopísku, písku nebo kameniva pod podlahy se zhutněním ze štěrkopísku</t>
  </si>
  <si>
    <t>-1692968315</t>
  </si>
  <si>
    <t>https://podminky.urs.cz/item/CS_URS_2024_01/635111215</t>
  </si>
  <si>
    <t>FAKTUROVÁNO DLE SKUTEČNOSTI</t>
  </si>
  <si>
    <t>Ostatní konstrukce a práce, bourání</t>
  </si>
  <si>
    <t>120</t>
  </si>
  <si>
    <t>952901111</t>
  </si>
  <si>
    <t>Vyčištění budov nebo objektů před předáním do užívání budov bytové nebo občanské výstavby, světlé výšky podlaží do 4 m</t>
  </si>
  <si>
    <t>297391569</t>
  </si>
  <si>
    <t>https://podminky.urs.cz/item/CS_URS_2024_01/952901111</t>
  </si>
  <si>
    <t>223,42</t>
  </si>
  <si>
    <t>998</t>
  </si>
  <si>
    <t>Přesun hmot</t>
  </si>
  <si>
    <t>98</t>
  </si>
  <si>
    <t>998011001</t>
  </si>
  <si>
    <t>Přesun hmot pro budovy občanské výstavby, bydlení, výrobu a služby s nosnou svislou konstrukcí zděnou z cihel, tvárnic nebo kamene vodorovná dopravní vzdálenost do 100 m základní pro budovy výšky do 6 m</t>
  </si>
  <si>
    <t>-609514611</t>
  </si>
  <si>
    <t>https://podminky.urs.cz/item/CS_URS_2024_01/998011001</t>
  </si>
  <si>
    <t>PSV</t>
  </si>
  <si>
    <t>Práce a dodávky PSV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</si>
  <si>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</si>
  <si>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</si>
  <si>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</si>
  <si>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</si>
  <si>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16</t>
  </si>
  <si>
    <t>-36362535</t>
  </si>
  <si>
    <t>https://podminky.urs.cz/item/CS_URS_2024_01/711111001</t>
  </si>
  <si>
    <t>228,01</t>
  </si>
  <si>
    <t>13</t>
  </si>
  <si>
    <t>11163153</t>
  </si>
  <si>
    <t>emulze asfaltová penetrační</t>
  </si>
  <si>
    <t>litr</t>
  </si>
  <si>
    <t>32</t>
  </si>
  <si>
    <t>1364107882</t>
  </si>
  <si>
    <t>228,01*0,4</t>
  </si>
  <si>
    <t>14</t>
  </si>
  <si>
    <t>711141559</t>
  </si>
  <si>
    <t>Provedení izolace proti zemní vlhkosti pásy přitavením NAIP na ploše vodorovné V</t>
  </si>
  <si>
    <t>895977171</t>
  </si>
  <si>
    <t>https://podminky.urs.cz/item/CS_URS_2024_01/711141559</t>
  </si>
  <si>
    <t>GLASTEK</t>
  </si>
  <si>
    <t>KRYCÍ BITAGIT</t>
  </si>
  <si>
    <t>15</t>
  </si>
  <si>
    <t>62853004</t>
  </si>
  <si>
    <t>pás asfaltový natavitelný modifikovaný SBS s vložkou ze skleněné tkaniny a spalitelnou PE fólií nebo jemnozrnným minerálním posypem na horním povrchu tl 4,0mm</t>
  </si>
  <si>
    <t>978804507</t>
  </si>
  <si>
    <t>228,01*1,1655 'Přepočtené koeficientem množství</t>
  </si>
  <si>
    <t>45</t>
  </si>
  <si>
    <t>62821109</t>
  </si>
  <si>
    <t>asfaltový pás separační s krycí vrstvou tl do 1,0mm, typu R</t>
  </si>
  <si>
    <t>-1513957198</t>
  </si>
  <si>
    <t>99</t>
  </si>
  <si>
    <t>998711101</t>
  </si>
  <si>
    <t>Přesun hmot pro izolace proti vodě, vlhkosti a plynům stanovený z hmotnosti přesunovaného materiálu vodorovná dopravní vzdálenost do 50 m základní v objektech výšky do 6 m</t>
  </si>
  <si>
    <t>-1957642876</t>
  </si>
  <si>
    <t>https://podminky.urs.cz/item/CS_URS_2024_01/998711101</t>
  </si>
  <si>
    <t>713</t>
  </si>
  <si>
    <t>Izolace tepelné</t>
  </si>
  <si>
    <t>713121111</t>
  </si>
  <si>
    <t>Montáž tepelné izolace podlah rohožemi, pásy, deskami, dílci, bloky (izolační materiál ve specifikaci) kladenými volně jednovrstvá</t>
  </si>
  <si>
    <t>-835000349</t>
  </si>
  <si>
    <t>https://podminky.urs.cz/item/CS_URS_2024_01/713121111</t>
  </si>
  <si>
    <t>223,36</t>
  </si>
  <si>
    <t>17</t>
  </si>
  <si>
    <t>R141000001</t>
  </si>
  <si>
    <t>Tepelná izolace EPS Grey 150 tl.80mm</t>
  </si>
  <si>
    <t>1423104590</t>
  </si>
  <si>
    <t>18</t>
  </si>
  <si>
    <t>713191132</t>
  </si>
  <si>
    <t>Montáž tepelné izolace stavebních konstrukcí - doplňky a konstrukční součásti podlah, stropů vrchem nebo střech překrytí fólií separační z PE</t>
  </si>
  <si>
    <t>1395854938</t>
  </si>
  <si>
    <t>https://podminky.urs.cz/item/CS_URS_2024_01/713191132</t>
  </si>
  <si>
    <t>19</t>
  </si>
  <si>
    <t>R713000001</t>
  </si>
  <si>
    <t>Separační folie PE</t>
  </si>
  <si>
    <t>1330795120</t>
  </si>
  <si>
    <t>223,36*1,1655 'Přepočtené koeficientem množství</t>
  </si>
  <si>
    <t>100</t>
  </si>
  <si>
    <t>998713101</t>
  </si>
  <si>
    <t>Přesun hmot pro izolace tepelné stanovený z hmotnosti přesunovaného materiálu vodorovná dopravní vzdálenost do 50 m s užitím mechanizace v objektech výšky do 6 m</t>
  </si>
  <si>
    <t>-1974411235</t>
  </si>
  <si>
    <t>https://podminky.urs.cz/item/CS_URS_2024_01/998713101</t>
  </si>
  <si>
    <t>725</t>
  </si>
  <si>
    <t>Zdravotechnika - zařizovací předměty</t>
  </si>
  <si>
    <t>112</t>
  </si>
  <si>
    <t>725291668</t>
  </si>
  <si>
    <t>Montáž doplňků zařízení koupelen a záchodů madla invalidního rovného</t>
  </si>
  <si>
    <t>-2110943006</t>
  </si>
  <si>
    <t>https://podminky.urs.cz/item/CS_URS_2024_01/725291668</t>
  </si>
  <si>
    <t>113</t>
  </si>
  <si>
    <t>55147052</t>
  </si>
  <si>
    <t>madlo invalidní rovné smaltované bílé 500mm</t>
  </si>
  <si>
    <t>CS ÚRS 2023 01</t>
  </si>
  <si>
    <t>-1607463948</t>
  </si>
  <si>
    <t>114</t>
  </si>
  <si>
    <t>725291669</t>
  </si>
  <si>
    <t>Montáž doplňků zařízení koupelen a záchodů madla invalidního krakorcového</t>
  </si>
  <si>
    <t>373478160</t>
  </si>
  <si>
    <t>https://podminky.urs.cz/item/CS_URS_2024_01/725291669</t>
  </si>
  <si>
    <t>115</t>
  </si>
  <si>
    <t>R551000001</t>
  </si>
  <si>
    <t>madlo invalidní krakorcové bílé</t>
  </si>
  <si>
    <t>850754242</t>
  </si>
  <si>
    <t>116</t>
  </si>
  <si>
    <t>725291670</t>
  </si>
  <si>
    <t>Montáž doplňků zařízení koupelen a záchodů madla invalidního krakorcového sklopného</t>
  </si>
  <si>
    <t>-1845345122</t>
  </si>
  <si>
    <t>https://podminky.urs.cz/item/CS_URS_2024_01/725291670</t>
  </si>
  <si>
    <t>117</t>
  </si>
  <si>
    <t>R551000002</t>
  </si>
  <si>
    <t>madlo invalidní krakorcové sklopné smaltované bílé</t>
  </si>
  <si>
    <t>-1855006242</t>
  </si>
  <si>
    <t>111</t>
  </si>
  <si>
    <t>998725101</t>
  </si>
  <si>
    <t>Přesun hmot pro zařizovací předměty stanovený z hmotnosti přesunovaného materiálu vodorovná dopravní vzdálenost do 50 m základní v objektech výšky do 6 m</t>
  </si>
  <si>
    <t>1151657275</t>
  </si>
  <si>
    <t>https://podminky.urs.cz/item/CS_URS_2024_01/998725101</t>
  </si>
  <si>
    <t>110</t>
  </si>
  <si>
    <t>R725000001</t>
  </si>
  <si>
    <t>Odpadkový koš nerez</t>
  </si>
  <si>
    <t>-1778075716</t>
  </si>
  <si>
    <t>wc</t>
  </si>
  <si>
    <t>763</t>
  </si>
  <si>
    <t>Konstrukce suché výstavby</t>
  </si>
  <si>
    <t>50</t>
  </si>
  <si>
    <t>763131411.KNF</t>
  </si>
  <si>
    <t>SDK podhled D 112 desky 1x WHITE (A) 12,5 bez izolace dvouvrstvá spodní kce profil CD+UD</t>
  </si>
  <si>
    <t>2047804403</t>
  </si>
  <si>
    <t>153,55</t>
  </si>
  <si>
    <t>51</t>
  </si>
  <si>
    <t>763131451.KNF</t>
  </si>
  <si>
    <t>SDK podhled D 112 deska 1x GREEN (H2) 12,5 bez izolace dvouvrstvá spodní kce profil CD+UD</t>
  </si>
  <si>
    <t>-1266567995</t>
  </si>
  <si>
    <t>58,93</t>
  </si>
  <si>
    <t>118</t>
  </si>
  <si>
    <t>763131751</t>
  </si>
  <si>
    <t>Podhled ze sádrokartonových desek ostatní práce a konstrukce na podhledech ze sádrokartonových desek montáž parotěsné zábrany</t>
  </si>
  <si>
    <t>-1205386035</t>
  </si>
  <si>
    <t>https://podminky.urs.cz/item/CS_URS_2024_01/763131751</t>
  </si>
  <si>
    <t>119</t>
  </si>
  <si>
    <t>28329274</t>
  </si>
  <si>
    <t>fólie PE vyztužená pro parotěsnou vrstvu (reakce na oheň - třída E) 110g/m2</t>
  </si>
  <si>
    <t>1927784611</t>
  </si>
  <si>
    <t>58,93*1,1235 'Přepočtené koeficientem množství</t>
  </si>
  <si>
    <t>48</t>
  </si>
  <si>
    <t>R763121465.KNF.1</t>
  </si>
  <si>
    <t>SDK stěna předsazená W 626 tl 75 mm profil CW+UW 50 desky 2x Green(H2) 12,5 TI 50 mm 45 kg/m3 EI 45</t>
  </si>
  <si>
    <t>-2144688757</t>
  </si>
  <si>
    <t>P</t>
  </si>
  <si>
    <t>Poznámka k položce:
včetně konzol pro zařizovací předměty</t>
  </si>
  <si>
    <t>0,24*2*2,7</t>
  </si>
  <si>
    <t>0,24*2*2,94</t>
  </si>
  <si>
    <t>3,12*1,38</t>
  </si>
  <si>
    <t>3,12*(1+0,2)</t>
  </si>
  <si>
    <t>0,9*3,12</t>
  </si>
  <si>
    <t>101</t>
  </si>
  <si>
    <t>998763301</t>
  </si>
  <si>
    <t>Přesun hmot pro konstrukce montované z desek sádrokartonových, sádrovláknitých, cementovláknitých nebo cementových stanovený z hmotnosti přesunovaného materiálu vodorovná dopravní vzdálenost do 50 m základní v objektech výšky do 6 m</t>
  </si>
  <si>
    <t>-1629856002</t>
  </si>
  <si>
    <t>https://podminky.urs.cz/item/CS_URS_2024_01/998763301</t>
  </si>
  <si>
    <t>766</t>
  </si>
  <si>
    <t>Konstrukce truhlářské</t>
  </si>
  <si>
    <t>78</t>
  </si>
  <si>
    <t>766660001</t>
  </si>
  <si>
    <t>Montáž dveřních křídel dřevěných nebo plastových otevíravých do ocelové zárubně povrchově upravených jednokřídlových, šířky do 800 mm</t>
  </si>
  <si>
    <t>-28289814</t>
  </si>
  <si>
    <t>https://podminky.urs.cz/item/CS_URS_2024_01/766660001</t>
  </si>
  <si>
    <t>600_</t>
  </si>
  <si>
    <t>700_</t>
  </si>
  <si>
    <t>800_</t>
  </si>
  <si>
    <t>79</t>
  </si>
  <si>
    <t>R611000001</t>
  </si>
  <si>
    <t>dveře jednokřídlé plné 600x1970mm vč. kování + větrací mřížka</t>
  </si>
  <si>
    <t>1374986503</t>
  </si>
  <si>
    <t>80</t>
  </si>
  <si>
    <t>R611000002</t>
  </si>
  <si>
    <t>dveře jednokřídlé plné 700x1970mm vč. kování + větrací mřížka</t>
  </si>
  <si>
    <t>-1647011952</t>
  </si>
  <si>
    <t>81</t>
  </si>
  <si>
    <t>R611000003</t>
  </si>
  <si>
    <t>dveře jednokřídlé plné 800x1970mm vč. kování + větrací mřížka</t>
  </si>
  <si>
    <t>271550397</t>
  </si>
  <si>
    <t>84</t>
  </si>
  <si>
    <t>R611000004</t>
  </si>
  <si>
    <t xml:space="preserve">dveře jednokřídlé plné 800x1970mm vč. kování </t>
  </si>
  <si>
    <t>805173537</t>
  </si>
  <si>
    <t>82</t>
  </si>
  <si>
    <t>766660002</t>
  </si>
  <si>
    <t>Montáž dveřních křídel dřevěných nebo plastových otevíravých do ocelové zárubně povrchově upravených jednokřídlových, šířky přes 800 mm</t>
  </si>
  <si>
    <t>-565562562</t>
  </si>
  <si>
    <t>https://podminky.urs.cz/item/CS_URS_2024_01/766660002</t>
  </si>
  <si>
    <t>900_</t>
  </si>
  <si>
    <t>83</t>
  </si>
  <si>
    <t>R611000005</t>
  </si>
  <si>
    <t>dveře jednokřídlé plné 900x1970mm vč. kování + větrací mřížka</t>
  </si>
  <si>
    <t>369035207</t>
  </si>
  <si>
    <t>85</t>
  </si>
  <si>
    <t>R611000006</t>
  </si>
  <si>
    <t xml:space="preserve">dveře jednokřídlé plné 900x1970mm vč. kování </t>
  </si>
  <si>
    <t>-1543629892</t>
  </si>
  <si>
    <t>67</t>
  </si>
  <si>
    <t>766694116</t>
  </si>
  <si>
    <t>Montáž ostatních truhlářských konstrukcí parapetních desek dřevěných nebo plastových šířky do 300 mm</t>
  </si>
  <si>
    <t>m</t>
  </si>
  <si>
    <t>217645649</t>
  </si>
  <si>
    <t>https://podminky.urs.cz/item/CS_URS_2024_01/766694116</t>
  </si>
  <si>
    <t>1,8</t>
  </si>
  <si>
    <t>0,89*2</t>
  </si>
  <si>
    <t>1,8+1,78</t>
  </si>
  <si>
    <t>1,79*2</t>
  </si>
  <si>
    <t>68</t>
  </si>
  <si>
    <t>60794100</t>
  </si>
  <si>
    <t>parapet dřevotřískový vnitřní povrch laminátový š 150mm</t>
  </si>
  <si>
    <t>552685261</t>
  </si>
  <si>
    <t>10,74</t>
  </si>
  <si>
    <t>86</t>
  </si>
  <si>
    <t>R766000002</t>
  </si>
  <si>
    <t>Montáž+dodávka skříně (kotel+zásobník)</t>
  </si>
  <si>
    <t>-458036499</t>
  </si>
  <si>
    <t>89</t>
  </si>
  <si>
    <t>R766000003</t>
  </si>
  <si>
    <t>Montáž a dodávka posuvných dveří na stěnu 1100x2023mm</t>
  </si>
  <si>
    <t>530450412</t>
  </si>
  <si>
    <t>90</t>
  </si>
  <si>
    <t>R766000004</t>
  </si>
  <si>
    <t>Montáž a dodávka dvířek a obložení ostění vydávací okénko 850x540mm</t>
  </si>
  <si>
    <t>-1023893742</t>
  </si>
  <si>
    <t>102</t>
  </si>
  <si>
    <t>998766201</t>
  </si>
  <si>
    <t>Přesun hmot pro konstrukce truhlářské stanovený procentní sazbou (%) z ceny vodorovná dopravní vzdálenost do 50 m základní v objektech výšky do 6 m</t>
  </si>
  <si>
    <t>%</t>
  </si>
  <si>
    <t>-283269930</t>
  </si>
  <si>
    <t>https://podminky.urs.cz/item/CS_URS_2024_01/998766201</t>
  </si>
  <si>
    <t>771</t>
  </si>
  <si>
    <t>Podlahy z dlaždic</t>
  </si>
  <si>
    <t>20</t>
  </si>
  <si>
    <t>771121011</t>
  </si>
  <si>
    <t>Příprava podkladu před provedením dlažby nátěr penetrační na podlahu</t>
  </si>
  <si>
    <t>-1757164899</t>
  </si>
  <si>
    <t>https://podminky.urs.cz/item/CS_URS_2024_01/771121011</t>
  </si>
  <si>
    <t>210,85</t>
  </si>
  <si>
    <t>26</t>
  </si>
  <si>
    <t>R771000001</t>
  </si>
  <si>
    <t>Keramická dlažba protiskluz (dle výběru investora)</t>
  </si>
  <si>
    <t>-1944943895</t>
  </si>
  <si>
    <t>210,85*1,05 'Přepočtené koeficientem množství</t>
  </si>
  <si>
    <t>27</t>
  </si>
  <si>
    <t>771474113</t>
  </si>
  <si>
    <t>Montáž soklů z dlaždic keramických lepených cementovým flexibilním lepidlem rovných, výšky přes 90 do 120 mm</t>
  </si>
  <si>
    <t>-2090823254</t>
  </si>
  <si>
    <t>https://podminky.urs.cz/item/CS_URS_2024_01/771474113</t>
  </si>
  <si>
    <t>1.02_</t>
  </si>
  <si>
    <t>3,075*2+1,38-0,9-0,8</t>
  </si>
  <si>
    <t>1.03_vinyl</t>
  </si>
  <si>
    <t>1.04_</t>
  </si>
  <si>
    <t>4,27*2+0,13*2-0,8*3+12,47*2-0,9-0,6-0,8*3-0,9+1,68+0,35+1,49*2+1,33-0,8</t>
  </si>
  <si>
    <t>1.05-1.07_</t>
  </si>
  <si>
    <t>obklad</t>
  </si>
  <si>
    <t>1.08+1.10_</t>
  </si>
  <si>
    <t>5,125*2+3,97*2-0,79-0,8+3*2+2,165*2-0,79-1,655</t>
  </si>
  <si>
    <t>1.09+1.11_</t>
  </si>
  <si>
    <t>1.12_</t>
  </si>
  <si>
    <t>2,69-1,1+6,92-0,9+8,23+0,75*2+3,03+4,28+0,785</t>
  </si>
  <si>
    <t>1.13_</t>
  </si>
  <si>
    <t>6,995-0,8+2,455+1,25+0,27+1,25+4,15*2-1,1+6,995-0,9+1*2+0,27+2,47+0,93*2+0,27*2</t>
  </si>
  <si>
    <t>1.14-1.17_</t>
  </si>
  <si>
    <t>28</t>
  </si>
  <si>
    <t>R771000002</t>
  </si>
  <si>
    <t>Keramický sokl výšky 80mm</t>
  </si>
  <si>
    <t>1628270777</t>
  </si>
  <si>
    <t>119,685</t>
  </si>
  <si>
    <t>119,685*1,02 'Přepočtené koeficientem množství</t>
  </si>
  <si>
    <t>25</t>
  </si>
  <si>
    <t>771574436</t>
  </si>
  <si>
    <t>Montáž podlah z dlaždic keramických lepených cementovým flexibilním lepidlem reliéfních nebo z dekorů, tloušťky do 10 mm přes 9 do 12 ks/m2</t>
  </si>
  <si>
    <t>-870349453</t>
  </si>
  <si>
    <t>https://podminky.urs.cz/item/CS_URS_2024_01/771574436</t>
  </si>
  <si>
    <t>771591112</t>
  </si>
  <si>
    <t>Izolace podlahy pod dlažbu nátěrem nebo stěrkou ve dvou vrstvách</t>
  </si>
  <si>
    <t>-895387306</t>
  </si>
  <si>
    <t>https://podminky.urs.cz/item/CS_URS_2024_01/771591112</t>
  </si>
  <si>
    <t>1_14-17_1_07,1_09,1_11,1_05-1_06</t>
  </si>
  <si>
    <t>68,41</t>
  </si>
  <si>
    <t>23</t>
  </si>
  <si>
    <t>771591241</t>
  </si>
  <si>
    <t>Izolace podlahy pod dlažbu těsnícími izolačními pásy vnitřní kout</t>
  </si>
  <si>
    <t>1135108998</t>
  </si>
  <si>
    <t>https://podminky.urs.cz/item/CS_URS_2024_01/771591241</t>
  </si>
  <si>
    <t>24</t>
  </si>
  <si>
    <t>771591242</t>
  </si>
  <si>
    <t>Izolace podlahy pod dlažbu těsnícími izolačními pásy vnější roh</t>
  </si>
  <si>
    <t>552599013</t>
  </si>
  <si>
    <t>https://podminky.urs.cz/item/CS_URS_2024_01/771591242</t>
  </si>
  <si>
    <t>22</t>
  </si>
  <si>
    <t>771591264</t>
  </si>
  <si>
    <t>Izolace podlahy pod dlažbu těsnícími izolačními pásy mezi podlahou a stěnu</t>
  </si>
  <si>
    <t>1866307258</t>
  </si>
  <si>
    <t>https://podminky.urs.cz/item/CS_URS_2024_01/771591264</t>
  </si>
  <si>
    <t>4,1*2+1,5*2+1,28*2-0,8-0,7*2</t>
  </si>
  <si>
    <t>2,495*2+2,09*2-0,8</t>
  </si>
  <si>
    <t>2,405*2+2,05*2-0,8</t>
  </si>
  <si>
    <t>4,11*2+1,97*2+1,97*2+0,8*2-0,8*3</t>
  </si>
  <si>
    <t>1,41*2+1,54*2-0,6</t>
  </si>
  <si>
    <t>3,145*2+2,535*2+1,135*2+0,21*2-1,32-0,9</t>
  </si>
  <si>
    <t>2,65+5,315+0,708*2+3,1*2+0,67+4,02+0,26+1,335+0,56*2+1,94-0,9+1,025</t>
  </si>
  <si>
    <t>3,375*2+0,305</t>
  </si>
  <si>
    <t>3,96*2+2,455*2-1</t>
  </si>
  <si>
    <t>103</t>
  </si>
  <si>
    <t>998771101</t>
  </si>
  <si>
    <t>Přesun hmot pro podlahy z dlaždic stanovený z hmotnosti přesunovaného materiálu vodorovná dopravní vzdálenost do 50 m základní v objektech výšky do 6 m</t>
  </si>
  <si>
    <t>1196350554</t>
  </si>
  <si>
    <t>https://podminky.urs.cz/item/CS_URS_2024_01/998771101</t>
  </si>
  <si>
    <t>776</t>
  </si>
  <si>
    <t>Podlahy povlakové</t>
  </si>
  <si>
    <t>53</t>
  </si>
  <si>
    <t>776121112</t>
  </si>
  <si>
    <t>Příprava podkladu povlakových podlah a stěn penetrace vodou ředitelná podlah</t>
  </si>
  <si>
    <t>1753429670</t>
  </si>
  <si>
    <t>https://podminky.urs.cz/item/CS_URS_2024_01/776121112</t>
  </si>
  <si>
    <t>54</t>
  </si>
  <si>
    <t>776241121</t>
  </si>
  <si>
    <t>Montáž podlahovin ze sametového vinylu lepením pásů vzorovaných</t>
  </si>
  <si>
    <t>1844275621</t>
  </si>
  <si>
    <t>https://podminky.urs.cz/item/CS_URS_2024_01/776241121</t>
  </si>
  <si>
    <t>55</t>
  </si>
  <si>
    <t>28411081</t>
  </si>
  <si>
    <t>vinyl sametový vyrobený systémem vločkování, digitální tisk tl 4,3mm, nylon 6,6, hustota vlákna 70mil/m2, zátěž 33, R10, hořlavost Bfl S1, útlum 20dB</t>
  </si>
  <si>
    <t>-1012698266</t>
  </si>
  <si>
    <t>12,56*1,1 'Přepočtené koeficientem množství</t>
  </si>
  <si>
    <t>56</t>
  </si>
  <si>
    <t>776411112</t>
  </si>
  <si>
    <t>Montáž soklíků lepením obvodových, výšky přes 80 do 100 mm</t>
  </si>
  <si>
    <t>2140948727</t>
  </si>
  <si>
    <t>https://podminky.urs.cz/item/CS_URS_2024_01/776411112</t>
  </si>
  <si>
    <t>4,115*2+3,115*2-0,8</t>
  </si>
  <si>
    <t>57</t>
  </si>
  <si>
    <t>28411010</t>
  </si>
  <si>
    <t>lišta soklová PVC 20x100mm</t>
  </si>
  <si>
    <t>1223339986</t>
  </si>
  <si>
    <t>13,66</t>
  </si>
  <si>
    <t>13,66*1,02 'Přepočtené koeficientem množství</t>
  </si>
  <si>
    <t>105</t>
  </si>
  <si>
    <t>998776101</t>
  </si>
  <si>
    <t>Přesun hmot pro podlahy povlakové stanovený z hmotnosti přesunovaného materiálu vodorovná dopravní vzdálenost do 50 m základní v objektech výšky do 6 m</t>
  </si>
  <si>
    <t>1836699516</t>
  </si>
  <si>
    <t>https://podminky.urs.cz/item/CS_URS_2024_01/998776101</t>
  </si>
  <si>
    <t>781</t>
  </si>
  <si>
    <t>Dokončovací práce - obklady</t>
  </si>
  <si>
    <t>29</t>
  </si>
  <si>
    <t>781121011</t>
  </si>
  <si>
    <t>Příprava podkladu před provedením obkladu nátěr penetrační na stěnu</t>
  </si>
  <si>
    <t>-1765763541</t>
  </si>
  <si>
    <t>https://podminky.urs.cz/item/CS_URS_2024_01/781121011</t>
  </si>
  <si>
    <t>2*(4,1*2-0,1*2+1,5*2+1,28*2-0,8-0,7*2)</t>
  </si>
  <si>
    <t>2*(2,09*2+2,495*2-0,8)</t>
  </si>
  <si>
    <t>2*(2,05*2+2,405*2-0,8)</t>
  </si>
  <si>
    <t>2*(1,97*2+4,11*2-0,1*2*2+1,97*2+0,8*2-0,8*3)-(2-1,06)*0,9</t>
  </si>
  <si>
    <t>ostění</t>
  </si>
  <si>
    <t>0,13*(0,94*2)</t>
  </si>
  <si>
    <t>parapet</t>
  </si>
  <si>
    <t>1,655*1,5</t>
  </si>
  <si>
    <t>1,5*(1,41*2+1,54*2-0,6)</t>
  </si>
  <si>
    <t>1,5*(0,245+1,015+0,525)</t>
  </si>
  <si>
    <t>bez</t>
  </si>
  <si>
    <t>2*(0,21*2+3,08*2+2,535*2+1,135*2-1,32)-0,905*(2-1,03)</t>
  </si>
  <si>
    <t>0,13*(2-1,03)*2</t>
  </si>
  <si>
    <t>0,13*0,895</t>
  </si>
  <si>
    <t>2*(2,65-0,9+5,25+0,708*2+4,02+3,1*2+0,67+0,26+1,335+0,56*2+1,99+1,025-0,9)-0,895*(2-1,035)-1,785*(2-1,04)</t>
  </si>
  <si>
    <t>0,13*(2-1,035)*2+0,15*(2-1,04)*2</t>
  </si>
  <si>
    <t>2*(3,96*2+2,47*2-1)-0,9*(2-1,02)-0,85*0,54</t>
  </si>
  <si>
    <t>0,13*(2-1,05)*2</t>
  </si>
  <si>
    <t>781131112</t>
  </si>
  <si>
    <t>Izolace stěny pod obklad izolace nátěrem nebo stěrkou ve dvou vrstvách</t>
  </si>
  <si>
    <t>-51946046</t>
  </si>
  <si>
    <t>https://podminky.urs.cz/item/CS_URS_2024_01/781131112</t>
  </si>
  <si>
    <t>0,15*(4,1*2+1,5*2+1,28*2-0,7*2-0,8)</t>
  </si>
  <si>
    <t>0,15*(2,495*2+2,09*2-0,8)</t>
  </si>
  <si>
    <t>0,15*(2,05*2+2,405*2-0,8)</t>
  </si>
  <si>
    <t>0,15*(1,97*2+1,97*2+0,8*2+4,11*2-0,8*3)</t>
  </si>
  <si>
    <t>sprcha</t>
  </si>
  <si>
    <t>1,85*(0,8*2)</t>
  </si>
  <si>
    <t>0,15*(1,54*2+1,5*2-0,6)</t>
  </si>
  <si>
    <t>0,15*(3,145*2+2,535*2+1,135*2+0,21*2-0,9-1,32)</t>
  </si>
  <si>
    <t>0,15*(2,65+5,315+0,708*2+4,02+0,67+0,26+3,1*2-0,9+1,335+0,56*2+1,94+1,025-0,9)</t>
  </si>
  <si>
    <t>0,15*(3,375*2+0,305)</t>
  </si>
  <si>
    <t>0,15*(3,96*2-1+2,455*2)</t>
  </si>
  <si>
    <t>33</t>
  </si>
  <si>
    <t>781131232</t>
  </si>
  <si>
    <t>Izolace stěny pod obklad izolace těsnícími izolačními pásy pro styčné nebo dilatační spáry</t>
  </si>
  <si>
    <t>-207868197</t>
  </si>
  <si>
    <t>https://podminky.urs.cz/item/CS_URS_2024_01/781131232</t>
  </si>
  <si>
    <t>0,15*16</t>
  </si>
  <si>
    <t>0,15*8</t>
  </si>
  <si>
    <t>0,15*18+1,85*2</t>
  </si>
  <si>
    <t>0,15*6</t>
  </si>
  <si>
    <t>0,15*12</t>
  </si>
  <si>
    <t>0,15*24</t>
  </si>
  <si>
    <t>0,15*2</t>
  </si>
  <si>
    <t>30</t>
  </si>
  <si>
    <t>781472219</t>
  </si>
  <si>
    <t>Montáž keramických obkladů stěn lepených cementovým flexibilním lepidlem hladkých přes 22 do 25 ks/m2</t>
  </si>
  <si>
    <t>561560194</t>
  </si>
  <si>
    <t>https://podminky.urs.cz/item/CS_URS_2024_01/781472219</t>
  </si>
  <si>
    <t>209,736</t>
  </si>
  <si>
    <t>opočet ostění+parapet</t>
  </si>
  <si>
    <t>-0,247</t>
  </si>
  <si>
    <t>-0,539</t>
  </si>
  <si>
    <t>-0,252</t>
  </si>
  <si>
    <t>-0,244</t>
  </si>
  <si>
    <t>-0,117</t>
  </si>
  <si>
    <t>-0,116</t>
  </si>
  <si>
    <t>-0,348</t>
  </si>
  <si>
    <t>34</t>
  </si>
  <si>
    <t>781571131</t>
  </si>
  <si>
    <t>Montáž keramických obkladů ostění lepených flexibilním lepidlem šířky ostění do 200 mm</t>
  </si>
  <si>
    <t>1201236441</t>
  </si>
  <si>
    <t>https://podminky.urs.cz/item/CS_URS_2024_01/781571131</t>
  </si>
  <si>
    <t>(2-1,06)*2</t>
  </si>
  <si>
    <t>(2-1,035)*2</t>
  </si>
  <si>
    <t>(2-1,03)*2</t>
  </si>
  <si>
    <t>(2-1,005)*2</t>
  </si>
  <si>
    <t>35</t>
  </si>
  <si>
    <t>781674112</t>
  </si>
  <si>
    <t>Montáž keramických obkladů parapetů lepených flexibilním lepidlem, šířky parapetu přes 100 do 150 mm</t>
  </si>
  <si>
    <t>-354743323</t>
  </si>
  <si>
    <t>https://podminky.urs.cz/item/CS_URS_2024_01/781674112</t>
  </si>
  <si>
    <t>0,9</t>
  </si>
  <si>
    <t>0,905</t>
  </si>
  <si>
    <t>0,895+1,785</t>
  </si>
  <si>
    <t>31</t>
  </si>
  <si>
    <t>59761704</t>
  </si>
  <si>
    <t>obklad keramický nemrazuvzdorný povrch hladký/lesklý tl do 10mm přes 22 do 25ks/m2</t>
  </si>
  <si>
    <t>792198727</t>
  </si>
  <si>
    <t>207,756</t>
  </si>
  <si>
    <t>207,756*1,1 'Přepočtené koeficientem množství</t>
  </si>
  <si>
    <t>40</t>
  </si>
  <si>
    <t>781492211</t>
  </si>
  <si>
    <t>Obklad - dokončující práce montáž profilu lepeného flexibilním cementovým lepidlem rohového</t>
  </si>
  <si>
    <t>1291569491</t>
  </si>
  <si>
    <t>https://podminky.urs.cz/item/CS_URS_2024_01/781492211</t>
  </si>
  <si>
    <t>2*2</t>
  </si>
  <si>
    <t>2*2+(2-1,06)*2+0,9</t>
  </si>
  <si>
    <t>1,5</t>
  </si>
  <si>
    <t>2*4+(2-1,035)*2+0,905</t>
  </si>
  <si>
    <t>2*10+(2-1,03)*2+(2-1,035)*2+1,785+0,895</t>
  </si>
  <si>
    <t>2*2+(2-1,005)*2+0,9</t>
  </si>
  <si>
    <t>41</t>
  </si>
  <si>
    <t>28342001</t>
  </si>
  <si>
    <t>lišta ukončovací z PVC 8mm</t>
  </si>
  <si>
    <t>-1300403988</t>
  </si>
  <si>
    <t>64,555</t>
  </si>
  <si>
    <t>64,555*1,05 'Přepočtené koeficientem množství</t>
  </si>
  <si>
    <t>36</t>
  </si>
  <si>
    <t>781492221</t>
  </si>
  <si>
    <t>Obklad - dokončující práce montáž profilu lepeného flexibilním cementovým lepidlem vanového</t>
  </si>
  <si>
    <t>2084425958</t>
  </si>
  <si>
    <t>https://podminky.urs.cz/item/CS_URS_2024_01/781492221</t>
  </si>
  <si>
    <t>0,8*2</t>
  </si>
  <si>
    <t>37</t>
  </si>
  <si>
    <t>R283000001</t>
  </si>
  <si>
    <t xml:space="preserve">lišta vanová z PVC </t>
  </si>
  <si>
    <t>317651982</t>
  </si>
  <si>
    <t>1,6</t>
  </si>
  <si>
    <t>1,6*1,05 'Přepočtené koeficientem množství</t>
  </si>
  <si>
    <t>38</t>
  </si>
  <si>
    <t>781492251</t>
  </si>
  <si>
    <t>Obklad - dokončující práce montáž profilu lepeného flexibilním cementovým lepidlem ukončovacího</t>
  </si>
  <si>
    <t>1008269409</t>
  </si>
  <si>
    <t>https://podminky.urs.cz/item/CS_URS_2024_01/781492251</t>
  </si>
  <si>
    <t>4,1*2+1,5*2+1,28*2-0,8-0,7*2-0,1*2</t>
  </si>
  <si>
    <t>2,09*2+2,495*2-0,8</t>
  </si>
  <si>
    <t>2,05*2+2,405*2-0,8</t>
  </si>
  <si>
    <t>4,11*2-0,1*2+1,97*2-0,8*2+1,97*2+0,8*2-0,8-0,9+0,13*2</t>
  </si>
  <si>
    <t>1,5+1,655</t>
  </si>
  <si>
    <t>1,4*2+1,54*2-0,6</t>
  </si>
  <si>
    <t>0,245+1,015+0,525</t>
  </si>
  <si>
    <t>2,535*2+3,08*2+1,135*2+0,21*2-1,32-0,905+0,13*2-0,9</t>
  </si>
  <si>
    <t>2,65-0,9+5,25+0,708*2-1,785-0,895+0,13*4+4,02+3,1*2+0,67+0,26+1,335+0,56*2+1,99+1,025-0,9</t>
  </si>
  <si>
    <t>3,31*2+0,305</t>
  </si>
  <si>
    <t>3,96*2+2,47*2-1-0,9+0,13*2+0,85*2+0,54*2</t>
  </si>
  <si>
    <t>39</t>
  </si>
  <si>
    <t>555512928</t>
  </si>
  <si>
    <t>106,476</t>
  </si>
  <si>
    <t>106,476*1,05 'Přepočtené koeficientem množství</t>
  </si>
  <si>
    <t>104</t>
  </si>
  <si>
    <t>998781101</t>
  </si>
  <si>
    <t>Přesun hmot pro obklady keramické stanovený z hmotnosti přesunovaného materiálu vodorovná dopravní vzdálenost do 50 m základní v objektech výšky do 6 m</t>
  </si>
  <si>
    <t>-2011623689</t>
  </si>
  <si>
    <t>https://podminky.urs.cz/item/CS_URS_2024_01/998781101</t>
  </si>
  <si>
    <t>783</t>
  </si>
  <si>
    <t>Dokončovací práce - nátěry</t>
  </si>
  <si>
    <t>74</t>
  </si>
  <si>
    <t>783314101</t>
  </si>
  <si>
    <t>Základní nátěr zámečnických konstrukcí jednonásobný syntetický</t>
  </si>
  <si>
    <t>2123305742</t>
  </si>
  <si>
    <t>https://podminky.urs.cz/item/CS_URS_2024_01/783314101</t>
  </si>
  <si>
    <t>0,04*4*(1,2*2*3+1,3*2)</t>
  </si>
  <si>
    <t>75</t>
  </si>
  <si>
    <t>783315101</t>
  </si>
  <si>
    <t>Mezinátěr zámečnických konstrukcí jednonásobný syntetický standardní</t>
  </si>
  <si>
    <t>1492117313</t>
  </si>
  <si>
    <t>https://podminky.urs.cz/item/CS_URS_2024_01/783315101</t>
  </si>
  <si>
    <t>0,21*(0,6+1,97*2)*1</t>
  </si>
  <si>
    <t>0,21*(0,7+1,97*2)*1</t>
  </si>
  <si>
    <t>0,21*(0,8+1,97*2)*8</t>
  </si>
  <si>
    <t>0,21*(0,9+1,97*2)*4</t>
  </si>
  <si>
    <t>76</t>
  </si>
  <si>
    <t>783317101</t>
  </si>
  <si>
    <t>Krycí nátěr (email) zámečnických konstrukcí jednonásobný syntetický standardní</t>
  </si>
  <si>
    <t>-706639656</t>
  </si>
  <si>
    <t>https://podminky.urs.cz/item/CS_URS_2024_01/783317101</t>
  </si>
  <si>
    <t>zárubně</t>
  </si>
  <si>
    <t>13,956</t>
  </si>
  <si>
    <t>784</t>
  </si>
  <si>
    <t>Dokončovací práce - malby a tapety</t>
  </si>
  <si>
    <t>92</t>
  </si>
  <si>
    <t>784121001</t>
  </si>
  <si>
    <t>Oškrabání malby v místnostech výšky do 3,80 m</t>
  </si>
  <si>
    <t>1228484873</t>
  </si>
  <si>
    <t>https://podminky.urs.cz/item/CS_URS_2024_01/784121001</t>
  </si>
  <si>
    <t>viz oprava omítky</t>
  </si>
  <si>
    <t>374,27</t>
  </si>
  <si>
    <t>93</t>
  </si>
  <si>
    <t>784121011</t>
  </si>
  <si>
    <t>Rozmývání podkladu po oškrabání malby v místnostech výšky do 3,80 m</t>
  </si>
  <si>
    <t>1035454798</t>
  </si>
  <si>
    <t>https://podminky.urs.cz/item/CS_URS_2024_01/784121011</t>
  </si>
  <si>
    <t>94</t>
  </si>
  <si>
    <t>784181101</t>
  </si>
  <si>
    <t>Penetrace podkladu jednonásobná základní akrylátová bezbarvá v místnostech výšky do 3,80 m</t>
  </si>
  <si>
    <t>-637224699</t>
  </si>
  <si>
    <t>https://podminky.urs.cz/item/CS_URS_2024_01/784181101</t>
  </si>
  <si>
    <t>sdk</t>
  </si>
  <si>
    <t>159,34+38,94</t>
  </si>
  <si>
    <t>štuk</t>
  </si>
  <si>
    <t>469,226</t>
  </si>
  <si>
    <t xml:space="preserve">metodika výpočtu </t>
  </si>
  <si>
    <t>0,8*1,97+1,38*2,5+0,9*1,97</t>
  </si>
  <si>
    <t>1,8*1,44+0,8*1,97</t>
  </si>
  <si>
    <t>0,8*1,97*7+0,6*1,97+0,98*1,97*2</t>
  </si>
  <si>
    <t>0,8*1,97+0,89*1,47+0,89*1,49</t>
  </si>
  <si>
    <t>0,6*0,5</t>
  </si>
  <si>
    <t>1,8*1,45+1,78*1,45+0,9*1,97</t>
  </si>
  <si>
    <t>1,79*1,44+1,79*1,435+0,8*1,97+0,85*0,54</t>
  </si>
  <si>
    <t>0,905*(1,47+1,035-2)</t>
  </si>
  <si>
    <t>0,895*(1,46+1,03-2)+1,785*(1,45+1,035-2)</t>
  </si>
  <si>
    <t>0,9*(1,51+1,005-2)</t>
  </si>
  <si>
    <t>95</t>
  </si>
  <si>
    <t>784211101</t>
  </si>
  <si>
    <t>Malby z malířských směsí oděruvzdorných za mokra dvojnásobné, bílé za mokra oděruvzdorné výborně v místnostech výšky do 3,80 m</t>
  </si>
  <si>
    <t>-738380021</t>
  </si>
  <si>
    <t>https://podminky.urs.cz/item/CS_URS_2024_01/784211101</t>
  </si>
  <si>
    <t>715,428</t>
  </si>
  <si>
    <t>odpočet nátěr jídelna</t>
  </si>
  <si>
    <t>-86,593</t>
  </si>
  <si>
    <t>96</t>
  </si>
  <si>
    <t>784211151</t>
  </si>
  <si>
    <t>Malby z malířských směsí oděruvzdorných za mokra Příplatek k cenám dvojnásobných maleb za provádění barevné malby tónované tónovacími přípravky</t>
  </si>
  <si>
    <t>-1132841688</t>
  </si>
  <si>
    <t>https://podminky.urs.cz/item/CS_URS_2024_01/784211151</t>
  </si>
  <si>
    <t>628,835</t>
  </si>
  <si>
    <t>97</t>
  </si>
  <si>
    <t>784351031</t>
  </si>
  <si>
    <t>Malby antibakteriální v místnostech výšky do 3,80 m</t>
  </si>
  <si>
    <t>-1856574762</t>
  </si>
  <si>
    <t>https://podminky.urs.cz/item/CS_URS_2024_01/784351031</t>
  </si>
  <si>
    <t>jídelna</t>
  </si>
  <si>
    <t>1,5*(1,59+6,92-0,9+8,23+0,75*2+3,03+4,28+0,785)</t>
  </si>
  <si>
    <t>0,5-(1,8*0,465)+0,5-(1,78*0,445)</t>
  </si>
  <si>
    <t>1,5*(6,995*2-0,8+2,455+1,25*2+0,27+1,25+4,15-1,1-0,9+4,15+1*2+0,27+2,47+0,93*2+0,27*2)</t>
  </si>
  <si>
    <t>0,5-(1,79*0,455)+0,5-(1,78*0,435)</t>
  </si>
  <si>
    <t>2024-4-3 - ZDRAVOTNÍ TECH...</t>
  </si>
  <si>
    <t>ONDŘEJ HYHLÍK</t>
  </si>
  <si>
    <t>D1 - 721: Ostatní</t>
  </si>
  <si>
    <t>D2 - 721: Vnitřní kanalizace</t>
  </si>
  <si>
    <t>D3 - 722: Vnitřní vodovod</t>
  </si>
  <si>
    <t>D4 - 725: Zařizovací předměty</t>
  </si>
  <si>
    <t>D5 - 723: Vnitřní plynovod</t>
  </si>
  <si>
    <t>D1</t>
  </si>
  <si>
    <t>721: Ostatní</t>
  </si>
  <si>
    <t>721000000</t>
  </si>
  <si>
    <t>Stavební přípomoce, prostupy konstrukcemi, drážky ve stěně, ucpávky, jádrové prostupy apod. (nezahrnuto ve stavařské části)</t>
  </si>
  <si>
    <t>721000000.1</t>
  </si>
  <si>
    <t>Dokumentace skutečného provedení ZTI</t>
  </si>
  <si>
    <t>soubor</t>
  </si>
  <si>
    <t>721000000.2</t>
  </si>
  <si>
    <t>Likvidace odpadů (cena obvyklá)</t>
  </si>
  <si>
    <t>721000000.3</t>
  </si>
  <si>
    <t>Revize (cena obvyklá)</t>
  </si>
  <si>
    <t>D2</t>
  </si>
  <si>
    <t>721: Vnitřní kanalizace</t>
  </si>
  <si>
    <t>721173401</t>
  </si>
  <si>
    <t>Potrubí z trub PVC SN4 svodné (ležaté) DN 110</t>
  </si>
  <si>
    <t>https://podminky.urs.cz/item/CS_URS_2024_01/721173401</t>
  </si>
  <si>
    <t>721173402</t>
  </si>
  <si>
    <t>Potrubí z trub PVC SN4 svodné (ležaté) DN 125</t>
  </si>
  <si>
    <t>https://podminky.urs.cz/item/CS_URS_2024_01/721173402</t>
  </si>
  <si>
    <t>721174024</t>
  </si>
  <si>
    <t>Potrubí z trub polypropylenových odpadní (svislé) DN 75</t>
  </si>
  <si>
    <t>https://podminky.urs.cz/item/CS_URS_2024_01/721174024</t>
  </si>
  <si>
    <t>721174025</t>
  </si>
  <si>
    <t>Potrubí z trub polypropylenových odpadní (svislé) DN 110</t>
  </si>
  <si>
    <t>https://podminky.urs.cz/item/CS_URS_2024_01/721174025</t>
  </si>
  <si>
    <t>721174042</t>
  </si>
  <si>
    <t>Potrubí z trub polypropylenových připojovací DN 40</t>
  </si>
  <si>
    <t>https://podminky.urs.cz/item/CS_URS_2024_01/721174042</t>
  </si>
  <si>
    <t>721174043</t>
  </si>
  <si>
    <t>Potrubí z trub polypropylenových připojovací DN 50</t>
  </si>
  <si>
    <t>https://podminky.urs.cz/item/CS_URS_2024_01/721174043</t>
  </si>
  <si>
    <t>7</t>
  </si>
  <si>
    <t>721174045</t>
  </si>
  <si>
    <t>Potrubí z trub polypropylenových připojovací DN 110</t>
  </si>
  <si>
    <t>https://podminky.urs.cz/item/CS_URS_2024_01/721174045</t>
  </si>
  <si>
    <t>28612145</t>
  </si>
  <si>
    <t>hadice z měkčeného PVC pro vodu, kapaliny, vzduch D 19/26mm</t>
  </si>
  <si>
    <t>HLE.HL900N</t>
  </si>
  <si>
    <t>Kanalizační přivzdušňovací ventil DN50/75/110 s dvojitou izolační stěnou</t>
  </si>
  <si>
    <t>721173606.GBT</t>
  </si>
  <si>
    <t>Potrubí kanalizační svodné Geberit PE DN 100</t>
  </si>
  <si>
    <t>721173723.GBT</t>
  </si>
  <si>
    <t>Potrubí kanalizační připojovací Geberit PE DN 50</t>
  </si>
  <si>
    <t>721290111</t>
  </si>
  <si>
    <t>Zkouška těsnosti kanalizace v objektech vodou do DN 125</t>
  </si>
  <si>
    <t>https://podminky.urs.cz/item/CS_URS_2024_01/721290111</t>
  </si>
  <si>
    <t>721194104</t>
  </si>
  <si>
    <t>Vyměření přípojek na potrubí vyvedení a upevnění odpadních výpustek DN 40</t>
  </si>
  <si>
    <t>https://podminky.urs.cz/item/CS_URS_2024_01/721194104</t>
  </si>
  <si>
    <t>721194105</t>
  </si>
  <si>
    <t>Vyměření přípojek na potrubí vyvedení a upevnění odpadních výpustek DN 50</t>
  </si>
  <si>
    <t>https://podminky.urs.cz/item/CS_URS_2024_01/721194105</t>
  </si>
  <si>
    <t>721194109</t>
  </si>
  <si>
    <t>Vyměření přípojek na potrubí vyvedení a upevnění odpadních výpustek DN 110</t>
  </si>
  <si>
    <t>https://podminky.urs.cz/item/CS_URS_2024_01/721194109</t>
  </si>
  <si>
    <t>721211421.HLE</t>
  </si>
  <si>
    <t>Vpusť podlahová HL 310N se svislým odtokem DN 50/75/110 mřížka nerez 115x115</t>
  </si>
  <si>
    <t>722181116</t>
  </si>
  <si>
    <t>Ochrana potrubí plstěnými pásy DN 50 a DN 65</t>
  </si>
  <si>
    <t>https://podminky.urs.cz/item/CS_URS_2024_01/722181116</t>
  </si>
  <si>
    <t>998721201</t>
  </si>
  <si>
    <t>Přesun hmot pro vnitřní kanalizaci stanovený procentní sazbou (%) z ceny vodorovná dopravní vzdálenost do 50 m základní v objektech výšky do 6 m</t>
  </si>
  <si>
    <t>https://podminky.urs.cz/item/CS_URS_2024_01/998721201</t>
  </si>
  <si>
    <t>D3</t>
  </si>
  <si>
    <t>722: Vnitřní vodovod</t>
  </si>
  <si>
    <t>722174022</t>
  </si>
  <si>
    <t>Potrubí z plastových trubek z polypropylenu PPR svařovaných polyfúzně PN 20 (SDR 6) D 20 x 3,4</t>
  </si>
  <si>
    <t>https://podminky.urs.cz/item/CS_URS_2024_01/722174022</t>
  </si>
  <si>
    <t>722174023</t>
  </si>
  <si>
    <t>Potrubí z plastových trubek z polypropylenu PPR svařovaných polyfúzně PN 20 (SDR 6) D 25 x 4,2</t>
  </si>
  <si>
    <t>https://podminky.urs.cz/item/CS_URS_2024_01/722174023</t>
  </si>
  <si>
    <t>722174024</t>
  </si>
  <si>
    <t>Potrubí z plastových trubek z polypropylenu PPR svařovaných polyfúzně PN 20 (SDR 6) D 32 x 5,4</t>
  </si>
  <si>
    <t>https://podminky.urs.cz/item/CS_URS_2024_01/722174024</t>
  </si>
  <si>
    <t>722174025</t>
  </si>
  <si>
    <t>Potrubí z plastových trubek z polypropylenu PPR svařovaných polyfúzně PN 20 (SDR 6) D 40 x 6,7</t>
  </si>
  <si>
    <t>https://podminky.urs.cz/item/CS_URS_2024_01/722174025</t>
  </si>
  <si>
    <t>722174026</t>
  </si>
  <si>
    <t>Potrubí z plastových trubek z polypropylenu PPR svařovaných polyfúzně PN 20 (SDR 6) D 50 x 8,3</t>
  </si>
  <si>
    <t>https://podminky.urs.cz/item/CS_URS_2024_01/722174026</t>
  </si>
  <si>
    <t>722174008</t>
  </si>
  <si>
    <t>Potrubí z plastových trubek z polypropylenu PPR svařovaných polyfúzně PN 16 (SDR 7,4) D 75 x 10,3</t>
  </si>
  <si>
    <t>https://podminky.urs.cz/item/CS_URS_2024_01/722174008</t>
  </si>
  <si>
    <t>722181221</t>
  </si>
  <si>
    <t>Ochrana potrubí termoizolačními trubicemi z pěnového polyetylenu PE přilepenými v příčných a podélných spojích, tloušťky izolace přes 6 do 9 mm, vnitřního průměru izolace DN do 22 mm</t>
  </si>
  <si>
    <t>https://podminky.urs.cz/item/CS_URS_2024_01/722181221</t>
  </si>
  <si>
    <t>722181222</t>
  </si>
  <si>
    <t>Ochrana potrubí termoizolačními trubicemi z pěnového polyetylenu PE přilepenými v příčných a podélných spojích, tloušťky izolace přes 6 do 9 mm, vnitřního průměru izolace DN přes 22 do 45 mm</t>
  </si>
  <si>
    <t>https://podminky.urs.cz/item/CS_URS_2024_01/722181222</t>
  </si>
  <si>
    <t>722181233</t>
  </si>
  <si>
    <t>Ochrana potrubí termoizolačními trubicemi z pěnového polyetylenu PE přilepenými v příčných a podélných spojích, tloušťky izolace přes 9 do 13 mm, vnitřního průměru izolace DN přes 45 do 63 mm</t>
  </si>
  <si>
    <t>https://podminky.urs.cz/item/CS_URS_2024_01/722181233</t>
  </si>
  <si>
    <t>722181241</t>
  </si>
  <si>
    <t>Ochrana potrubí termoizolačními trubicemi z pěnového polyetylenu PE přilepenými v příčných a podélných spojích, tloušťky izolace přes 13 do 20 mm, vnitřního průměru izolace DN do 22 mm</t>
  </si>
  <si>
    <t>https://podminky.urs.cz/item/CS_URS_2024_01/722181241</t>
  </si>
  <si>
    <t>722181242</t>
  </si>
  <si>
    <t>Ochrana potrubí termoizolačními trubicemi z pěnového polyetylenu PE přilepenými v příčných a podélných spojích, tloušťky izolace přes 13 do 20 mm, vnitřního průměru izolace DN přes 22 do 45 mm</t>
  </si>
  <si>
    <t>https://podminky.urs.cz/item/CS_URS_2024_01/722181242</t>
  </si>
  <si>
    <t>722182016</t>
  </si>
  <si>
    <t>Podpůrný žlab pro potrubí průměru D 63</t>
  </si>
  <si>
    <t>https://podminky.urs.cz/item/CS_URS_2024_01/722182016</t>
  </si>
  <si>
    <t>722290226</t>
  </si>
  <si>
    <t>Zkoušky, proplach a desinfekce vodovodního potrubí zkoušky těsnosti vodovodního potrubí závitového do DN 50</t>
  </si>
  <si>
    <t>https://podminky.urs.cz/item/CS_URS_2024_01/722290226</t>
  </si>
  <si>
    <t>722290234</t>
  </si>
  <si>
    <t>Zkoušky, proplach a desinfekce vodovodního potrubí proplach a desinfekce vodovodního potrubí do DN 80</t>
  </si>
  <si>
    <t>https://podminky.urs.cz/item/CS_URS_2024_01/722290234</t>
  </si>
  <si>
    <t>722232048</t>
  </si>
  <si>
    <t>Armatury se dvěma závity kulové kohouty PN 42 do 185 °C přímé vnitřní závit G 2"</t>
  </si>
  <si>
    <t>https://podminky.urs.cz/item/CS_URS_2024_01/722232048</t>
  </si>
  <si>
    <t>722262165</t>
  </si>
  <si>
    <t>Vodoměry pro vodu do 40°C přírubové šroubové horizontální DN 40 x 300 mm Qn 10</t>
  </si>
  <si>
    <t>https://podminky.urs.cz/item/CS_URS_2024_01/722262165</t>
  </si>
  <si>
    <t>998722201</t>
  </si>
  <si>
    <t>Přesun hmot pro vnitřní vodovod stanovený procentní sazbou (%) z ceny vodorovná dopravní vzdálenost do 50 m základní v objektech výšky do 6 m</t>
  </si>
  <si>
    <t>https://podminky.urs.cz/item/CS_URS_2024_01/998722201</t>
  </si>
  <si>
    <t>D4</t>
  </si>
  <si>
    <t>725: Zařizovací předměty</t>
  </si>
  <si>
    <t>725211602</t>
  </si>
  <si>
    <t>Umyvadla keramická bílá bez výtokových armatur připevněná na stěnu šrouby bez sloupu nebo krytu na sifon, šířka umyvadla 550 mm</t>
  </si>
  <si>
    <t>https://podminky.urs.cz/item/CS_URS_2024_01/725211602</t>
  </si>
  <si>
    <t>725211703</t>
  </si>
  <si>
    <t>Umyvadla keramická bílá bez výtokových armatur připevněná na stěnu šrouby malá (umývátka) stěnová 450 mm</t>
  </si>
  <si>
    <t>https://podminky.urs.cz/item/CS_URS_2024_01/725211703</t>
  </si>
  <si>
    <t>725822632</t>
  </si>
  <si>
    <t>Baterie umyvadlové stojánkové klasické bez výpusti</t>
  </si>
  <si>
    <t>https://podminky.urs.cz/item/CS_URS_2024_01/725822632</t>
  </si>
  <si>
    <t>725000000</t>
  </si>
  <si>
    <t>Umyvadlo, 1 otvor pro armaturu propíchnutý, 60 x 55 cm, bílé 23136000002, Umyvadlo Imobil</t>
  </si>
  <si>
    <t>725112022</t>
  </si>
  <si>
    <t>Zařízení záchodů klozety keramické závěsné na nosné stěny s hlubokým splachováním odpad vodorovný</t>
  </si>
  <si>
    <t>88</t>
  </si>
  <si>
    <t>https://podminky.urs.cz/item/CS_URS_2024_01/725112022</t>
  </si>
  <si>
    <t>725000000.1</t>
  </si>
  <si>
    <t>Ovládací tlačítko plast alpská bílá</t>
  </si>
  <si>
    <t>725000000.2</t>
  </si>
  <si>
    <t>ZÁVĚSNÝ KLOZET, PRODLOUŽENÁ DÉLKA, HORIZONTÁLNÍ ODPAD + oddálené splachovací tlačítko</t>
  </si>
  <si>
    <t>725241141</t>
  </si>
  <si>
    <t>Sprchové vaničky akrylátové čtvrtkruhové 800x800 mm</t>
  </si>
  <si>
    <t>725244812</t>
  </si>
  <si>
    <t>Zástěna sprchová rohová rámová se skleněnou výplní tl. 4 a 5 mm dveře posuvné dvoudílné na čtvrtkruhovou vaničku 800x800 mm</t>
  </si>
  <si>
    <t>725841332</t>
  </si>
  <si>
    <t>Baterie sprchové podomítkové (zápustné) s přepínačem a pohyblivým držákem</t>
  </si>
  <si>
    <t>https://podminky.urs.cz/item/CS_URS_2024_01/725841332</t>
  </si>
  <si>
    <t>725200000</t>
  </si>
  <si>
    <t>Ventil rohový, G 3/4"</t>
  </si>
  <si>
    <t>725813112</t>
  </si>
  <si>
    <t>Ventil rohový pračkový G 3/4"</t>
  </si>
  <si>
    <t>KUS</t>
  </si>
  <si>
    <t>725813111</t>
  </si>
  <si>
    <t>rohový ventil bez filtru 1/2"X 3/8"</t>
  </si>
  <si>
    <t>725861102.HLE</t>
  </si>
  <si>
    <t>Zápachová uzávěrka HL132/40 pro umyvadla DN 40</t>
  </si>
  <si>
    <t>106</t>
  </si>
  <si>
    <t>725865311.HLE</t>
  </si>
  <si>
    <t>Zápachová uzávěrka HL514 sprchových van DN 40/50 s kulovým kloubem na odtoku</t>
  </si>
  <si>
    <t>108</t>
  </si>
  <si>
    <t>726131041</t>
  </si>
  <si>
    <t>Předstěnové instalační systémy do lehkých stěn s kovovou konstrukcí pro závěsné klozety ovládání zepředu, stavební výšky 1120 mm</t>
  </si>
  <si>
    <t>https://podminky.urs.cz/item/CS_URS_2024_01/726131041</t>
  </si>
  <si>
    <t>726131043</t>
  </si>
  <si>
    <t>Předstěnové instalační systémy do lehkých stěn s kovovou konstrukcí pro závěsné klozety ovládání zepředu, stavební výšky 1120 mm pro tělesně postižené</t>
  </si>
  <si>
    <t>https://podminky.urs.cz/item/CS_URS_2024_01/726131043</t>
  </si>
  <si>
    <t>725000000.3</t>
  </si>
  <si>
    <t>Podpěrné madlo U 900 mm hladké</t>
  </si>
  <si>
    <t>998725201</t>
  </si>
  <si>
    <t>Přesun hmot pro zařizovací předměty stanovený procentní sazbou (%) z ceny vodorovná dopravní vzdálenost do 50 m základní v objektech výšky do 6 m</t>
  </si>
  <si>
    <t>https://podminky.urs.cz/item/CS_URS_2024_01/998725201</t>
  </si>
  <si>
    <t>D5</t>
  </si>
  <si>
    <t>723: Vnitřní plynovod</t>
  </si>
  <si>
    <t>723160334</t>
  </si>
  <si>
    <t>Přípojky k plynoměrům rozpěrky přípojek G 1"</t>
  </si>
  <si>
    <t>https://podminky.urs.cz/item/CS_URS_2024_01/723160334</t>
  </si>
  <si>
    <t>723181024</t>
  </si>
  <si>
    <t>Potrubí z měděných trubek tvrdých, spojovaných lisováním Ø 28/1,5</t>
  </si>
  <si>
    <t>https://podminky.urs.cz/item/CS_URS_2024_01/723181024</t>
  </si>
  <si>
    <t>723230124</t>
  </si>
  <si>
    <t>Armatury se dvěma závity s protipožární armaturou PN 5 pojistné vsuvky vnitřní a vnější závit G 1" FM</t>
  </si>
  <si>
    <t>122</t>
  </si>
  <si>
    <t>https://podminky.urs.cz/item/CS_URS_2024_01/723230124</t>
  </si>
  <si>
    <t>723230152.IVR</t>
  </si>
  <si>
    <t>Rohový uzávěr PN 4 G 1/2" s bajonetovým připojením a FIREBAG provozní pojistkou</t>
  </si>
  <si>
    <t>124</t>
  </si>
  <si>
    <t>723230153</t>
  </si>
  <si>
    <t>Armatury se dvěma závity flexibilní nerezová hadice pro bajonetové uzávěry na plyn PN 1, délky 500 mm</t>
  </si>
  <si>
    <t>126</t>
  </si>
  <si>
    <t>https://podminky.urs.cz/item/CS_URS_2024_01/723230153</t>
  </si>
  <si>
    <t>723230232</t>
  </si>
  <si>
    <t>Armatury se dvěma závity kulové uzávěry s integrovanou tlakovou zátkou pro měření provozního přetlaku a zkoušku těsnosti G 1" FF</t>
  </si>
  <si>
    <t>128</t>
  </si>
  <si>
    <t>https://podminky.urs.cz/item/CS_URS_2024_01/723230232</t>
  </si>
  <si>
    <t>132100JC</t>
  </si>
  <si>
    <t>Plynoměr membránový nízkotlaký BK se šroubením G4 / G6, PN 0,05MPa, rozteč 250</t>
  </si>
  <si>
    <t>130</t>
  </si>
  <si>
    <t>998723201</t>
  </si>
  <si>
    <t>Přesun hmot pro vnitřní plynovod stanovený procentní sazbou (%) z ceny vodorovná dopravní vzdálenost do 50 m základní v objektech výšky do 6 m</t>
  </si>
  <si>
    <t>132</t>
  </si>
  <si>
    <t>https://podminky.urs.cz/item/CS_URS_2024_01/998723201</t>
  </si>
  <si>
    <t>2024-4-4 - VZDUCHOTECHNIKA</t>
  </si>
  <si>
    <t>Mladá bolelsva</t>
  </si>
  <si>
    <t>D1 - 751: Ostatní</t>
  </si>
  <si>
    <t>D2 - 751: Vzduchotechnika</t>
  </si>
  <si>
    <t>751: Ostatní</t>
  </si>
  <si>
    <t>Dokumentace skutečného provedení VZT</t>
  </si>
  <si>
    <t>751: Vzduchotechnika</t>
  </si>
  <si>
    <t>751000000</t>
  </si>
  <si>
    <t>Rekuperační jednotka do objemu vzduchu 1500m3/h, EC ventilátory, deskový výměník,směšovací klapky, el. Ohřívač vzduchu, filtry, autonomní regulace</t>
  </si>
  <si>
    <t>42958004</t>
  </si>
  <si>
    <t>zákryt akumulační nástěnný (digestoř-skŕíň) nerez, 70x60x45cm</t>
  </si>
  <si>
    <t>751000000.1</t>
  </si>
  <si>
    <t>Ohebná Al laminátová hadice s kostrou z ocelového drátu spirálovitě vinutou mezi dvěma vrstvami několikavrstvého Al laminátu., d100 a d125</t>
  </si>
  <si>
    <t>751510013</t>
  </si>
  <si>
    <t>Vzduchotechnické potrubí z pozinkovaného plechu čtyřhranné s přírubou, průřezu přes 0,07 do 0,13 m2</t>
  </si>
  <si>
    <t>https://podminky.urs.cz/item/CS_URS_2024_01/751510013</t>
  </si>
  <si>
    <t>751510042</t>
  </si>
  <si>
    <t>Vzduchotechnické potrubí z pozinkovaného plechu kruhové, trouba spirálně vinutá bez příruby, průměru přes 100 do 200 mm</t>
  </si>
  <si>
    <t>https://podminky.urs.cz/item/CS_URS_2024_01/751510042</t>
  </si>
  <si>
    <t>751510043</t>
  </si>
  <si>
    <t>Vzduchotechnické potrubí z pozinkovaného plechu kruhové, trouba spirálně vinutá bez příruby, průměru přes 200 do 300 mm</t>
  </si>
  <si>
    <t>https://podminky.urs.cz/item/CS_URS_2024_01/751510043</t>
  </si>
  <si>
    <t>42973009</t>
  </si>
  <si>
    <t>výusť jednořadá do kruhového potrubí SPIRO Pz 200x75mm</t>
  </si>
  <si>
    <t>42973010</t>
  </si>
  <si>
    <t>výusť jednořadá do kruhového potrubí SPIRO Pz 200x100mm</t>
  </si>
  <si>
    <t>42973015</t>
  </si>
  <si>
    <t>výusť jednořadá do kruhového potrubí SPIRO Pz 400x100mm</t>
  </si>
  <si>
    <t>42973034</t>
  </si>
  <si>
    <t>výusť dvouřadá do kruhového potrubí SPIRO Pz 200x75mm  200x75mm</t>
  </si>
  <si>
    <t>42973035</t>
  </si>
  <si>
    <t>výusť dvouřadá do kruhového potrubí SPIRO Pz 200x100mm</t>
  </si>
  <si>
    <t>751000000.2</t>
  </si>
  <si>
    <t>Potrubní ventilátory do kruhového potrubí určené k odvětrání RN 200 NK</t>
  </si>
  <si>
    <t>751000000.3</t>
  </si>
  <si>
    <t>malý, odtahový ventilátor -plastový, se zpětnou klapkou - doběh 1-30min - 230V, 15W, průtok max. 95m3/h</t>
  </si>
  <si>
    <t>751000000.4</t>
  </si>
  <si>
    <t>malý, odtahový ventilátor -plastový, se zpětnou klapkou - doběh 1-30min - 230V, 20W, průtok max. 185m3/</t>
  </si>
  <si>
    <t>751000000.5</t>
  </si>
  <si>
    <t>Protidešťová, výfuková mřížka d125, plechová</t>
  </si>
  <si>
    <t>751000000.6</t>
  </si>
  <si>
    <t>Protidešťová stříška, d200, pozinkovaná ocel</t>
  </si>
  <si>
    <t>42976209</t>
  </si>
  <si>
    <t>tlumič hluku kruhový Pz, D 280mm, l=600mm</t>
  </si>
  <si>
    <t>998751000</t>
  </si>
  <si>
    <t>Přesun hmot procentní pro VZT v objektech v do 6 m</t>
  </si>
  <si>
    <t>2024-4-5 - ELEKTROTECHNIKA</t>
  </si>
  <si>
    <t>62010093</t>
  </si>
  <si>
    <t>Petr Odnoha</t>
  </si>
  <si>
    <t xml:space="preserve">    741 - Elektroinstalace - silnoproud</t>
  </si>
  <si>
    <t xml:space="preserve">    742 - Elektroinstalace - slaboproud</t>
  </si>
  <si>
    <t>M - Práce a dodávky M</t>
  </si>
  <si>
    <t xml:space="preserve">    46-M - Zemní práce při extr.mont.pracích</t>
  </si>
  <si>
    <t>741</t>
  </si>
  <si>
    <t>Elektroinstalace - silnoproud</t>
  </si>
  <si>
    <t>741110042</t>
  </si>
  <si>
    <t>Montáž trubek elektroinstalačních s nasunutím nebo našroubováním do krabic plastových ohebných, uložených pevně, vnější Ø přes 23 do 35 mm</t>
  </si>
  <si>
    <t>180301376</t>
  </si>
  <si>
    <t>https://podminky.urs.cz/item/CS_URS_2024_01/741110042</t>
  </si>
  <si>
    <t>34571156</t>
  </si>
  <si>
    <t>trubka elektroinstalační ohebná z PH, D 28,4/34,5mm</t>
  </si>
  <si>
    <t>-738980562</t>
  </si>
  <si>
    <t>20*1,05 'Přepočtené koeficientem množství</t>
  </si>
  <si>
    <t>741110062</t>
  </si>
  <si>
    <t>Montáž trubek elektroinstalačních s nasunutím nebo našroubováním do krabic plastových ohebných, uložených pod omítku, vnější Ø přes 23 do 35 mm</t>
  </si>
  <si>
    <t>359443718</t>
  </si>
  <si>
    <t>https://podminky.urs.cz/item/CS_URS_2024_01/741110062</t>
  </si>
  <si>
    <t>-1736844354</t>
  </si>
  <si>
    <t>65*1,05 'Přepočtené koeficientem množství</t>
  </si>
  <si>
    <t>741110441</t>
  </si>
  <si>
    <t>Montáž hadic ochranných s nasunutím do krabic pryžových, uložených volně, vnitřní Ø do 40 mm</t>
  </si>
  <si>
    <t>706360771</t>
  </si>
  <si>
    <t>https://podminky.urs.cz/item/CS_URS_2024_01/741110441</t>
  </si>
  <si>
    <t>R1301626</t>
  </si>
  <si>
    <t>OCHRANNA HADICE POLYAMID SEDA</t>
  </si>
  <si>
    <t>vlastní</t>
  </si>
  <si>
    <t>-1904737661</t>
  </si>
  <si>
    <t>741112061</t>
  </si>
  <si>
    <t>Montáž krabic elektroinstalačních bez napojení na trubky a lišty, demontáže a montáže víčka a přístroje přístrojových zapuštěných plastových kruhových do zdiva</t>
  </si>
  <si>
    <t>-923211172</t>
  </si>
  <si>
    <t>https://podminky.urs.cz/item/CS_URS_2024_01/741112061</t>
  </si>
  <si>
    <t>34571451</t>
  </si>
  <si>
    <t>krabice pod omítku PVC přístrojová kruhová D 70mm hluboká</t>
  </si>
  <si>
    <t>-1797463281</t>
  </si>
  <si>
    <t>741112101</t>
  </si>
  <si>
    <t>Montáž krabic elektroinstalačních bez napojení na trubky a lišty, demontáže a montáže víčka a přístroje rozvodek se zapojením vodičů na svorkovnici zapuštěných plastových kruhových do zdiva</t>
  </si>
  <si>
    <t>-1409317483</t>
  </si>
  <si>
    <t>https://podminky.urs.cz/item/CS_URS_2024_01/741112101</t>
  </si>
  <si>
    <t>34571563</t>
  </si>
  <si>
    <t>krabice pod omítku PVC odbočná kruhová D 100mm s víčkem a svorkovnicí</t>
  </si>
  <si>
    <t>-1391681953</t>
  </si>
  <si>
    <t>741112103</t>
  </si>
  <si>
    <t>Montáž krabic elektroinstalačních bez napojení na trubky a lišty, demontáže a montáže víčka a přístroje rozvodek se zapojením vodičů na svorkovnici zapuštěných plastových čtyřhranných</t>
  </si>
  <si>
    <t>-1259065651</t>
  </si>
  <si>
    <t>https://podminky.urs.cz/item/CS_URS_2024_01/741112103</t>
  </si>
  <si>
    <t>34571459</t>
  </si>
  <si>
    <t>krabice pod omítku PVC odbočná čtvercová 100x100mm s víčkem</t>
  </si>
  <si>
    <t>1528530949</t>
  </si>
  <si>
    <t>741112111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</si>
  <si>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</si>
  <si>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-1787250759</t>
  </si>
  <si>
    <t>https://podminky.urs.cz/item/CS_URS_2024_01/741112111</t>
  </si>
  <si>
    <t>34571479</t>
  </si>
  <si>
    <t>krabice v uzavřeném provedení PP s krytím IP 66 čtvercová 100x100mm</t>
  </si>
  <si>
    <t>651095117</t>
  </si>
  <si>
    <t>741120001</t>
  </si>
  <si>
    <t>Montáž vodičů izolovaných měděných bez ukončení uložených pod omítku plných a laněných (např. CY), průřezu žíly 0,35 až 6 mm2</t>
  </si>
  <si>
    <t>-1806954305</t>
  </si>
  <si>
    <t>https://podminky.urs.cz/item/CS_URS_2024_01/741120001</t>
  </si>
  <si>
    <t>34141026</t>
  </si>
  <si>
    <t>vodič propojovací flexibilní jádro Cu lanované izolace PVC 450/750V (H07V-K) 1x4mm2</t>
  </si>
  <si>
    <t>759475739</t>
  </si>
  <si>
    <t>40*1,15 'Přepočtené koeficientem množství</t>
  </si>
  <si>
    <t>34141027</t>
  </si>
  <si>
    <t>vodič propojovací flexibilní jádro Cu lanované izolace PVC 450/750V (H07V-K) 1x6mm2</t>
  </si>
  <si>
    <t>129651252</t>
  </si>
  <si>
    <t>130*1,15 'Přepočtené koeficientem množství</t>
  </si>
  <si>
    <t>741120005</t>
  </si>
  <si>
    <t>Montáž vodičů izolovaných měděných bez ukončení uložených pod omítku plných a laněných (např. CY), průřezu žíly 25 až 35 mm2</t>
  </si>
  <si>
    <t>1779041315</t>
  </si>
  <si>
    <t>https://podminky.urs.cz/item/CS_URS_2024_01/741120005</t>
  </si>
  <si>
    <t>34141031</t>
  </si>
  <si>
    <t>vodič propojovací flexibilní jádro Cu lanované izolace PVC 450/750V (H07V-K) 1x35mm2</t>
  </si>
  <si>
    <t>-1795558934</t>
  </si>
  <si>
    <t>30*1,15 'Přepočtené koeficientem množství</t>
  </si>
  <si>
    <t>741120501</t>
  </si>
  <si>
    <t>Montáž kabelů flexibilních měděných bez ukončení uložených volně lehkých a středních (např. CGSG), počtu žil do 7</t>
  </si>
  <si>
    <t>-466405979</t>
  </si>
  <si>
    <t>https://podminky.urs.cz/item/CS_URS_2024_01/741120501</t>
  </si>
  <si>
    <t>34113258</t>
  </si>
  <si>
    <t>kabel Instalační flexibilní jádro Cu lanované izolace pryž plášť pryž chloroprenová 450/750V (H07RN-F) 3x2,5mm2</t>
  </si>
  <si>
    <t>838289272</t>
  </si>
  <si>
    <t>59</t>
  </si>
  <si>
    <t>34113280</t>
  </si>
  <si>
    <t>kabel Instalační flexibilní jádro Cu lanované izolace pryž plášť pryž chloroprenová 450/750V (H07RN-F) 5x6mm2</t>
  </si>
  <si>
    <t>-1413886061</t>
  </si>
  <si>
    <t>10*1,15 'Přepočtené koeficientem množství</t>
  </si>
  <si>
    <t>741122011</t>
  </si>
  <si>
    <t>Montáž kabelů měděných bez ukončení uložených pod omítku plných kulatých (např. CYKY), počtu a průřezu žil 2x1,5 až 2,5 mm2</t>
  </si>
  <si>
    <t>-1518376417</t>
  </si>
  <si>
    <t>https://podminky.urs.cz/item/CS_URS_2024_01/741122011</t>
  </si>
  <si>
    <t>34111005</t>
  </si>
  <si>
    <t>kabel instalační jádro Cu plné izolace PVC plášť PVC 450/750V (CYKY) 2x1,5mm2</t>
  </si>
  <si>
    <t>225206030</t>
  </si>
  <si>
    <t>195*1,15 'Přepočtené koeficientem množství</t>
  </si>
  <si>
    <t>741122015</t>
  </si>
  <si>
    <t>Montáž kabelů měděných bez ukončení uložených pod omítku plných kulatých (např. CYKY), počtu a průřezu žil 3x1,5 mm2</t>
  </si>
  <si>
    <t>-1254250371</t>
  </si>
  <si>
    <t>https://podminky.urs.cz/item/CS_URS_2024_01/741122015</t>
  </si>
  <si>
    <t>34111030</t>
  </si>
  <si>
    <t>kabel instalační jádro Cu plné izolace PVC plášť PVC 450/750V (CYKY) 3x1,5mm2</t>
  </si>
  <si>
    <t>452771978</t>
  </si>
  <si>
    <t>560*1,15 'Přepočtené koeficientem množství</t>
  </si>
  <si>
    <t>49</t>
  </si>
  <si>
    <t>741122016</t>
  </si>
  <si>
    <t>Montáž kabelů měděných bez ukončení uložených pod omítku plných kulatých (např. CYKY), počtu a průřezu žil 3x2,5 až 6 mm2</t>
  </si>
  <si>
    <t>-1510642893</t>
  </si>
  <si>
    <t>https://podminky.urs.cz/item/CS_URS_2024_01/741122016</t>
  </si>
  <si>
    <t>34111036</t>
  </si>
  <si>
    <t>kabel instalační jádro Cu plné izolace PVC plášť PVC 450/750V (CYKY) 3x2,5mm2</t>
  </si>
  <si>
    <t>871312754</t>
  </si>
  <si>
    <t>1225*1,15 'Přepočtené koeficientem množství</t>
  </si>
  <si>
    <t>741122032</t>
  </si>
  <si>
    <t>Montáž kabelů měděných bez ukončení uložených pod omítku plných kulatých (např. CYKY), počtu a průřezu žil 5x4 až 6 mm2</t>
  </si>
  <si>
    <t>-8657580</t>
  </si>
  <si>
    <t>https://podminky.urs.cz/item/CS_URS_2024_01/741122032</t>
  </si>
  <si>
    <t>34111100</t>
  </si>
  <si>
    <t>kabel instalační jádro Cu plné izolace PVC plášť PVC 450/750V (CYKY) 5x6mm2</t>
  </si>
  <si>
    <t>1797854481</t>
  </si>
  <si>
    <t>45*1,15 'Přepočtené koeficientem množství</t>
  </si>
  <si>
    <t>191</t>
  </si>
  <si>
    <t>741122134</t>
  </si>
  <si>
    <t>Montáž kabelů měděných bez ukončení uložených v trubkách zatažených plných kulatých nebo bezhalogenových (např. CYKY) počtu a průřezu žil 4x16 až 25 mm2</t>
  </si>
  <si>
    <t>-1721265961</t>
  </si>
  <si>
    <t>https://podminky.urs.cz/item/CS_URS_2024_01/741122134</t>
  </si>
  <si>
    <t>193</t>
  </si>
  <si>
    <t>34111610</t>
  </si>
  <si>
    <t>kabel silový jádro Cu izolace PVC plášť PVC 0,6/1kV (1-CYKY) 4x25mm2</t>
  </si>
  <si>
    <t>-2035907732</t>
  </si>
  <si>
    <t>741122137</t>
  </si>
  <si>
    <t>Montáž kabelů měděných bez ukončení uložených v trubkách zatažených plných kulatých nebo bezhalogenových (např. CYKY) počtu a průřezu žil 3x50+35 až 95+50 mm2</t>
  </si>
  <si>
    <t>-64316052</t>
  </si>
  <si>
    <t>https://podminky.urs.cz/item/CS_URS_2024_01/741122137</t>
  </si>
  <si>
    <t>34111637</t>
  </si>
  <si>
    <t>kabel silový jádro Cu izolace PVC plášť PVC 0,6/1kV (1-CYKY) 3x50+35mm2</t>
  </si>
  <si>
    <t>1307385340</t>
  </si>
  <si>
    <t>741130001</t>
  </si>
  <si>
    <t>Ukončení vodičů izolovaných s označením a zapojením v rozváděči nebo na přístroji, průřezu žíly do 2,5 mm2</t>
  </si>
  <si>
    <t>-924281846</t>
  </si>
  <si>
    <t>https://podminky.urs.cz/item/CS_URS_2024_01/741130001</t>
  </si>
  <si>
    <t>741130004</t>
  </si>
  <si>
    <t>Ukončení vodičů izolovaných s označením a zapojením v rozváděči nebo na přístroji, průřezu žíly do 6 mm2</t>
  </si>
  <si>
    <t>859754833</t>
  </si>
  <si>
    <t>https://podminky.urs.cz/item/CS_URS_2024_01/741130004</t>
  </si>
  <si>
    <t>741130008</t>
  </si>
  <si>
    <t>Ukončení vodičů izolovaných s označením a zapojením v rozváděči nebo na přístroji, průřezu žíly do 35 mm2</t>
  </si>
  <si>
    <t>-1268637836</t>
  </si>
  <si>
    <t>https://podminky.urs.cz/item/CS_URS_2024_01/741130008</t>
  </si>
  <si>
    <t>741130011</t>
  </si>
  <si>
    <t>Ukončení vodičů izolovaných s označením a zapojením v rozváděči nebo na přístroji, průřezu žíly do 50 mm2</t>
  </si>
  <si>
    <t>-557973438</t>
  </si>
  <si>
    <t>https://podminky.urs.cz/item/CS_URS_2024_01/741130011</t>
  </si>
  <si>
    <t>741130021</t>
  </si>
  <si>
    <t>Ukončení vodičů izolovaných s označením a zapojením na svorkovnici s otevřením a uzavřením krytu, průřezu žíly do 2,5 mm2</t>
  </si>
  <si>
    <t>2083452903</t>
  </si>
  <si>
    <t>https://podminky.urs.cz/item/CS_URS_2024_01/741130021</t>
  </si>
  <si>
    <t>741130115</t>
  </si>
  <si>
    <t>Ukončení šňůr se zapojením počtu a průřezu žil 3x0,35 až 4 mm2</t>
  </si>
  <si>
    <t>47491427</t>
  </si>
  <si>
    <t>https://podminky.urs.cz/item/CS_URS_2024_01/741130115</t>
  </si>
  <si>
    <t>741130145</t>
  </si>
  <si>
    <t>Ukončení šňůr se zapojením počtu a průřezu žil 5x6 mm2</t>
  </si>
  <si>
    <t>529466484</t>
  </si>
  <si>
    <t>https://podminky.urs.cz/item/CS_URS_2024_01/741130145</t>
  </si>
  <si>
    <t>741210001</t>
  </si>
  <si>
    <t>Montáž rozvodnic oceloplechových nebo plastových bez zapojení vodičů běžných, hmotnosti do 20 kg</t>
  </si>
  <si>
    <t>1062916982</t>
  </si>
  <si>
    <t>https://podminky.urs.cz/item/CS_URS_2024_01/741210001</t>
  </si>
  <si>
    <t>R11025</t>
  </si>
  <si>
    <t>ROZVADĚČ RH úprava rozvaděče pole R5.4 vč. zapojení, zámečnických úprav, demontáží a kompletní náplně - přesná specifikace dle výkresu D1.4.4-1</t>
  </si>
  <si>
    <t>-252435117</t>
  </si>
  <si>
    <t>741210002</t>
  </si>
  <si>
    <t>Montáž rozvodnic oceloplechových nebo plastových bez zapojení vodičů běžných, hmotnosti do 50 kg</t>
  </si>
  <si>
    <t>-196641072</t>
  </si>
  <si>
    <t>https://podminky.urs.cz/item/CS_URS_2024_01/741210002</t>
  </si>
  <si>
    <t>R1000756</t>
  </si>
  <si>
    <t>ROZVADĚČ R1 vč. zapojení a kompletní náplně - přesná specifikace dle výkresu D1.4.4-2</t>
  </si>
  <si>
    <t>431237136</t>
  </si>
  <si>
    <t>741240022</t>
  </si>
  <si>
    <t>Montáž ostatního příslušenství rozvoden tabulek výstražných a označovacích pro přístroje lepením</t>
  </si>
  <si>
    <t>846357143</t>
  </si>
  <si>
    <t>https://podminky.urs.cz/item/CS_URS_2024_01/741240022</t>
  </si>
  <si>
    <t>35442238</t>
  </si>
  <si>
    <t>bezpečnostní tabulka samolepící (A5)</t>
  </si>
  <si>
    <t>-1078180977</t>
  </si>
  <si>
    <t>741310031</t>
  </si>
  <si>
    <t>Montáž spínačů jedno nebo dvoupólových nástěnných se zapojením vodičů, pro prostředí venkovní nebo mokré spínačů, řazení 1-jednopólových</t>
  </si>
  <si>
    <t>1852843172</t>
  </si>
  <si>
    <t>https://podminky.urs.cz/item/CS_URS_2024_01/741310031</t>
  </si>
  <si>
    <t>34535071</t>
  </si>
  <si>
    <t>spínač nástěnný jednopólový, řazení 1, IP54, bezšroubové svorky</t>
  </si>
  <si>
    <t>-1066108028</t>
  </si>
  <si>
    <t>-1252587929</t>
  </si>
  <si>
    <t>34535037</t>
  </si>
  <si>
    <t>ovládač nástěnný tlačítkový zapínací, řazení 1/0, Al, IP66, šroubové svorky</t>
  </si>
  <si>
    <t>-1879334848</t>
  </si>
  <si>
    <t>741310042</t>
  </si>
  <si>
    <t>Montáž spínačů jedno nebo dvoupólových nástěnných se zapojením vodičů, pro prostředí venkovní nebo mokré přepínačů, řazení 6-střídavých</t>
  </si>
  <si>
    <t>807160082</t>
  </si>
  <si>
    <t>https://podminky.urs.cz/item/CS_URS_2024_01/741310042</t>
  </si>
  <si>
    <t>34535074</t>
  </si>
  <si>
    <t>přepínač nástěnný střídavý, řazení 6, IP54, bezšroubové svorky</t>
  </si>
  <si>
    <t>1667088070</t>
  </si>
  <si>
    <t>741310101</t>
  </si>
  <si>
    <t>Montáž spínačů jedno nebo dvoupólových polozapuštěných nebo zapuštěných se zapojením vodičů bezšroubové připojení spínačů, řazení 1-jednopólových</t>
  </si>
  <si>
    <t>-714896576</t>
  </si>
  <si>
    <t>https://podminky.urs.cz/item/CS_URS_2024_01/741310101</t>
  </si>
  <si>
    <t>34539015</t>
  </si>
  <si>
    <t>přístroj spínače jednopólového, řazení 1, 1So, 1S bezšroubové svorky</t>
  </si>
  <si>
    <t>316004100</t>
  </si>
  <si>
    <t>741310102</t>
  </si>
  <si>
    <t>Montáž spínačů jedno nebo dvoupólových polozapuštěných nebo zapuštěných se zapojením vodičů bezšroubové připojení spínačů, řazení 1S-jednopólových se signální doutnavkou</t>
  </si>
  <si>
    <t>-2022534290</t>
  </si>
  <si>
    <t>https://podminky.urs.cz/item/CS_URS_2024_01/741310102</t>
  </si>
  <si>
    <t>77</t>
  </si>
  <si>
    <t>1405189702</t>
  </si>
  <si>
    <t>741310112</t>
  </si>
  <si>
    <t>Montáž spínačů jedno nebo dvoupólových polozapuštěných nebo zapuštěných se zapojením vodičů bezšroubové připojení ovladačů, řazení 1/0-tlačítkových zapínacích</t>
  </si>
  <si>
    <t>-1666994494</t>
  </si>
  <si>
    <t>https://podminky.urs.cz/item/CS_URS_2024_01/741310112</t>
  </si>
  <si>
    <t>34539021</t>
  </si>
  <si>
    <t>přístroj ovládače zapínacího, řazení 1/0, 1/0S, 1/0So bezšroubové svorky</t>
  </si>
  <si>
    <t>1257352034</t>
  </si>
  <si>
    <t>741310121</t>
  </si>
  <si>
    <t>Montáž spínačů jedno nebo dvoupólových polozapuštěných nebo zapuštěných se zapojením vodičů bezšroubové připojení přepínačů, řazení 5-sériových</t>
  </si>
  <si>
    <t>-1283083625</t>
  </si>
  <si>
    <t>https://podminky.urs.cz/item/CS_URS_2024_01/741310121</t>
  </si>
  <si>
    <t>34539012</t>
  </si>
  <si>
    <t>přístroj přepínače sériového, řazení 5 bezšroubové svorky</t>
  </si>
  <si>
    <t>-2102381773</t>
  </si>
  <si>
    <t>741310412</t>
  </si>
  <si>
    <t>Montáž spínačů tří nebo čtyřpólových nástěnných se zapojením vodičů, pro prostředí venkovní nebo mokré do 25 A</t>
  </si>
  <si>
    <t>649982671</t>
  </si>
  <si>
    <t>https://podminky.urs.cz/item/CS_URS_2024_01/741310412</t>
  </si>
  <si>
    <t>34535110</t>
  </si>
  <si>
    <t>spínač nástěnný trojpólový v krytu IP65 25A</t>
  </si>
  <si>
    <t>1633598364</t>
  </si>
  <si>
    <t>741311003</t>
  </si>
  <si>
    <t>Montáž spínačů speciálních se zapojením vodičů čidla pohybu vestavného</t>
  </si>
  <si>
    <t>484047284</t>
  </si>
  <si>
    <t>https://podminky.urs.cz/item/CS_URS_2024_01/741311003</t>
  </si>
  <si>
    <t>R8500430856</t>
  </si>
  <si>
    <t>Čidlo pohybové vestavné do instal. krabice, bílá, IP 20, 180 °</t>
  </si>
  <si>
    <t>-1675175602</t>
  </si>
  <si>
    <t>741313001</t>
  </si>
  <si>
    <t>Montáž zásuvek domovních se zapojením vodičů bezšroubové připojení polozapuštěných nebo zapuštěných 10/16 A, provedení 2P + PE</t>
  </si>
  <si>
    <t>-116752655</t>
  </si>
  <si>
    <t>https://podminky.urs.cz/item/CS_URS_2024_01/741313001</t>
  </si>
  <si>
    <t>34555241</t>
  </si>
  <si>
    <t>přístroj zásuvky zápustné jednonásobné, krytka s clonkami, bezšroubové svorky</t>
  </si>
  <si>
    <t>1782524319</t>
  </si>
  <si>
    <t>741313004</t>
  </si>
  <si>
    <t>Montáž zásuvek domovních se zapojením vodičů bezšroubové připojení polozapuštěných nebo zapuštěných 10/16 A, provedení 2x (2P + PE) dvojnásobná šikmá</t>
  </si>
  <si>
    <t>-10578762</t>
  </si>
  <si>
    <t>https://podminky.urs.cz/item/CS_URS_2024_01/741313004</t>
  </si>
  <si>
    <t>34555242</t>
  </si>
  <si>
    <t>zásuvka zápustná dvojnásobná, šikmá, s clonkami, bezšroubové svorky</t>
  </si>
  <si>
    <t>1887041404</t>
  </si>
  <si>
    <t>741313006</t>
  </si>
  <si>
    <t>Montáž zásuvek domovních se zapojením vodičů bezšroubové připojení polozapuštěných nebo zapuštěných 10/16 A, provedení 2x (2P + PE) s ochrannými clonkami a přepěťovou ochranou</t>
  </si>
  <si>
    <t>1582540130</t>
  </si>
  <si>
    <t>https://podminky.urs.cz/item/CS_URS_2024_01/741313006</t>
  </si>
  <si>
    <t>34555246</t>
  </si>
  <si>
    <t>zásuvka zápustná dvojnásobná šikmá s optickou přepěťovou ochranou, s clonkami, bezšroubové svorky</t>
  </si>
  <si>
    <t>964378410</t>
  </si>
  <si>
    <t>741313082</t>
  </si>
  <si>
    <t>Montáž zásuvek domovních se zapojením vodičů šroubové připojení venkovní nebo mokré, provedení 2P + PE</t>
  </si>
  <si>
    <t>809908338</t>
  </si>
  <si>
    <t>https://podminky.urs.cz/item/CS_URS_2024_01/741313082</t>
  </si>
  <si>
    <t>34555233</t>
  </si>
  <si>
    <t>zásuvka nástěnná jednonásobná chráněná, s víčkem, IP54, šroubové svorky</t>
  </si>
  <si>
    <t>1311328798</t>
  </si>
  <si>
    <t>741330651</t>
  </si>
  <si>
    <t>Montáž relé pomocných se zapojením vodičů vestavných střídavých</t>
  </si>
  <si>
    <t>1867872976</t>
  </si>
  <si>
    <t>https://podminky.urs.cz/item/CS_URS_2024_01/741330651</t>
  </si>
  <si>
    <t>R11091022</t>
  </si>
  <si>
    <t>Relé 16A/230 impulsní pro LED zátěž, do instal. krabice</t>
  </si>
  <si>
    <t>682617462</t>
  </si>
  <si>
    <t>741330731</t>
  </si>
  <si>
    <t>Montáž relé pomocných se zapojením vodičů ostatních ventilátorových</t>
  </si>
  <si>
    <t>187020879</t>
  </si>
  <si>
    <t>https://podminky.urs.cz/item/CS_URS_2024_01/741330731</t>
  </si>
  <si>
    <t>R1969346</t>
  </si>
  <si>
    <t>DOBEHOVE RELE VENTILATORU</t>
  </si>
  <si>
    <t>752041195</t>
  </si>
  <si>
    <t>186</t>
  </si>
  <si>
    <t>741331075</t>
  </si>
  <si>
    <t>Montáž měřicích přístrojů bez zapojení vodičů termostatu</t>
  </si>
  <si>
    <t>-279018945</t>
  </si>
  <si>
    <t>https://podminky.urs.cz/item/CS_URS_2024_01/741331075</t>
  </si>
  <si>
    <t>187</t>
  </si>
  <si>
    <t>R1216992</t>
  </si>
  <si>
    <t>TERMOSTAT PROSTOROVÝ PRO AKU. KAMNA</t>
  </si>
  <si>
    <t>650783910</t>
  </si>
  <si>
    <t>741372021</t>
  </si>
  <si>
    <t>Montáž svítidel s integrovaným zdrojem LED se zapojením vodičů interiérových přisazených nástěnných hranatých nebo kruhových, plochy do 0,09 m2</t>
  </si>
  <si>
    <t>-802187209</t>
  </si>
  <si>
    <t>https://podminky.urs.cz/item/CS_URS_2024_01/741372021</t>
  </si>
  <si>
    <t>R1000133</t>
  </si>
  <si>
    <t>SVÍTIDLO LED NOUZOVÉ 11W/1HOD, IP40</t>
  </si>
  <si>
    <t>-550018956</t>
  </si>
  <si>
    <t>741372061</t>
  </si>
  <si>
    <t>Montáž svítidel s integrovaným zdrojem LED se zapojením vodičů interiérových přisazených stropních hranatých nebo kruhových, plochy do 0,09 m2</t>
  </si>
  <si>
    <t>-407197489</t>
  </si>
  <si>
    <t>https://podminky.urs.cz/item/CS_URS_2024_01/741372061</t>
  </si>
  <si>
    <t>R1966337</t>
  </si>
  <si>
    <t>SVITIDLO TYP A</t>
  </si>
  <si>
    <t>1905221147</t>
  </si>
  <si>
    <t>-1654502053</t>
  </si>
  <si>
    <t>R1966338</t>
  </si>
  <si>
    <t>SVITIDLO TYP E</t>
  </si>
  <si>
    <t>-191729154</t>
  </si>
  <si>
    <t>-1095521981</t>
  </si>
  <si>
    <t>R1966056</t>
  </si>
  <si>
    <t>SVITIDLO TYP J</t>
  </si>
  <si>
    <t>-183989582</t>
  </si>
  <si>
    <t>741372062</t>
  </si>
  <si>
    <t>Montáž svítidel s integrovaným zdrojem LED se zapojením vodičů interiérových přisazených stropních hranatých nebo kruhových, plochy přes 0,09 do 0,36 m2</t>
  </si>
  <si>
    <t>-738078293</t>
  </si>
  <si>
    <t>https://podminky.urs.cz/item/CS_URS_2024_01/741372062</t>
  </si>
  <si>
    <t>R1542019</t>
  </si>
  <si>
    <t>SVITIDLO TYP D</t>
  </si>
  <si>
    <t>796338174</t>
  </si>
  <si>
    <t>-2066876059</t>
  </si>
  <si>
    <t>R1507398</t>
  </si>
  <si>
    <t>SVITIDLO TYP H</t>
  </si>
  <si>
    <t>-100166060</t>
  </si>
  <si>
    <t>-1924554832</t>
  </si>
  <si>
    <t>R1743512</t>
  </si>
  <si>
    <t>SVITIDLO TYP I</t>
  </si>
  <si>
    <t>-1128436655</t>
  </si>
  <si>
    <t>1435473552</t>
  </si>
  <si>
    <t>R1966114</t>
  </si>
  <si>
    <t>SVITIDLO TYP N</t>
  </si>
  <si>
    <t>1109596091</t>
  </si>
  <si>
    <t>244056965</t>
  </si>
  <si>
    <t>R1966112</t>
  </si>
  <si>
    <t>SVITIDLO TYP O</t>
  </si>
  <si>
    <t>-649232936</t>
  </si>
  <si>
    <t>741372067</t>
  </si>
  <si>
    <t>Montáž svítidel s integrovaným zdrojem LED se zapojením vodičů exteriérových přisazených nástěnných reflektorových se samostatným nebo integrovaným pohybovým čidlem</t>
  </si>
  <si>
    <t>1321404141</t>
  </si>
  <si>
    <t>https://podminky.urs.cz/item/CS_URS_2024_01/741372067</t>
  </si>
  <si>
    <t>34835005</t>
  </si>
  <si>
    <t>LED reflektor nástěnný 20-40W s integ. čidlem</t>
  </si>
  <si>
    <t>1939885875</t>
  </si>
  <si>
    <t>107</t>
  </si>
  <si>
    <t>741810003</t>
  </si>
  <si>
    <t>Zkoušky a prohlídky elektrických rozvodů a zařízení celková prohlídka a vyhotovení revizní zprávy pro objem montážních prací přes 500 do 1000 tis. Kč</t>
  </si>
  <si>
    <t>-1308523923</t>
  </si>
  <si>
    <t>https://podminky.urs.cz/item/CS_URS_2024_01/741810003</t>
  </si>
  <si>
    <t>741820102</t>
  </si>
  <si>
    <t>Měření osvětlovacího zařízení intenzity osvětlení na pracovišti do 50 svítidel</t>
  </si>
  <si>
    <t>229243233</t>
  </si>
  <si>
    <t>https://podminky.urs.cz/item/CS_URS_2024_01/741820102</t>
  </si>
  <si>
    <t>741920302</t>
  </si>
  <si>
    <t>Protipožární ucpávky svazků kabelů prostup stěnou tloušťky 100 mm povlakem, požární odolnost EI 60 při 10-20% zaplnění prostupu kabely plochy otvoru 0,2 m2</t>
  </si>
  <si>
    <t>1211961470</t>
  </si>
  <si>
    <t>https://podminky.urs.cz/item/CS_URS_2024_01/741920302</t>
  </si>
  <si>
    <t>741920386</t>
  </si>
  <si>
    <t>Protipožární ucpávky svazků kabelů prostup stěnou tloušťky 150 mm pěnou, požární odolnost EI 60 při 60% zaplnění prostupu kabely průměr prostupu 200 mm</t>
  </si>
  <si>
    <t>-16686755</t>
  </si>
  <si>
    <t>https://podminky.urs.cz/item/CS_URS_2024_01/741920386</t>
  </si>
  <si>
    <t>741990062</t>
  </si>
  <si>
    <t>Ostatní doplňkové práce elektromontážní dokončovací práce (čistění a konzervace) utěsnění skříňových rozváděčů a řídících skříní</t>
  </si>
  <si>
    <t>-889495857</t>
  </si>
  <si>
    <t>https://podminky.urs.cz/item/CS_URS_2024_01/741990062</t>
  </si>
  <si>
    <t>742</t>
  </si>
  <si>
    <t>Elektroinstalace - slaboproud</t>
  </si>
  <si>
    <t>109</t>
  </si>
  <si>
    <t>742110002</t>
  </si>
  <si>
    <t>Montáž trubek elektroinstalačních plastových ohebných uložených pod omítku</t>
  </si>
  <si>
    <t>-2056304975</t>
  </si>
  <si>
    <t>https://podminky.urs.cz/item/CS_URS_2024_01/742110002</t>
  </si>
  <si>
    <t>34571073</t>
  </si>
  <si>
    <t>trubka elektroinstalační ohebná z PVC (EN) 2325</t>
  </si>
  <si>
    <t>-1396911020</t>
  </si>
  <si>
    <t>800*1,05 'Přepočtené koeficientem množství</t>
  </si>
  <si>
    <t>-1635384878</t>
  </si>
  <si>
    <t>34571074</t>
  </si>
  <si>
    <t>trubka elektroinstalační ohebná z PVC (EN) 2332</t>
  </si>
  <si>
    <t>537792621</t>
  </si>
  <si>
    <t>300*1,05 'Přepočtené koeficientem množství</t>
  </si>
  <si>
    <t>742110041</t>
  </si>
  <si>
    <t>Montáž lišt elektroinstalačních vkládacích</t>
  </si>
  <si>
    <t>903596989</t>
  </si>
  <si>
    <t>https://podminky.urs.cz/item/CS_URS_2024_01/742110041</t>
  </si>
  <si>
    <t>34571007</t>
  </si>
  <si>
    <t>lišta elektroinstalační hranatá PVC 40x20mm</t>
  </si>
  <si>
    <t>849424429</t>
  </si>
  <si>
    <t>742110504</t>
  </si>
  <si>
    <t>Montáž krabic elektroinstalačních s víčkem zapuštěných plastových odbočných kruhových</t>
  </si>
  <si>
    <t>-1748267588</t>
  </si>
  <si>
    <t>https://podminky.urs.cz/item/CS_URS_2024_01/742110504</t>
  </si>
  <si>
    <t>34571457</t>
  </si>
  <si>
    <t>krabice pod omítku PVC odbočná kruhová D 70mm s víčkem</t>
  </si>
  <si>
    <t>2005869546</t>
  </si>
  <si>
    <t>742110506</t>
  </si>
  <si>
    <t>Montáž krabic elektroinstalačních s víčkem zapuštěných plastových odbočných univerzálních</t>
  </si>
  <si>
    <t>-891065450</t>
  </si>
  <si>
    <t>https://podminky.urs.cz/item/CS_URS_2024_01/742110506</t>
  </si>
  <si>
    <t>34571458</t>
  </si>
  <si>
    <t>krabice pod omítku PVC odbočná kruhová D 100mm s víčkem</t>
  </si>
  <si>
    <t>1458540853</t>
  </si>
  <si>
    <t>742121001</t>
  </si>
  <si>
    <t>Montáž kabelů sdělovacích pro vnitřní rozvody počtu žil do 15</t>
  </si>
  <si>
    <t>1112495633</t>
  </si>
  <si>
    <t>https://podminky.urs.cz/item/CS_URS_2024_01/742121001</t>
  </si>
  <si>
    <t>34113150</t>
  </si>
  <si>
    <t>kabel ovládací průmyslový stíněný laminovanou Al fólií s příložným Cu drátem jádro Cu plné izolace PVC plášť PVC 250V (JYTY) 4x1,00mm2</t>
  </si>
  <si>
    <t>-410262738</t>
  </si>
  <si>
    <t>160*1,2 'Přepočtené koeficientem množství</t>
  </si>
  <si>
    <t>123</t>
  </si>
  <si>
    <t>-1998402987</t>
  </si>
  <si>
    <t>34121300</t>
  </si>
  <si>
    <t>kabel koaxiální stíněný 1xAl a opletením z CuSn drátků 48x0,12mm2, plášť PVC bílý, jádro CU pr. 1mm</t>
  </si>
  <si>
    <t>-104876581</t>
  </si>
  <si>
    <t>80*1,2 'Přepočtené koeficientem množství</t>
  </si>
  <si>
    <t>742123001</t>
  </si>
  <si>
    <t>Montáž přepěťové ochrany pro slaboproudá zařízení</t>
  </si>
  <si>
    <t>-167874044</t>
  </si>
  <si>
    <t>https://podminky.urs.cz/item/CS_URS_2024_01/742123001</t>
  </si>
  <si>
    <t>35889541</t>
  </si>
  <si>
    <t>svodič přepětí - výměnný modul, 230V, signalizace, na DIN lištu</t>
  </si>
  <si>
    <t>1522382139</t>
  </si>
  <si>
    <t>125</t>
  </si>
  <si>
    <t>742124002</t>
  </si>
  <si>
    <t>Montáž kabelů datových FTP, UTP, STP pro vnitřní rozvody do trubky</t>
  </si>
  <si>
    <t>-208956691</t>
  </si>
  <si>
    <t>https://podminky.urs.cz/item/CS_URS_2024_01/742124002</t>
  </si>
  <si>
    <t>34121263</t>
  </si>
  <si>
    <t>kabel datový jádro Cu plné plášť PVC (U/UTP) kategorie 6</t>
  </si>
  <si>
    <t>1631393482</t>
  </si>
  <si>
    <t>1330*1,2 'Přepočtené koeficientem množství</t>
  </si>
  <si>
    <t>127</t>
  </si>
  <si>
    <t>786074137</t>
  </si>
  <si>
    <t>34121267</t>
  </si>
  <si>
    <t>kabel datový venkovní celkově stíněný Al fólií jádro Cu plné plášť PE (F/UTP) kategorie 6</t>
  </si>
  <si>
    <t>358754542</t>
  </si>
  <si>
    <t>129</t>
  </si>
  <si>
    <t>742124005</t>
  </si>
  <si>
    <t>Montáž kabelů datových FTP, UTP, STP ukončení kabelu konektorem</t>
  </si>
  <si>
    <t>1990696160</t>
  </si>
  <si>
    <t>https://podminky.urs.cz/item/CS_URS_2024_01/742124005</t>
  </si>
  <si>
    <t>37459030</t>
  </si>
  <si>
    <t>konektor na drát/lanko s vložkou RJ45 FTP Cat6A pro vodiče do 1,32mm stíněný</t>
  </si>
  <si>
    <t>383872922</t>
  </si>
  <si>
    <t>195</t>
  </si>
  <si>
    <t>742220031</t>
  </si>
  <si>
    <t>Montáž koncentrátoru nebo expanderu v krytu pro PZTS do 8 vstupů</t>
  </si>
  <si>
    <t>1397444084</t>
  </si>
  <si>
    <t>https://podminky.urs.cz/item/CS_URS_2024_01/742220031</t>
  </si>
  <si>
    <t>199</t>
  </si>
  <si>
    <t>R66019</t>
  </si>
  <si>
    <t>zónový expandér v kovovém krytu</t>
  </si>
  <si>
    <t>452960389</t>
  </si>
  <si>
    <t>197</t>
  </si>
  <si>
    <t>742220061</t>
  </si>
  <si>
    <t>Montáž rozbočovače, opakovače nebo oddělovače sběrnice v krabici</t>
  </si>
  <si>
    <t>-587680472</t>
  </si>
  <si>
    <t>https://podminky.urs.cz/item/CS_URS_2024_01/742220061</t>
  </si>
  <si>
    <t>198</t>
  </si>
  <si>
    <t>40466041</t>
  </si>
  <si>
    <t>rozbočovač sběrnice v krabici</t>
  </si>
  <si>
    <t>-1205682850</t>
  </si>
  <si>
    <t>133</t>
  </si>
  <si>
    <t>742220141</t>
  </si>
  <si>
    <t>Montáž klávesnice pro dodanou ústřednu</t>
  </si>
  <si>
    <t>76460536</t>
  </si>
  <si>
    <t>https://podminky.urs.cz/item/CS_URS_2024_01/742220141</t>
  </si>
  <si>
    <t>194</t>
  </si>
  <si>
    <t>R1241864</t>
  </si>
  <si>
    <t>OVLADACI KLAVESNICE TLAČÍTKOVÁ</t>
  </si>
  <si>
    <t>1927904053</t>
  </si>
  <si>
    <t>137</t>
  </si>
  <si>
    <t>742220181</t>
  </si>
  <si>
    <t>Montáž transformátoru pro ústřednu</t>
  </si>
  <si>
    <t>-1753429367</t>
  </si>
  <si>
    <t>https://podminky.urs.cz/item/CS_URS_2024_01/742220181</t>
  </si>
  <si>
    <t>138</t>
  </si>
  <si>
    <t>40466054</t>
  </si>
  <si>
    <t>transformátor ústředny EZS</t>
  </si>
  <si>
    <t>838328266</t>
  </si>
  <si>
    <t>139</t>
  </si>
  <si>
    <t>742220211</t>
  </si>
  <si>
    <t>Montáž zálohového napájecího zdroje s dobíječem a akumulátorem</t>
  </si>
  <si>
    <t>-1013834643</t>
  </si>
  <si>
    <t>https://podminky.urs.cz/item/CS_URS_2024_01/742220211</t>
  </si>
  <si>
    <t>140</t>
  </si>
  <si>
    <t>40463002</t>
  </si>
  <si>
    <t>zdroj ústředny, napájecí, 12V DC/8Ah</t>
  </si>
  <si>
    <t>99653177</t>
  </si>
  <si>
    <t>141</t>
  </si>
  <si>
    <t>742220232</t>
  </si>
  <si>
    <t>Montáž příslušenství pro PZTS detektor na stěnu nebo na strop</t>
  </si>
  <si>
    <t>-545658595</t>
  </si>
  <si>
    <t>https://podminky.urs.cz/item/CS_URS_2024_01/742220232</t>
  </si>
  <si>
    <t>142</t>
  </si>
  <si>
    <t>40461026</t>
  </si>
  <si>
    <t>detektor pohybu, záclonová charakteristika, dosah 6m</t>
  </si>
  <si>
    <t>-1494889684</t>
  </si>
  <si>
    <t>147</t>
  </si>
  <si>
    <t>1097575035</t>
  </si>
  <si>
    <t>148</t>
  </si>
  <si>
    <t>R10041572</t>
  </si>
  <si>
    <t>Detektor kouře optický</t>
  </si>
  <si>
    <t>-1558569183</t>
  </si>
  <si>
    <t>143</t>
  </si>
  <si>
    <t>742220255</t>
  </si>
  <si>
    <t>Montáž příslušenství pro PZTS siréna vnitřní pro vyhlášení poplachu</t>
  </si>
  <si>
    <t>312527828</t>
  </si>
  <si>
    <t>https://podminky.urs.cz/item/CS_URS_2024_01/742220255</t>
  </si>
  <si>
    <t>144</t>
  </si>
  <si>
    <t>40464000</t>
  </si>
  <si>
    <t>siréna vnitřní plastová nezálohovaná, 112 dB/1m, maják, záblesk červený</t>
  </si>
  <si>
    <t>-1473554189</t>
  </si>
  <si>
    <t>149</t>
  </si>
  <si>
    <t>742220401</t>
  </si>
  <si>
    <t>Nastavení a oživení PZTS programování základních parametrů ústředny</t>
  </si>
  <si>
    <t>-188304882</t>
  </si>
  <si>
    <t>https://podminky.urs.cz/item/CS_URS_2024_01/742220401</t>
  </si>
  <si>
    <t>150</t>
  </si>
  <si>
    <t>742220411</t>
  </si>
  <si>
    <t>Nastavení a oživení PZTS oživení systému na jeden detektor</t>
  </si>
  <si>
    <t>625354299</t>
  </si>
  <si>
    <t>https://podminky.urs.cz/item/CS_URS_2024_01/742220411</t>
  </si>
  <si>
    <t>151</t>
  </si>
  <si>
    <t>742220511</t>
  </si>
  <si>
    <t>Zkoušky a revize PZTS revize výchozí systému PZTS</t>
  </si>
  <si>
    <t>-77840957</t>
  </si>
  <si>
    <t>https://podminky.urs.cz/item/CS_URS_2024_01/742220511</t>
  </si>
  <si>
    <t>152</t>
  </si>
  <si>
    <t>742310001</t>
  </si>
  <si>
    <t>Montáž domovního telefonu napájecího modulu na DIN lištu</t>
  </si>
  <si>
    <t>1660863099</t>
  </si>
  <si>
    <t>https://podminky.urs.cz/item/CS_URS_2024_01/742310001</t>
  </si>
  <si>
    <t>153</t>
  </si>
  <si>
    <t>38227040</t>
  </si>
  <si>
    <t>zdroj napájecí domácího telefonu</t>
  </si>
  <si>
    <t>-1579675469</t>
  </si>
  <si>
    <t>154</t>
  </si>
  <si>
    <t>742310002</t>
  </si>
  <si>
    <t>Montáž domovního telefonu komunikačního tabla</t>
  </si>
  <si>
    <t>-536896887</t>
  </si>
  <si>
    <t>https://podminky.urs.cz/item/CS_URS_2024_01/742310002</t>
  </si>
  <si>
    <t>200</t>
  </si>
  <si>
    <t>742310006</t>
  </si>
  <si>
    <t>Montáž domovního telefonu nástěnného audio/video telefonu</t>
  </si>
  <si>
    <t>76864539</t>
  </si>
  <si>
    <t>https://podminky.urs.cz/item/CS_URS_2024_01/742310006</t>
  </si>
  <si>
    <t>155</t>
  </si>
  <si>
    <t>R26009</t>
  </si>
  <si>
    <t>sestava domovního telefonu audio se 2 dom. telefony a 2 tably pro 2 účastníky</t>
  </si>
  <si>
    <t>-681084010</t>
  </si>
  <si>
    <t>156</t>
  </si>
  <si>
    <t>742320012</t>
  </si>
  <si>
    <t>Montáž elektricky ovládaných zámků elektromechanických včetně trasy dveřmi a přechodové krabice</t>
  </si>
  <si>
    <t>1172603418</t>
  </si>
  <si>
    <t>https://podminky.urs.cz/item/CS_URS_2024_01/742320012</t>
  </si>
  <si>
    <t>157</t>
  </si>
  <si>
    <t>54978001</t>
  </si>
  <si>
    <t>zámek elektrický s aretací</t>
  </si>
  <si>
    <t>-764650215</t>
  </si>
  <si>
    <t>158</t>
  </si>
  <si>
    <t>742320051</t>
  </si>
  <si>
    <t>Montáž elektricky ovládaných zámků komunikačního tabla dveřního</t>
  </si>
  <si>
    <t>1680654502</t>
  </si>
  <si>
    <t>https://podminky.urs.cz/item/CS_URS_2024_01/742320051</t>
  </si>
  <si>
    <t>159</t>
  </si>
  <si>
    <t>742330001</t>
  </si>
  <si>
    <t>Montáž strukturované kabeláže rozvaděče nástěnného</t>
  </si>
  <si>
    <t>320125</t>
  </si>
  <si>
    <t>https://podminky.urs.cz/item/CS_URS_2024_01/742330001</t>
  </si>
  <si>
    <t>160</t>
  </si>
  <si>
    <t>35712002</t>
  </si>
  <si>
    <t>rozvaděč nástěnný jednodílný 19" celoskleněné dveře 9U/400mm</t>
  </si>
  <si>
    <t>-1936913255</t>
  </si>
  <si>
    <t>161</t>
  </si>
  <si>
    <t>742330012</t>
  </si>
  <si>
    <t>Montáž strukturované kabeláže zařízení do rozvaděče switche, UPS, DVR, server bez nastavení</t>
  </si>
  <si>
    <t>1166034224</t>
  </si>
  <si>
    <t>https://podminky.urs.cz/item/CS_URS_2024_01/742330012</t>
  </si>
  <si>
    <t>162</t>
  </si>
  <si>
    <t>35712105</t>
  </si>
  <si>
    <t>switch 24 portů Gigabit (24x PoE/PoE+) kapacita 48Gbps 370W</t>
  </si>
  <si>
    <t>-1323586046</t>
  </si>
  <si>
    <t>163</t>
  </si>
  <si>
    <t>742330022</t>
  </si>
  <si>
    <t>Montáž strukturované kabeláže příslušenství a ostatní práce k rozvaděčům napájecího panelu</t>
  </si>
  <si>
    <t>-1820571948</t>
  </si>
  <si>
    <t>https://podminky.urs.cz/item/CS_URS_2024_01/742330022</t>
  </si>
  <si>
    <t>164</t>
  </si>
  <si>
    <t>35712106</t>
  </si>
  <si>
    <t>panel rozvodný 19" 8x zásuvka dle ČSN max 16A kabel 3x1,5mm 2m</t>
  </si>
  <si>
    <t>851601113</t>
  </si>
  <si>
    <t>165</t>
  </si>
  <si>
    <t>742330023</t>
  </si>
  <si>
    <t>Montáž strukturované kabeláže příslušenství a ostatní práce k rozvaděčům vyvazovacíhoho panelu 1U</t>
  </si>
  <si>
    <t>905261101</t>
  </si>
  <si>
    <t>https://podminky.urs.cz/item/CS_URS_2024_01/742330023</t>
  </si>
  <si>
    <t>166</t>
  </si>
  <si>
    <t>37451145</t>
  </si>
  <si>
    <t>panel vyvazovací 5x plastové oko s průchody 1U 19"</t>
  </si>
  <si>
    <t>1345578933</t>
  </si>
  <si>
    <t>167</t>
  </si>
  <si>
    <t>742330024</t>
  </si>
  <si>
    <t>Montáž strukturované kabeláže příslušenství a ostatní práce k rozvaděčům patch panelu 24 portů</t>
  </si>
  <si>
    <t>-395619285</t>
  </si>
  <si>
    <t>https://podminky.urs.cz/item/CS_URS_2024_01/742330024</t>
  </si>
  <si>
    <t>168</t>
  </si>
  <si>
    <t>37451110</t>
  </si>
  <si>
    <t>patch panel Cat6 PCB 1U 24 portů 19" UTP</t>
  </si>
  <si>
    <t>-1668486747</t>
  </si>
  <si>
    <t>169</t>
  </si>
  <si>
    <t>742330044</t>
  </si>
  <si>
    <t>Montáž strukturované kabeláže zásuvek datových pod omítku, do nábytku, do parapetního žlabu nebo podlahové krabice 1 až 6 pozic</t>
  </si>
  <si>
    <t>-2022218745</t>
  </si>
  <si>
    <t>https://podminky.urs.cz/item/CS_URS_2024_01/742330044</t>
  </si>
  <si>
    <t>170</t>
  </si>
  <si>
    <t>37451183</t>
  </si>
  <si>
    <t>modul zásuvkový 1xRJ45 osazený 22,5x45mm se záclonkou úhlový UTP Cat6</t>
  </si>
  <si>
    <t>1133443145</t>
  </si>
  <si>
    <t>171</t>
  </si>
  <si>
    <t>742330051</t>
  </si>
  <si>
    <t>Montáž strukturované kabeláže zásuvek datových popis portu zásuvky</t>
  </si>
  <si>
    <t>-832245780</t>
  </si>
  <si>
    <t>https://podminky.urs.cz/item/CS_URS_2024_01/742330051</t>
  </si>
  <si>
    <t>172</t>
  </si>
  <si>
    <t>742330052</t>
  </si>
  <si>
    <t>Montáž strukturované kabeláže zásuvek datových popis portů patchpanelu</t>
  </si>
  <si>
    <t>1716032266</t>
  </si>
  <si>
    <t>https://podminky.urs.cz/item/CS_URS_2024_01/742330052</t>
  </si>
  <si>
    <t>173</t>
  </si>
  <si>
    <t>742330101</t>
  </si>
  <si>
    <t>Montáž strukturované kabeláže měření segmentu metalického s vyhotovením protokolu</t>
  </si>
  <si>
    <t>-2046753364</t>
  </si>
  <si>
    <t>https://podminky.urs.cz/item/CS_URS_2024_01/742330101</t>
  </si>
  <si>
    <t>174</t>
  </si>
  <si>
    <t>742350001</t>
  </si>
  <si>
    <t>Montáž zařízení pro tělesně postižené signalizačního světla s akustickou signalizací</t>
  </si>
  <si>
    <t>-901821151</t>
  </si>
  <si>
    <t>https://podminky.urs.cz/item/CS_URS_2024_01/742350001</t>
  </si>
  <si>
    <t>175</t>
  </si>
  <si>
    <t>34535107</t>
  </si>
  <si>
    <t>sada pro nouzovou signalizaci s modulem s opticko-akustickým alarmem tlačítko signální tahové resetovací tlačítko transformátor včetně rámečků 230V IP20</t>
  </si>
  <si>
    <t>372711628</t>
  </si>
  <si>
    <t>176</t>
  </si>
  <si>
    <t>742350003</t>
  </si>
  <si>
    <t>Montáž zařízení pro tělesně postižené volacího tlačítka do výšky 900 mm a táhla do výšky 150 mm</t>
  </si>
  <si>
    <t>-758139338</t>
  </si>
  <si>
    <t>https://podminky.urs.cz/item/CS_URS_2024_01/742350003</t>
  </si>
  <si>
    <t>177</t>
  </si>
  <si>
    <t>34535108</t>
  </si>
  <si>
    <t>tlačítko signální tahové k aktivaci alarmu jedno prosvětlené tlačítko šňůra 2,5m bez rámečku bílé 15-28 V AC / 18-35 V DC</t>
  </si>
  <si>
    <t>1971040925</t>
  </si>
  <si>
    <t>178</t>
  </si>
  <si>
    <t>742350004</t>
  </si>
  <si>
    <t>Montáž zařízení pro tělesně postižené napájecího zdroje 24 V</t>
  </si>
  <si>
    <t>-1792534513</t>
  </si>
  <si>
    <t>https://podminky.urs.cz/item/CS_URS_2024_01/742350004</t>
  </si>
  <si>
    <t>183</t>
  </si>
  <si>
    <t>742420051</t>
  </si>
  <si>
    <t>Montáž společné televizní antény antenního rozbočovače</t>
  </si>
  <si>
    <t>987175544</t>
  </si>
  <si>
    <t>https://podminky.urs.cz/item/CS_URS_2024_01/742420051</t>
  </si>
  <si>
    <t>185</t>
  </si>
  <si>
    <t>37451003</t>
  </si>
  <si>
    <t>zásuvka komunikační přímá HDMI (0230-0-0432)</t>
  </si>
  <si>
    <t>158645296</t>
  </si>
  <si>
    <t>184</t>
  </si>
  <si>
    <t>34539090</t>
  </si>
  <si>
    <t>rozbočovač napájení neprůchozí konektory vertikální pro 6TV</t>
  </si>
  <si>
    <t>1432408108</t>
  </si>
  <si>
    <t>179</t>
  </si>
  <si>
    <t>742420121</t>
  </si>
  <si>
    <t>Montáž společné televizní antény televizní zásuvky koncové nebo průběžné</t>
  </si>
  <si>
    <t>1669620457</t>
  </si>
  <si>
    <t>https://podminky.urs.cz/item/CS_URS_2024_01/742420121</t>
  </si>
  <si>
    <t>180</t>
  </si>
  <si>
    <t>37451028</t>
  </si>
  <si>
    <t>zásuvka koncová TV/R/SAT s krabičkou a víčkem útlum 1,5dB</t>
  </si>
  <si>
    <t>694490830</t>
  </si>
  <si>
    <t>181</t>
  </si>
  <si>
    <t>742430031</t>
  </si>
  <si>
    <t>Montáž audiovizuální techniky kabelu HDMI protažením a se zakončením v zásuvce nebo krabici</t>
  </si>
  <si>
    <t>-968155436</t>
  </si>
  <si>
    <t>https://podminky.urs.cz/item/CS_URS_2024_01/742430031</t>
  </si>
  <si>
    <t>182</t>
  </si>
  <si>
    <t>34199010</t>
  </si>
  <si>
    <t>kabel propojovací HDMI 2.0 High Speed podpora Ethernetu a 4K délka 10m</t>
  </si>
  <si>
    <t>-703880529</t>
  </si>
  <si>
    <t>Práce a dodávky M</t>
  </si>
  <si>
    <t>46-M</t>
  </si>
  <si>
    <t>Zemní práce při extr.mont.pracích</t>
  </si>
  <si>
    <t>188</t>
  </si>
  <si>
    <t>468094112</t>
  </si>
  <si>
    <t>Vyvrtání otvorů pro elektroinstalační krabice ve stěnách z cihel, hloubky přes 6 do 9 cm</t>
  </si>
  <si>
    <t>981296482</t>
  </si>
  <si>
    <t>https://podminky.urs.cz/item/CS_URS_2024_01/468094112</t>
  </si>
  <si>
    <t>189</t>
  </si>
  <si>
    <t>468101412</t>
  </si>
  <si>
    <t>Vysekání rýh pro montáž trubek a kabelů v cihelných zdech hloubky do 3 cm a šířky přes 3 do 5 cm</t>
  </si>
  <si>
    <t>375232441</t>
  </si>
  <si>
    <t>https://podminky.urs.cz/item/CS_URS_2024_01/468101412</t>
  </si>
  <si>
    <t>190</t>
  </si>
  <si>
    <t>468101424</t>
  </si>
  <si>
    <t>Vysekání rýh pro montáž trubek a kabelů v cihelných zdech hloubky přes 3 do 5 cm a šířky přes 10 do 15 cm</t>
  </si>
  <si>
    <t>1870062721</t>
  </si>
  <si>
    <t>https://podminky.urs.cz/item/CS_URS_2024_01/468101424</t>
  </si>
  <si>
    <t>2024-4-6 - VYTÁPĚNÍ</t>
  </si>
  <si>
    <t>Kód - Popis</t>
  </si>
  <si>
    <t>D1 - D1</t>
  </si>
  <si>
    <t xml:space="preserve">    D2 - D1.4 - Ústřední vytápění</t>
  </si>
  <si>
    <t>D3 - 731: Ostatní</t>
  </si>
  <si>
    <t>D4 - 731: Ústřední vytápění_Kotelny / Strojovny</t>
  </si>
  <si>
    <t>D5 - 731: Ústřední vytápění_Potrubí</t>
  </si>
  <si>
    <t>D6 - 731: Ústřední vytápění_Armatury</t>
  </si>
  <si>
    <t>D7 - 731: Ústřední vytápění_Optopná tělesa</t>
  </si>
  <si>
    <t>D1.4 - Ústřední vytápění</t>
  </si>
  <si>
    <t>731: Ostatní</t>
  </si>
  <si>
    <t>Dokumentace skutečného provedení UT</t>
  </si>
  <si>
    <t>731: Ústřední vytápění_Kotelny / Strojovny</t>
  </si>
  <si>
    <t>731244005.1</t>
  </si>
  <si>
    <t>Kotle ocelové teplovodní plynové závěsné kondenzační pro vytápění 3,4-37,0 kW</t>
  </si>
  <si>
    <t>731810302.1</t>
  </si>
  <si>
    <t>Nucené odtahy spalin od kondenzačních kotlů soustředným potrubím vedeným vodorovně ke komínové šachtě, průměru 80/125 mm</t>
  </si>
  <si>
    <t>732211114</t>
  </si>
  <si>
    <t>Nepřímotopné zásobníkové ohřívače TUV stacionární s jedním teplosměnným výměníkem PN 0,6 MPa/1,0 MPa, t = 80°C/110°C objem zásobníku / v.pl. m2 výměníku 200 l / 1,45 m2</t>
  </si>
  <si>
    <t>https://podminky.urs.cz/item/CS_URS_2024_01/732211114</t>
  </si>
  <si>
    <t>732331616</t>
  </si>
  <si>
    <t>Nádoby expanzní tlakové pro topné a chladicí soustavy s membránou bez pojistného ventilu se závitovým připojením PN 0,6 o objemu 50 l</t>
  </si>
  <si>
    <t>https://podminky.urs.cz/item/CS_URS_2024_01/732331616</t>
  </si>
  <si>
    <t>732421201</t>
  </si>
  <si>
    <t>Čerpadla teplovodní mokroběžná závitová cirkulační pro TUV (elektronicky řízená) PN 10, do 80°C DN přípojky/dopravní výška H (m) - čerpací výkon Q (m3/h) DN 15 / do 0,9 m / 0,35 m3/h</t>
  </si>
  <si>
    <t>https://podminky.urs.cz/item/CS_URS_2024_01/732421201</t>
  </si>
  <si>
    <t>998731201</t>
  </si>
  <si>
    <t>Přesun hmot pro kotelny stanovený procentní sazbou (%) z ceny vodorovná dopravní vzdálenost do 50 m s užitím mechanizace v objektech výšky do 6 m</t>
  </si>
  <si>
    <t>https://podminky.urs.cz/item/CS_URS_2024_01/998731201</t>
  </si>
  <si>
    <t>731: Ústřední vytápění_Potrubí</t>
  </si>
  <si>
    <t>733122222</t>
  </si>
  <si>
    <t>Potrubí z trubek ocelových hladkých spojovaných lisováním z uhlíkové oceli tenkostěnné vně pozinkované PN 16, T= +110°C Ø 15/1,2</t>
  </si>
  <si>
    <t>https://podminky.urs.cz/item/CS_URS_2024_01/733122222</t>
  </si>
  <si>
    <t>733122223</t>
  </si>
  <si>
    <t>Potrubí z trubek ocelových hladkých spojovaných lisováním z uhlíkové oceli tenkostěnné vně pozinkované PN 16, T= +110°C Ø 18/1,2</t>
  </si>
  <si>
    <t>https://podminky.urs.cz/item/CS_URS_2024_01/733122223</t>
  </si>
  <si>
    <t>733122224</t>
  </si>
  <si>
    <t>Potrubí z trubek ocelových hladkých spojovaných lisováním z uhlíkové oceli tenkostěnné vně pozinkované PN 16, T= +110°C Ø 22/1,5</t>
  </si>
  <si>
    <t>https://podminky.urs.cz/item/CS_URS_2024_01/733122224</t>
  </si>
  <si>
    <t>733122225</t>
  </si>
  <si>
    <t>Potrubí z trubek ocelových hladkých spojovaných lisováním z uhlíkové oceli tenkostěnné vně pozinkované PN 16, T= +110°C Ø 28/1,5</t>
  </si>
  <si>
    <t>https://podminky.urs.cz/item/CS_URS_2024_01/733122225</t>
  </si>
  <si>
    <t>733122226</t>
  </si>
  <si>
    <t>Potrubí z trubek ocelových hladkých spojovaných lisováním z uhlíkové oceli tenkostěnné vně pozinkované PN 16, T= +110°C Ø 35/1,5</t>
  </si>
  <si>
    <t>https://podminky.urs.cz/item/CS_URS_2024_01/733122226</t>
  </si>
  <si>
    <t>733190107</t>
  </si>
  <si>
    <t>Zkoušky těsnosti potrubí, manžety prostupové z trubek ocelových zkoušky těsnosti potrubí (za provozu) z trubek ocelových závitových DN do 40</t>
  </si>
  <si>
    <t>https://podminky.urs.cz/item/CS_URS_2024_01/733190107</t>
  </si>
  <si>
    <t>733811241</t>
  </si>
  <si>
    <t>https://podminky.urs.cz/item/CS_URS_2024_01/733811241</t>
  </si>
  <si>
    <t>733811242</t>
  </si>
  <si>
    <t>https://podminky.urs.cz/item/CS_URS_2024_01/733811242</t>
  </si>
  <si>
    <t>998733201</t>
  </si>
  <si>
    <t>Přesun hmot pro rozvody potrubí stanovený procentní sazbou z ceny vodorovná dopravní vzdálenost do 50 m základní v objektech výšky do 6 m</t>
  </si>
  <si>
    <t>https://podminky.urs.cz/item/CS_URS_2024_01/998733201</t>
  </si>
  <si>
    <t>D6</t>
  </si>
  <si>
    <t>731: Ústřední vytápění_Armatury</t>
  </si>
  <si>
    <t>734261402</t>
  </si>
  <si>
    <t>Šroubení připojovací armatury radiátorů VK PN 10 do 110°C, regulační uzavíratelné rohové G 1/2 x 18</t>
  </si>
  <si>
    <t>https://podminky.urs.cz/item/CS_URS_2024_01/734261402</t>
  </si>
  <si>
    <t>734291123</t>
  </si>
  <si>
    <t>Ostatní armatury kohouty plnicí a vypouštěcí PN 10 do 90°C G 1/2</t>
  </si>
  <si>
    <t>https://podminky.urs.cz/item/CS_URS_2024_01/734291123</t>
  </si>
  <si>
    <t>734291123.1</t>
  </si>
  <si>
    <t>Kohout kulový Giacomini R250D přímý G 1 PN 42 do 185°C vnitřní závit</t>
  </si>
  <si>
    <t>734221682</t>
  </si>
  <si>
    <t>Ventily regulační závitové hlavice termostatické pro ovládání ventilů PN 10 do 110°C kapalinové otopných těles VK</t>
  </si>
  <si>
    <t>https://podminky.urs.cz/item/CS_URS_2024_01/734221682</t>
  </si>
  <si>
    <t>998734201</t>
  </si>
  <si>
    <t>Přesun hmot pro armatury stanovený procentní sazbou (%) z ceny vodorovná dopravní vzdálenost do 50 m základní v objektech výšky do 6 m</t>
  </si>
  <si>
    <t>https://podminky.urs.cz/item/CS_URS_2024_01/998734201</t>
  </si>
  <si>
    <t>D7</t>
  </si>
  <si>
    <t>731: Ústřední vytápění_Optopná tělesa</t>
  </si>
  <si>
    <t>735152471</t>
  </si>
  <si>
    <t>Otopná tělesa panelová VK dvoudesková PN 1,0 MPa, T do 110°C s jednou přídavnou přestupní plochou výšky tělesa 600 mm stavební délky / výkonu 400 mm / 515 W</t>
  </si>
  <si>
    <t>https://podminky.urs.cz/item/CS_URS_2024_01/735152471</t>
  </si>
  <si>
    <t>735152474</t>
  </si>
  <si>
    <t>Otopná tělesa panelová VK dvoudesková PN 1,0 MPa, T do 110°C s jednou přídavnou přestupní plochou výšky tělesa 600 mm stavební délky / výkonu 700 mm / 902 W</t>
  </si>
  <si>
    <t>https://podminky.urs.cz/item/CS_URS_2024_01/735152474</t>
  </si>
  <si>
    <t>735152581</t>
  </si>
  <si>
    <t>Otopná tělesa panelová VK dvoudesková PN 1,0 MPa, T do 110°C se dvěma přídavnými přestupními plochami výšky tělesa 600 mm stavební délky / výkonu 1600 mm / 2686 W</t>
  </si>
  <si>
    <t>https://podminky.urs.cz/item/CS_URS_2024_01/735152581</t>
  </si>
  <si>
    <t>735152575</t>
  </si>
  <si>
    <t>Otopná tělesa panelová VK dvoudesková PN 1,0 MPa, T do 110°C se dvěma přídavnými přestupními plochami výšky tělesa 600 mm stavební délky / výkonu 800 mm / 1343 W</t>
  </si>
  <si>
    <t>https://podminky.urs.cz/item/CS_URS_2024_01/735152575</t>
  </si>
  <si>
    <t>735152579</t>
  </si>
  <si>
    <t>Otopná tělesa panelová VK dvoudesková PN 1,0 MPa, T do 110°C se dvěma přídavnými přestupními plochami výšky tělesa 600 mm stavební délky / výkonu 1200 mm / 2015 W</t>
  </si>
  <si>
    <t>https://podminky.urs.cz/item/CS_URS_2024_01/735152579</t>
  </si>
  <si>
    <t>735152594</t>
  </si>
  <si>
    <t>Otopná tělesa panelová VK dvoudesková PN 1,0 MPa, T do 110°C se dvěma přídavnými přestupními plochami výšky tělesa 900 mm stavební délky / výkonu 700 mm / 1619 W</t>
  </si>
  <si>
    <t>https://podminky.urs.cz/item/CS_URS_2024_01/735152594</t>
  </si>
  <si>
    <t>735152595</t>
  </si>
  <si>
    <t>Otopná tělesa panelová VK dvoudesková PN 1,0 MPa, T do 110°C se dvěma přídavnými přestupními plochami výšky tělesa 900 mm stavební délky / výkonu 800 mm / 1850 W</t>
  </si>
  <si>
    <t>https://podminky.urs.cz/item/CS_URS_2024_01/735152595</t>
  </si>
  <si>
    <t>735152695</t>
  </si>
  <si>
    <t>Otopná tělesa panelová VK třídesková PN 1,0 MPa, T do 110°C se třemi přídavnými přestupními plochami výšky tělesa 900 mm stavební délky / výkonu 800 mm / 2662 W</t>
  </si>
  <si>
    <t>https://podminky.urs.cz/item/CS_URS_2024_01/735152695</t>
  </si>
  <si>
    <t>998735201</t>
  </si>
  <si>
    <t>Přesun hmot pro otopná tělesa stanovený procentní sazbou (%) z ceny vodorovná dopravní vzdálenost do 50 m základní v objektech výšky do 6 m</t>
  </si>
  <si>
    <t>https://podminky.urs.cz/item/CS_URS_2024_01/998735201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</si>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</sst>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8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4" fontId="32" fillId="0" borderId="10" xfId="0" applyNumberFormat="1" applyFont="1" applyBorder="1" applyAlignment="1" applyProtection="1">
      <alignment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4" fontId="23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 wrapText="1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17168011" TargetMode="External" /><Relationship Id="rId2" Type="http://schemas.openxmlformats.org/officeDocument/2006/relationships/hyperlink" Target="https://podminky.urs.cz/item/CS_URS_2024_01/317168012" TargetMode="External" /><Relationship Id="rId3" Type="http://schemas.openxmlformats.org/officeDocument/2006/relationships/hyperlink" Target="https://podminky.urs.cz/item/CS_URS_2024_01/317944321" TargetMode="External" /><Relationship Id="rId4" Type="http://schemas.openxmlformats.org/officeDocument/2006/relationships/hyperlink" Target="https://podminky.urs.cz/item/CS_URS_2024_01/340239211" TargetMode="External" /><Relationship Id="rId5" Type="http://schemas.openxmlformats.org/officeDocument/2006/relationships/hyperlink" Target="https://podminky.urs.cz/item/CS_URS_2024_01/340239212" TargetMode="External" /><Relationship Id="rId6" Type="http://schemas.openxmlformats.org/officeDocument/2006/relationships/hyperlink" Target="https://podminky.urs.cz/item/CS_URS_2024_01/342241162" TargetMode="External" /><Relationship Id="rId7" Type="http://schemas.openxmlformats.org/officeDocument/2006/relationships/hyperlink" Target="https://podminky.urs.cz/item/CS_URS_2024_01/346244351" TargetMode="External" /><Relationship Id="rId8" Type="http://schemas.openxmlformats.org/officeDocument/2006/relationships/hyperlink" Target="https://podminky.urs.cz/item/CS_URS_2024_01/611325422" TargetMode="External" /><Relationship Id="rId9" Type="http://schemas.openxmlformats.org/officeDocument/2006/relationships/hyperlink" Target="https://podminky.urs.cz/item/CS_URS_2024_01/612142001" TargetMode="External" /><Relationship Id="rId10" Type="http://schemas.openxmlformats.org/officeDocument/2006/relationships/hyperlink" Target="https://podminky.urs.cz/item/CS_URS_2024_01/612311131" TargetMode="External" /><Relationship Id="rId11" Type="http://schemas.openxmlformats.org/officeDocument/2006/relationships/hyperlink" Target="https://podminky.urs.cz/item/CS_URS_2024_01/612321121" TargetMode="External" /><Relationship Id="rId12" Type="http://schemas.openxmlformats.org/officeDocument/2006/relationships/hyperlink" Target="https://podminky.urs.cz/item/CS_URS_2024_01/612325412" TargetMode="External" /><Relationship Id="rId13" Type="http://schemas.openxmlformats.org/officeDocument/2006/relationships/hyperlink" Target="https://podminky.urs.cz/item/CS_URS_2024_01/612331101" TargetMode="External" /><Relationship Id="rId14" Type="http://schemas.openxmlformats.org/officeDocument/2006/relationships/hyperlink" Target="https://podminky.urs.cz/item/CS_URS_2024_01/632450122" TargetMode="External" /><Relationship Id="rId15" Type="http://schemas.openxmlformats.org/officeDocument/2006/relationships/hyperlink" Target="https://podminky.urs.cz/item/CS_URS_2024_01/642942111" TargetMode="External" /><Relationship Id="rId16" Type="http://schemas.openxmlformats.org/officeDocument/2006/relationships/hyperlink" Target="https://podminky.urs.cz/item/CS_URS_2024_01/631311115" TargetMode="External" /><Relationship Id="rId17" Type="http://schemas.openxmlformats.org/officeDocument/2006/relationships/hyperlink" Target="https://podminky.urs.cz/item/CS_URS_2024_01/631311125" TargetMode="External" /><Relationship Id="rId18" Type="http://schemas.openxmlformats.org/officeDocument/2006/relationships/hyperlink" Target="https://podminky.urs.cz/item/CS_URS_2024_01/631319171" TargetMode="External" /><Relationship Id="rId19" Type="http://schemas.openxmlformats.org/officeDocument/2006/relationships/hyperlink" Target="https://podminky.urs.cz/item/CS_URS_2024_01/631319173" TargetMode="External" /><Relationship Id="rId20" Type="http://schemas.openxmlformats.org/officeDocument/2006/relationships/hyperlink" Target="https://podminky.urs.cz/item/CS_URS_2024_01/631362021" TargetMode="External" /><Relationship Id="rId21" Type="http://schemas.openxmlformats.org/officeDocument/2006/relationships/hyperlink" Target="https://podminky.urs.cz/item/CS_URS_2024_01/632450131" TargetMode="External" /><Relationship Id="rId22" Type="http://schemas.openxmlformats.org/officeDocument/2006/relationships/hyperlink" Target="https://podminky.urs.cz/item/CS_URS_2024_01/632451105" TargetMode="External" /><Relationship Id="rId23" Type="http://schemas.openxmlformats.org/officeDocument/2006/relationships/hyperlink" Target="https://podminky.urs.cz/item/CS_URS_2024_01/635111215" TargetMode="External" /><Relationship Id="rId24" Type="http://schemas.openxmlformats.org/officeDocument/2006/relationships/hyperlink" Target="https://podminky.urs.cz/item/CS_URS_2024_01/952901111" TargetMode="External" /><Relationship Id="rId25" Type="http://schemas.openxmlformats.org/officeDocument/2006/relationships/hyperlink" Target="https://podminky.urs.cz/item/CS_URS_2024_01/998011001" TargetMode="External" /><Relationship Id="rId26" Type="http://schemas.openxmlformats.org/officeDocument/2006/relationships/hyperlink" Target="https://podminky.urs.cz/item/CS_URS_2024_01/711111001" TargetMode="External" /><Relationship Id="rId27" Type="http://schemas.openxmlformats.org/officeDocument/2006/relationships/hyperlink" Target="https://podminky.urs.cz/item/CS_URS_2024_01/711141559" TargetMode="External" /><Relationship Id="rId28" Type="http://schemas.openxmlformats.org/officeDocument/2006/relationships/hyperlink" Target="https://podminky.urs.cz/item/CS_URS_2024_01/998711101" TargetMode="External" /><Relationship Id="rId29" Type="http://schemas.openxmlformats.org/officeDocument/2006/relationships/hyperlink" Target="https://podminky.urs.cz/item/CS_URS_2024_01/713121111" TargetMode="External" /><Relationship Id="rId30" Type="http://schemas.openxmlformats.org/officeDocument/2006/relationships/hyperlink" Target="https://podminky.urs.cz/item/CS_URS_2024_01/713191132" TargetMode="External" /><Relationship Id="rId31" Type="http://schemas.openxmlformats.org/officeDocument/2006/relationships/hyperlink" Target="https://podminky.urs.cz/item/CS_URS_2024_01/998713101" TargetMode="External" /><Relationship Id="rId32" Type="http://schemas.openxmlformats.org/officeDocument/2006/relationships/hyperlink" Target="https://podminky.urs.cz/item/CS_URS_2024_01/725291668" TargetMode="External" /><Relationship Id="rId33" Type="http://schemas.openxmlformats.org/officeDocument/2006/relationships/hyperlink" Target="https://podminky.urs.cz/item/CS_URS_2024_01/725291669" TargetMode="External" /><Relationship Id="rId34" Type="http://schemas.openxmlformats.org/officeDocument/2006/relationships/hyperlink" Target="https://podminky.urs.cz/item/CS_URS_2024_01/725291670" TargetMode="External" /><Relationship Id="rId35" Type="http://schemas.openxmlformats.org/officeDocument/2006/relationships/hyperlink" Target="https://podminky.urs.cz/item/CS_URS_2024_01/998725101" TargetMode="External" /><Relationship Id="rId36" Type="http://schemas.openxmlformats.org/officeDocument/2006/relationships/hyperlink" Target="https://podminky.urs.cz/item/CS_URS_2024_01/763131751" TargetMode="External" /><Relationship Id="rId37" Type="http://schemas.openxmlformats.org/officeDocument/2006/relationships/hyperlink" Target="https://podminky.urs.cz/item/CS_URS_2024_01/998763301" TargetMode="External" /><Relationship Id="rId38" Type="http://schemas.openxmlformats.org/officeDocument/2006/relationships/hyperlink" Target="https://podminky.urs.cz/item/CS_URS_2024_01/766660001" TargetMode="External" /><Relationship Id="rId39" Type="http://schemas.openxmlformats.org/officeDocument/2006/relationships/hyperlink" Target="https://podminky.urs.cz/item/CS_URS_2024_01/766660002" TargetMode="External" /><Relationship Id="rId40" Type="http://schemas.openxmlformats.org/officeDocument/2006/relationships/hyperlink" Target="https://podminky.urs.cz/item/CS_URS_2024_01/766694116" TargetMode="External" /><Relationship Id="rId41" Type="http://schemas.openxmlformats.org/officeDocument/2006/relationships/hyperlink" Target="https://podminky.urs.cz/item/CS_URS_2024_01/998766201" TargetMode="External" /><Relationship Id="rId42" Type="http://schemas.openxmlformats.org/officeDocument/2006/relationships/hyperlink" Target="https://podminky.urs.cz/item/CS_URS_2024_01/771121011" TargetMode="External" /><Relationship Id="rId43" Type="http://schemas.openxmlformats.org/officeDocument/2006/relationships/hyperlink" Target="https://podminky.urs.cz/item/CS_URS_2024_01/771474113" TargetMode="External" /><Relationship Id="rId44" Type="http://schemas.openxmlformats.org/officeDocument/2006/relationships/hyperlink" Target="https://podminky.urs.cz/item/CS_URS_2024_01/771574436" TargetMode="External" /><Relationship Id="rId45" Type="http://schemas.openxmlformats.org/officeDocument/2006/relationships/hyperlink" Target="https://podminky.urs.cz/item/CS_URS_2024_01/771591112" TargetMode="External" /><Relationship Id="rId46" Type="http://schemas.openxmlformats.org/officeDocument/2006/relationships/hyperlink" Target="https://podminky.urs.cz/item/CS_URS_2024_01/771591241" TargetMode="External" /><Relationship Id="rId47" Type="http://schemas.openxmlformats.org/officeDocument/2006/relationships/hyperlink" Target="https://podminky.urs.cz/item/CS_URS_2024_01/771591242" TargetMode="External" /><Relationship Id="rId48" Type="http://schemas.openxmlformats.org/officeDocument/2006/relationships/hyperlink" Target="https://podminky.urs.cz/item/CS_URS_2024_01/771591264" TargetMode="External" /><Relationship Id="rId49" Type="http://schemas.openxmlformats.org/officeDocument/2006/relationships/hyperlink" Target="https://podminky.urs.cz/item/CS_URS_2024_01/998771101" TargetMode="External" /><Relationship Id="rId50" Type="http://schemas.openxmlformats.org/officeDocument/2006/relationships/hyperlink" Target="https://podminky.urs.cz/item/CS_URS_2024_01/776121112" TargetMode="External" /><Relationship Id="rId51" Type="http://schemas.openxmlformats.org/officeDocument/2006/relationships/hyperlink" Target="https://podminky.urs.cz/item/CS_URS_2024_01/776241121" TargetMode="External" /><Relationship Id="rId52" Type="http://schemas.openxmlformats.org/officeDocument/2006/relationships/hyperlink" Target="https://podminky.urs.cz/item/CS_URS_2024_01/776411112" TargetMode="External" /><Relationship Id="rId53" Type="http://schemas.openxmlformats.org/officeDocument/2006/relationships/hyperlink" Target="https://podminky.urs.cz/item/CS_URS_2024_01/998776101" TargetMode="External" /><Relationship Id="rId54" Type="http://schemas.openxmlformats.org/officeDocument/2006/relationships/hyperlink" Target="https://podminky.urs.cz/item/CS_URS_2024_01/781121011" TargetMode="External" /><Relationship Id="rId55" Type="http://schemas.openxmlformats.org/officeDocument/2006/relationships/hyperlink" Target="https://podminky.urs.cz/item/CS_URS_2024_01/781131112" TargetMode="External" /><Relationship Id="rId56" Type="http://schemas.openxmlformats.org/officeDocument/2006/relationships/hyperlink" Target="https://podminky.urs.cz/item/CS_URS_2024_01/781131232" TargetMode="External" /><Relationship Id="rId57" Type="http://schemas.openxmlformats.org/officeDocument/2006/relationships/hyperlink" Target="https://podminky.urs.cz/item/CS_URS_2024_01/781472219" TargetMode="External" /><Relationship Id="rId58" Type="http://schemas.openxmlformats.org/officeDocument/2006/relationships/hyperlink" Target="https://podminky.urs.cz/item/CS_URS_2024_01/781571131" TargetMode="External" /><Relationship Id="rId59" Type="http://schemas.openxmlformats.org/officeDocument/2006/relationships/hyperlink" Target="https://podminky.urs.cz/item/CS_URS_2024_01/781674112" TargetMode="External" /><Relationship Id="rId60" Type="http://schemas.openxmlformats.org/officeDocument/2006/relationships/hyperlink" Target="https://podminky.urs.cz/item/CS_URS_2024_01/781492211" TargetMode="External" /><Relationship Id="rId61" Type="http://schemas.openxmlformats.org/officeDocument/2006/relationships/hyperlink" Target="https://podminky.urs.cz/item/CS_URS_2024_01/781492221" TargetMode="External" /><Relationship Id="rId62" Type="http://schemas.openxmlformats.org/officeDocument/2006/relationships/hyperlink" Target="https://podminky.urs.cz/item/CS_URS_2024_01/781492251" TargetMode="External" /><Relationship Id="rId63" Type="http://schemas.openxmlformats.org/officeDocument/2006/relationships/hyperlink" Target="https://podminky.urs.cz/item/CS_URS_2024_01/998781101" TargetMode="External" /><Relationship Id="rId64" Type="http://schemas.openxmlformats.org/officeDocument/2006/relationships/hyperlink" Target="https://podminky.urs.cz/item/CS_URS_2024_01/783314101" TargetMode="External" /><Relationship Id="rId65" Type="http://schemas.openxmlformats.org/officeDocument/2006/relationships/hyperlink" Target="https://podminky.urs.cz/item/CS_URS_2024_01/783315101" TargetMode="External" /><Relationship Id="rId66" Type="http://schemas.openxmlformats.org/officeDocument/2006/relationships/hyperlink" Target="https://podminky.urs.cz/item/CS_URS_2024_01/783317101" TargetMode="External" /><Relationship Id="rId67" Type="http://schemas.openxmlformats.org/officeDocument/2006/relationships/hyperlink" Target="https://podminky.urs.cz/item/CS_URS_2024_01/784121001" TargetMode="External" /><Relationship Id="rId68" Type="http://schemas.openxmlformats.org/officeDocument/2006/relationships/hyperlink" Target="https://podminky.urs.cz/item/CS_URS_2024_01/784121011" TargetMode="External" /><Relationship Id="rId69" Type="http://schemas.openxmlformats.org/officeDocument/2006/relationships/hyperlink" Target="https://podminky.urs.cz/item/CS_URS_2024_01/784181101" TargetMode="External" /><Relationship Id="rId70" Type="http://schemas.openxmlformats.org/officeDocument/2006/relationships/hyperlink" Target="https://podminky.urs.cz/item/CS_URS_2024_01/784211101" TargetMode="External" /><Relationship Id="rId71" Type="http://schemas.openxmlformats.org/officeDocument/2006/relationships/hyperlink" Target="https://podminky.urs.cz/item/CS_URS_2024_01/784211151" TargetMode="External" /><Relationship Id="rId72" Type="http://schemas.openxmlformats.org/officeDocument/2006/relationships/hyperlink" Target="https://podminky.urs.cz/item/CS_URS_2024_01/784351031" TargetMode="External" /><Relationship Id="rId7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21173401" TargetMode="External" /><Relationship Id="rId2" Type="http://schemas.openxmlformats.org/officeDocument/2006/relationships/hyperlink" Target="https://podminky.urs.cz/item/CS_URS_2024_01/721173402" TargetMode="External" /><Relationship Id="rId3" Type="http://schemas.openxmlformats.org/officeDocument/2006/relationships/hyperlink" Target="https://podminky.urs.cz/item/CS_URS_2024_01/721174024" TargetMode="External" /><Relationship Id="rId4" Type="http://schemas.openxmlformats.org/officeDocument/2006/relationships/hyperlink" Target="https://podminky.urs.cz/item/CS_URS_2024_01/721174025" TargetMode="External" /><Relationship Id="rId5" Type="http://schemas.openxmlformats.org/officeDocument/2006/relationships/hyperlink" Target="https://podminky.urs.cz/item/CS_URS_2024_01/721174042" TargetMode="External" /><Relationship Id="rId6" Type="http://schemas.openxmlformats.org/officeDocument/2006/relationships/hyperlink" Target="https://podminky.urs.cz/item/CS_URS_2024_01/721174043" TargetMode="External" /><Relationship Id="rId7" Type="http://schemas.openxmlformats.org/officeDocument/2006/relationships/hyperlink" Target="https://podminky.urs.cz/item/CS_URS_2024_01/721174045" TargetMode="External" /><Relationship Id="rId8" Type="http://schemas.openxmlformats.org/officeDocument/2006/relationships/hyperlink" Target="https://podminky.urs.cz/item/CS_URS_2024_01/721290111" TargetMode="External" /><Relationship Id="rId9" Type="http://schemas.openxmlformats.org/officeDocument/2006/relationships/hyperlink" Target="https://podminky.urs.cz/item/CS_URS_2024_01/721194104" TargetMode="External" /><Relationship Id="rId10" Type="http://schemas.openxmlformats.org/officeDocument/2006/relationships/hyperlink" Target="https://podminky.urs.cz/item/CS_URS_2024_01/721194105" TargetMode="External" /><Relationship Id="rId11" Type="http://schemas.openxmlformats.org/officeDocument/2006/relationships/hyperlink" Target="https://podminky.urs.cz/item/CS_URS_2024_01/721194109" TargetMode="External" /><Relationship Id="rId12" Type="http://schemas.openxmlformats.org/officeDocument/2006/relationships/hyperlink" Target="https://podminky.urs.cz/item/CS_URS_2024_01/722181116" TargetMode="External" /><Relationship Id="rId13" Type="http://schemas.openxmlformats.org/officeDocument/2006/relationships/hyperlink" Target="https://podminky.urs.cz/item/CS_URS_2024_01/998721201" TargetMode="External" /><Relationship Id="rId14" Type="http://schemas.openxmlformats.org/officeDocument/2006/relationships/hyperlink" Target="https://podminky.urs.cz/item/CS_URS_2024_01/722174022" TargetMode="External" /><Relationship Id="rId15" Type="http://schemas.openxmlformats.org/officeDocument/2006/relationships/hyperlink" Target="https://podminky.urs.cz/item/CS_URS_2024_01/722174023" TargetMode="External" /><Relationship Id="rId16" Type="http://schemas.openxmlformats.org/officeDocument/2006/relationships/hyperlink" Target="https://podminky.urs.cz/item/CS_URS_2024_01/722174024" TargetMode="External" /><Relationship Id="rId17" Type="http://schemas.openxmlformats.org/officeDocument/2006/relationships/hyperlink" Target="https://podminky.urs.cz/item/CS_URS_2024_01/722174025" TargetMode="External" /><Relationship Id="rId18" Type="http://schemas.openxmlformats.org/officeDocument/2006/relationships/hyperlink" Target="https://podminky.urs.cz/item/CS_URS_2024_01/722174026" TargetMode="External" /><Relationship Id="rId19" Type="http://schemas.openxmlformats.org/officeDocument/2006/relationships/hyperlink" Target="https://podminky.urs.cz/item/CS_URS_2024_01/722174008" TargetMode="External" /><Relationship Id="rId20" Type="http://schemas.openxmlformats.org/officeDocument/2006/relationships/hyperlink" Target="https://podminky.urs.cz/item/CS_URS_2024_01/722181221" TargetMode="External" /><Relationship Id="rId21" Type="http://schemas.openxmlformats.org/officeDocument/2006/relationships/hyperlink" Target="https://podminky.urs.cz/item/CS_URS_2024_01/722181222" TargetMode="External" /><Relationship Id="rId22" Type="http://schemas.openxmlformats.org/officeDocument/2006/relationships/hyperlink" Target="https://podminky.urs.cz/item/CS_URS_2024_01/722181233" TargetMode="External" /><Relationship Id="rId23" Type="http://schemas.openxmlformats.org/officeDocument/2006/relationships/hyperlink" Target="https://podminky.urs.cz/item/CS_URS_2024_01/722181241" TargetMode="External" /><Relationship Id="rId24" Type="http://schemas.openxmlformats.org/officeDocument/2006/relationships/hyperlink" Target="https://podminky.urs.cz/item/CS_URS_2024_01/722181242" TargetMode="External" /><Relationship Id="rId25" Type="http://schemas.openxmlformats.org/officeDocument/2006/relationships/hyperlink" Target="https://podminky.urs.cz/item/CS_URS_2024_01/722182016" TargetMode="External" /><Relationship Id="rId26" Type="http://schemas.openxmlformats.org/officeDocument/2006/relationships/hyperlink" Target="https://podminky.urs.cz/item/CS_URS_2024_01/722290226" TargetMode="External" /><Relationship Id="rId27" Type="http://schemas.openxmlformats.org/officeDocument/2006/relationships/hyperlink" Target="https://podminky.urs.cz/item/CS_URS_2024_01/722290234" TargetMode="External" /><Relationship Id="rId28" Type="http://schemas.openxmlformats.org/officeDocument/2006/relationships/hyperlink" Target="https://podminky.urs.cz/item/CS_URS_2024_01/722232048" TargetMode="External" /><Relationship Id="rId29" Type="http://schemas.openxmlformats.org/officeDocument/2006/relationships/hyperlink" Target="https://podminky.urs.cz/item/CS_URS_2024_01/722262165" TargetMode="External" /><Relationship Id="rId30" Type="http://schemas.openxmlformats.org/officeDocument/2006/relationships/hyperlink" Target="https://podminky.urs.cz/item/CS_URS_2024_01/998722201" TargetMode="External" /><Relationship Id="rId31" Type="http://schemas.openxmlformats.org/officeDocument/2006/relationships/hyperlink" Target="https://podminky.urs.cz/item/CS_URS_2024_01/725211602" TargetMode="External" /><Relationship Id="rId32" Type="http://schemas.openxmlformats.org/officeDocument/2006/relationships/hyperlink" Target="https://podminky.urs.cz/item/CS_URS_2024_01/725211703" TargetMode="External" /><Relationship Id="rId33" Type="http://schemas.openxmlformats.org/officeDocument/2006/relationships/hyperlink" Target="https://podminky.urs.cz/item/CS_URS_2024_01/725822632" TargetMode="External" /><Relationship Id="rId34" Type="http://schemas.openxmlformats.org/officeDocument/2006/relationships/hyperlink" Target="https://podminky.urs.cz/item/CS_URS_2024_01/725112022" TargetMode="External" /><Relationship Id="rId35" Type="http://schemas.openxmlformats.org/officeDocument/2006/relationships/hyperlink" Target="https://podminky.urs.cz/item/CS_URS_2024_01/725841332" TargetMode="External" /><Relationship Id="rId36" Type="http://schemas.openxmlformats.org/officeDocument/2006/relationships/hyperlink" Target="https://podminky.urs.cz/item/CS_URS_2024_01/726131041" TargetMode="External" /><Relationship Id="rId37" Type="http://schemas.openxmlformats.org/officeDocument/2006/relationships/hyperlink" Target="https://podminky.urs.cz/item/CS_URS_2024_01/726131043" TargetMode="External" /><Relationship Id="rId38" Type="http://schemas.openxmlformats.org/officeDocument/2006/relationships/hyperlink" Target="https://podminky.urs.cz/item/CS_URS_2024_01/998725201" TargetMode="External" /><Relationship Id="rId39" Type="http://schemas.openxmlformats.org/officeDocument/2006/relationships/hyperlink" Target="https://podminky.urs.cz/item/CS_URS_2024_01/723160334" TargetMode="External" /><Relationship Id="rId40" Type="http://schemas.openxmlformats.org/officeDocument/2006/relationships/hyperlink" Target="https://podminky.urs.cz/item/CS_URS_2024_01/723181024" TargetMode="External" /><Relationship Id="rId41" Type="http://schemas.openxmlformats.org/officeDocument/2006/relationships/hyperlink" Target="https://podminky.urs.cz/item/CS_URS_2024_01/723230124" TargetMode="External" /><Relationship Id="rId42" Type="http://schemas.openxmlformats.org/officeDocument/2006/relationships/hyperlink" Target="https://podminky.urs.cz/item/CS_URS_2024_01/723230153" TargetMode="External" /><Relationship Id="rId43" Type="http://schemas.openxmlformats.org/officeDocument/2006/relationships/hyperlink" Target="https://podminky.urs.cz/item/CS_URS_2024_01/723230232" TargetMode="External" /><Relationship Id="rId44" Type="http://schemas.openxmlformats.org/officeDocument/2006/relationships/hyperlink" Target="https://podminky.urs.cz/item/CS_URS_2024_01/998723201" TargetMode="External" /><Relationship Id="rId4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51510013" TargetMode="External" /><Relationship Id="rId2" Type="http://schemas.openxmlformats.org/officeDocument/2006/relationships/hyperlink" Target="https://podminky.urs.cz/item/CS_URS_2024_01/751510042" TargetMode="External" /><Relationship Id="rId3" Type="http://schemas.openxmlformats.org/officeDocument/2006/relationships/hyperlink" Target="https://podminky.urs.cz/item/CS_URS_2024_01/751510043" TargetMode="Externa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41110042" TargetMode="External" /><Relationship Id="rId2" Type="http://schemas.openxmlformats.org/officeDocument/2006/relationships/hyperlink" Target="https://podminky.urs.cz/item/CS_URS_2024_01/741110062" TargetMode="External" /><Relationship Id="rId3" Type="http://schemas.openxmlformats.org/officeDocument/2006/relationships/hyperlink" Target="https://podminky.urs.cz/item/CS_URS_2024_01/741110441" TargetMode="External" /><Relationship Id="rId4" Type="http://schemas.openxmlformats.org/officeDocument/2006/relationships/hyperlink" Target="https://podminky.urs.cz/item/CS_URS_2024_01/741112061" TargetMode="External" /><Relationship Id="rId5" Type="http://schemas.openxmlformats.org/officeDocument/2006/relationships/hyperlink" Target="https://podminky.urs.cz/item/CS_URS_2024_01/741112101" TargetMode="External" /><Relationship Id="rId6" Type="http://schemas.openxmlformats.org/officeDocument/2006/relationships/hyperlink" Target="https://podminky.urs.cz/item/CS_URS_2024_01/741112103" TargetMode="External" /><Relationship Id="rId7" Type="http://schemas.openxmlformats.org/officeDocument/2006/relationships/hyperlink" Target="https://podminky.urs.cz/item/CS_URS_2024_01/741112111" TargetMode="External" /><Relationship Id="rId8" Type="http://schemas.openxmlformats.org/officeDocument/2006/relationships/hyperlink" Target="https://podminky.urs.cz/item/CS_URS_2024_01/741120001" TargetMode="External" /><Relationship Id="rId9" Type="http://schemas.openxmlformats.org/officeDocument/2006/relationships/hyperlink" Target="https://podminky.urs.cz/item/CS_URS_2024_01/741120005" TargetMode="External" /><Relationship Id="rId10" Type="http://schemas.openxmlformats.org/officeDocument/2006/relationships/hyperlink" Target="https://podminky.urs.cz/item/CS_URS_2024_01/741120501" TargetMode="External" /><Relationship Id="rId11" Type="http://schemas.openxmlformats.org/officeDocument/2006/relationships/hyperlink" Target="https://podminky.urs.cz/item/CS_URS_2024_01/741122011" TargetMode="External" /><Relationship Id="rId12" Type="http://schemas.openxmlformats.org/officeDocument/2006/relationships/hyperlink" Target="https://podminky.urs.cz/item/CS_URS_2024_01/741122015" TargetMode="External" /><Relationship Id="rId13" Type="http://schemas.openxmlformats.org/officeDocument/2006/relationships/hyperlink" Target="https://podminky.urs.cz/item/CS_URS_2024_01/741122016" TargetMode="External" /><Relationship Id="rId14" Type="http://schemas.openxmlformats.org/officeDocument/2006/relationships/hyperlink" Target="https://podminky.urs.cz/item/CS_URS_2024_01/741122032" TargetMode="External" /><Relationship Id="rId15" Type="http://schemas.openxmlformats.org/officeDocument/2006/relationships/hyperlink" Target="https://podminky.urs.cz/item/CS_URS_2024_01/741122134" TargetMode="External" /><Relationship Id="rId16" Type="http://schemas.openxmlformats.org/officeDocument/2006/relationships/hyperlink" Target="https://podminky.urs.cz/item/CS_URS_2024_01/741122137" TargetMode="External" /><Relationship Id="rId17" Type="http://schemas.openxmlformats.org/officeDocument/2006/relationships/hyperlink" Target="https://podminky.urs.cz/item/CS_URS_2024_01/741130001" TargetMode="External" /><Relationship Id="rId18" Type="http://schemas.openxmlformats.org/officeDocument/2006/relationships/hyperlink" Target="https://podminky.urs.cz/item/CS_URS_2024_01/741130004" TargetMode="External" /><Relationship Id="rId19" Type="http://schemas.openxmlformats.org/officeDocument/2006/relationships/hyperlink" Target="https://podminky.urs.cz/item/CS_URS_2024_01/741130008" TargetMode="External" /><Relationship Id="rId20" Type="http://schemas.openxmlformats.org/officeDocument/2006/relationships/hyperlink" Target="https://podminky.urs.cz/item/CS_URS_2024_01/741130011" TargetMode="External" /><Relationship Id="rId21" Type="http://schemas.openxmlformats.org/officeDocument/2006/relationships/hyperlink" Target="https://podminky.urs.cz/item/CS_URS_2024_01/741130021" TargetMode="External" /><Relationship Id="rId22" Type="http://schemas.openxmlformats.org/officeDocument/2006/relationships/hyperlink" Target="https://podminky.urs.cz/item/CS_URS_2024_01/741130115" TargetMode="External" /><Relationship Id="rId23" Type="http://schemas.openxmlformats.org/officeDocument/2006/relationships/hyperlink" Target="https://podminky.urs.cz/item/CS_URS_2024_01/741130145" TargetMode="External" /><Relationship Id="rId24" Type="http://schemas.openxmlformats.org/officeDocument/2006/relationships/hyperlink" Target="https://podminky.urs.cz/item/CS_URS_2024_01/741210001" TargetMode="External" /><Relationship Id="rId25" Type="http://schemas.openxmlformats.org/officeDocument/2006/relationships/hyperlink" Target="https://podminky.urs.cz/item/CS_URS_2024_01/741210002" TargetMode="External" /><Relationship Id="rId26" Type="http://schemas.openxmlformats.org/officeDocument/2006/relationships/hyperlink" Target="https://podminky.urs.cz/item/CS_URS_2024_01/741240022" TargetMode="External" /><Relationship Id="rId27" Type="http://schemas.openxmlformats.org/officeDocument/2006/relationships/hyperlink" Target="https://podminky.urs.cz/item/CS_URS_2024_01/741310031" TargetMode="External" /><Relationship Id="rId28" Type="http://schemas.openxmlformats.org/officeDocument/2006/relationships/hyperlink" Target="https://podminky.urs.cz/item/CS_URS_2024_01/741310031" TargetMode="External" /><Relationship Id="rId29" Type="http://schemas.openxmlformats.org/officeDocument/2006/relationships/hyperlink" Target="https://podminky.urs.cz/item/CS_URS_2024_01/741310042" TargetMode="External" /><Relationship Id="rId30" Type="http://schemas.openxmlformats.org/officeDocument/2006/relationships/hyperlink" Target="https://podminky.urs.cz/item/CS_URS_2024_01/741310101" TargetMode="External" /><Relationship Id="rId31" Type="http://schemas.openxmlformats.org/officeDocument/2006/relationships/hyperlink" Target="https://podminky.urs.cz/item/CS_URS_2024_01/741310102" TargetMode="External" /><Relationship Id="rId32" Type="http://schemas.openxmlformats.org/officeDocument/2006/relationships/hyperlink" Target="https://podminky.urs.cz/item/CS_URS_2024_01/741310112" TargetMode="External" /><Relationship Id="rId33" Type="http://schemas.openxmlformats.org/officeDocument/2006/relationships/hyperlink" Target="https://podminky.urs.cz/item/CS_URS_2024_01/741310121" TargetMode="External" /><Relationship Id="rId34" Type="http://schemas.openxmlformats.org/officeDocument/2006/relationships/hyperlink" Target="https://podminky.urs.cz/item/CS_URS_2024_01/741310412" TargetMode="External" /><Relationship Id="rId35" Type="http://schemas.openxmlformats.org/officeDocument/2006/relationships/hyperlink" Target="https://podminky.urs.cz/item/CS_URS_2024_01/741311003" TargetMode="External" /><Relationship Id="rId36" Type="http://schemas.openxmlformats.org/officeDocument/2006/relationships/hyperlink" Target="https://podminky.urs.cz/item/CS_URS_2024_01/741313001" TargetMode="External" /><Relationship Id="rId37" Type="http://schemas.openxmlformats.org/officeDocument/2006/relationships/hyperlink" Target="https://podminky.urs.cz/item/CS_URS_2024_01/741313004" TargetMode="External" /><Relationship Id="rId38" Type="http://schemas.openxmlformats.org/officeDocument/2006/relationships/hyperlink" Target="https://podminky.urs.cz/item/CS_URS_2024_01/741313006" TargetMode="External" /><Relationship Id="rId39" Type="http://schemas.openxmlformats.org/officeDocument/2006/relationships/hyperlink" Target="https://podminky.urs.cz/item/CS_URS_2024_01/741313082" TargetMode="External" /><Relationship Id="rId40" Type="http://schemas.openxmlformats.org/officeDocument/2006/relationships/hyperlink" Target="https://podminky.urs.cz/item/CS_URS_2024_01/741330651" TargetMode="External" /><Relationship Id="rId41" Type="http://schemas.openxmlformats.org/officeDocument/2006/relationships/hyperlink" Target="https://podminky.urs.cz/item/CS_URS_2024_01/741330731" TargetMode="External" /><Relationship Id="rId42" Type="http://schemas.openxmlformats.org/officeDocument/2006/relationships/hyperlink" Target="https://podminky.urs.cz/item/CS_URS_2024_01/741331075" TargetMode="External" /><Relationship Id="rId43" Type="http://schemas.openxmlformats.org/officeDocument/2006/relationships/hyperlink" Target="https://podminky.urs.cz/item/CS_URS_2024_01/741372021" TargetMode="External" /><Relationship Id="rId44" Type="http://schemas.openxmlformats.org/officeDocument/2006/relationships/hyperlink" Target="https://podminky.urs.cz/item/CS_URS_2024_01/741372061" TargetMode="External" /><Relationship Id="rId45" Type="http://schemas.openxmlformats.org/officeDocument/2006/relationships/hyperlink" Target="https://podminky.urs.cz/item/CS_URS_2024_01/741372061" TargetMode="External" /><Relationship Id="rId46" Type="http://schemas.openxmlformats.org/officeDocument/2006/relationships/hyperlink" Target="https://podminky.urs.cz/item/CS_URS_2024_01/741372061" TargetMode="External" /><Relationship Id="rId47" Type="http://schemas.openxmlformats.org/officeDocument/2006/relationships/hyperlink" Target="https://podminky.urs.cz/item/CS_URS_2024_01/741372062" TargetMode="External" /><Relationship Id="rId48" Type="http://schemas.openxmlformats.org/officeDocument/2006/relationships/hyperlink" Target="https://podminky.urs.cz/item/CS_URS_2024_01/741372062" TargetMode="External" /><Relationship Id="rId49" Type="http://schemas.openxmlformats.org/officeDocument/2006/relationships/hyperlink" Target="https://podminky.urs.cz/item/CS_URS_2024_01/741372062" TargetMode="External" /><Relationship Id="rId50" Type="http://schemas.openxmlformats.org/officeDocument/2006/relationships/hyperlink" Target="https://podminky.urs.cz/item/CS_URS_2024_01/741372062" TargetMode="External" /><Relationship Id="rId51" Type="http://schemas.openxmlformats.org/officeDocument/2006/relationships/hyperlink" Target="https://podminky.urs.cz/item/CS_URS_2024_01/741372062" TargetMode="External" /><Relationship Id="rId52" Type="http://schemas.openxmlformats.org/officeDocument/2006/relationships/hyperlink" Target="https://podminky.urs.cz/item/CS_URS_2024_01/741372067" TargetMode="External" /><Relationship Id="rId53" Type="http://schemas.openxmlformats.org/officeDocument/2006/relationships/hyperlink" Target="https://podminky.urs.cz/item/CS_URS_2024_01/741810003" TargetMode="External" /><Relationship Id="rId54" Type="http://schemas.openxmlformats.org/officeDocument/2006/relationships/hyperlink" Target="https://podminky.urs.cz/item/CS_URS_2024_01/741820102" TargetMode="External" /><Relationship Id="rId55" Type="http://schemas.openxmlformats.org/officeDocument/2006/relationships/hyperlink" Target="https://podminky.urs.cz/item/CS_URS_2024_01/741920302" TargetMode="External" /><Relationship Id="rId56" Type="http://schemas.openxmlformats.org/officeDocument/2006/relationships/hyperlink" Target="https://podminky.urs.cz/item/CS_URS_2024_01/741920386" TargetMode="External" /><Relationship Id="rId57" Type="http://schemas.openxmlformats.org/officeDocument/2006/relationships/hyperlink" Target="https://podminky.urs.cz/item/CS_URS_2024_01/741990062" TargetMode="External" /><Relationship Id="rId58" Type="http://schemas.openxmlformats.org/officeDocument/2006/relationships/hyperlink" Target="https://podminky.urs.cz/item/CS_URS_2024_01/742110002" TargetMode="External" /><Relationship Id="rId59" Type="http://schemas.openxmlformats.org/officeDocument/2006/relationships/hyperlink" Target="https://podminky.urs.cz/item/CS_URS_2024_01/742110002" TargetMode="External" /><Relationship Id="rId60" Type="http://schemas.openxmlformats.org/officeDocument/2006/relationships/hyperlink" Target="https://podminky.urs.cz/item/CS_URS_2024_01/742110041" TargetMode="External" /><Relationship Id="rId61" Type="http://schemas.openxmlformats.org/officeDocument/2006/relationships/hyperlink" Target="https://podminky.urs.cz/item/CS_URS_2024_01/742110504" TargetMode="External" /><Relationship Id="rId62" Type="http://schemas.openxmlformats.org/officeDocument/2006/relationships/hyperlink" Target="https://podminky.urs.cz/item/CS_URS_2024_01/742110506" TargetMode="External" /><Relationship Id="rId63" Type="http://schemas.openxmlformats.org/officeDocument/2006/relationships/hyperlink" Target="https://podminky.urs.cz/item/CS_URS_2024_01/742121001" TargetMode="External" /><Relationship Id="rId64" Type="http://schemas.openxmlformats.org/officeDocument/2006/relationships/hyperlink" Target="https://podminky.urs.cz/item/CS_URS_2024_01/742121001" TargetMode="External" /><Relationship Id="rId65" Type="http://schemas.openxmlformats.org/officeDocument/2006/relationships/hyperlink" Target="https://podminky.urs.cz/item/CS_URS_2024_01/742123001" TargetMode="External" /><Relationship Id="rId66" Type="http://schemas.openxmlformats.org/officeDocument/2006/relationships/hyperlink" Target="https://podminky.urs.cz/item/CS_URS_2024_01/742124002" TargetMode="External" /><Relationship Id="rId67" Type="http://schemas.openxmlformats.org/officeDocument/2006/relationships/hyperlink" Target="https://podminky.urs.cz/item/CS_URS_2024_01/742124002" TargetMode="External" /><Relationship Id="rId68" Type="http://schemas.openxmlformats.org/officeDocument/2006/relationships/hyperlink" Target="https://podminky.urs.cz/item/CS_URS_2024_01/742124005" TargetMode="External" /><Relationship Id="rId69" Type="http://schemas.openxmlformats.org/officeDocument/2006/relationships/hyperlink" Target="https://podminky.urs.cz/item/CS_URS_2024_01/742220031" TargetMode="External" /><Relationship Id="rId70" Type="http://schemas.openxmlformats.org/officeDocument/2006/relationships/hyperlink" Target="https://podminky.urs.cz/item/CS_URS_2024_01/742220061" TargetMode="External" /><Relationship Id="rId71" Type="http://schemas.openxmlformats.org/officeDocument/2006/relationships/hyperlink" Target="https://podminky.urs.cz/item/CS_URS_2024_01/742220141" TargetMode="External" /><Relationship Id="rId72" Type="http://schemas.openxmlformats.org/officeDocument/2006/relationships/hyperlink" Target="https://podminky.urs.cz/item/CS_URS_2024_01/742220181" TargetMode="External" /><Relationship Id="rId73" Type="http://schemas.openxmlformats.org/officeDocument/2006/relationships/hyperlink" Target="https://podminky.urs.cz/item/CS_URS_2024_01/742220211" TargetMode="External" /><Relationship Id="rId74" Type="http://schemas.openxmlformats.org/officeDocument/2006/relationships/hyperlink" Target="https://podminky.urs.cz/item/CS_URS_2024_01/742220232" TargetMode="External" /><Relationship Id="rId75" Type="http://schemas.openxmlformats.org/officeDocument/2006/relationships/hyperlink" Target="https://podminky.urs.cz/item/CS_URS_2024_01/742220232" TargetMode="External" /><Relationship Id="rId76" Type="http://schemas.openxmlformats.org/officeDocument/2006/relationships/hyperlink" Target="https://podminky.urs.cz/item/CS_URS_2024_01/742220255" TargetMode="External" /><Relationship Id="rId77" Type="http://schemas.openxmlformats.org/officeDocument/2006/relationships/hyperlink" Target="https://podminky.urs.cz/item/CS_URS_2024_01/742220401" TargetMode="External" /><Relationship Id="rId78" Type="http://schemas.openxmlformats.org/officeDocument/2006/relationships/hyperlink" Target="https://podminky.urs.cz/item/CS_URS_2024_01/742220411" TargetMode="External" /><Relationship Id="rId79" Type="http://schemas.openxmlformats.org/officeDocument/2006/relationships/hyperlink" Target="https://podminky.urs.cz/item/CS_URS_2024_01/742220511" TargetMode="External" /><Relationship Id="rId80" Type="http://schemas.openxmlformats.org/officeDocument/2006/relationships/hyperlink" Target="https://podminky.urs.cz/item/CS_URS_2024_01/742310001" TargetMode="External" /><Relationship Id="rId81" Type="http://schemas.openxmlformats.org/officeDocument/2006/relationships/hyperlink" Target="https://podminky.urs.cz/item/CS_URS_2024_01/742310002" TargetMode="External" /><Relationship Id="rId82" Type="http://schemas.openxmlformats.org/officeDocument/2006/relationships/hyperlink" Target="https://podminky.urs.cz/item/CS_URS_2024_01/742310006" TargetMode="External" /><Relationship Id="rId83" Type="http://schemas.openxmlformats.org/officeDocument/2006/relationships/hyperlink" Target="https://podminky.urs.cz/item/CS_URS_2024_01/742320012" TargetMode="External" /><Relationship Id="rId84" Type="http://schemas.openxmlformats.org/officeDocument/2006/relationships/hyperlink" Target="https://podminky.urs.cz/item/CS_URS_2024_01/742320051" TargetMode="External" /><Relationship Id="rId85" Type="http://schemas.openxmlformats.org/officeDocument/2006/relationships/hyperlink" Target="https://podminky.urs.cz/item/CS_URS_2024_01/742330001" TargetMode="External" /><Relationship Id="rId86" Type="http://schemas.openxmlformats.org/officeDocument/2006/relationships/hyperlink" Target="https://podminky.urs.cz/item/CS_URS_2024_01/742330012" TargetMode="External" /><Relationship Id="rId87" Type="http://schemas.openxmlformats.org/officeDocument/2006/relationships/hyperlink" Target="https://podminky.urs.cz/item/CS_URS_2024_01/742330022" TargetMode="External" /><Relationship Id="rId88" Type="http://schemas.openxmlformats.org/officeDocument/2006/relationships/hyperlink" Target="https://podminky.urs.cz/item/CS_URS_2024_01/742330023" TargetMode="External" /><Relationship Id="rId89" Type="http://schemas.openxmlformats.org/officeDocument/2006/relationships/hyperlink" Target="https://podminky.urs.cz/item/CS_URS_2024_01/742330024" TargetMode="External" /><Relationship Id="rId90" Type="http://schemas.openxmlformats.org/officeDocument/2006/relationships/hyperlink" Target="https://podminky.urs.cz/item/CS_URS_2024_01/742330044" TargetMode="External" /><Relationship Id="rId91" Type="http://schemas.openxmlformats.org/officeDocument/2006/relationships/hyperlink" Target="https://podminky.urs.cz/item/CS_URS_2024_01/742330051" TargetMode="External" /><Relationship Id="rId92" Type="http://schemas.openxmlformats.org/officeDocument/2006/relationships/hyperlink" Target="https://podminky.urs.cz/item/CS_URS_2024_01/742330052" TargetMode="External" /><Relationship Id="rId93" Type="http://schemas.openxmlformats.org/officeDocument/2006/relationships/hyperlink" Target="https://podminky.urs.cz/item/CS_URS_2024_01/742330101" TargetMode="External" /><Relationship Id="rId94" Type="http://schemas.openxmlformats.org/officeDocument/2006/relationships/hyperlink" Target="https://podminky.urs.cz/item/CS_URS_2024_01/742350001" TargetMode="External" /><Relationship Id="rId95" Type="http://schemas.openxmlformats.org/officeDocument/2006/relationships/hyperlink" Target="https://podminky.urs.cz/item/CS_URS_2024_01/742350003" TargetMode="External" /><Relationship Id="rId96" Type="http://schemas.openxmlformats.org/officeDocument/2006/relationships/hyperlink" Target="https://podminky.urs.cz/item/CS_URS_2024_01/742350004" TargetMode="External" /><Relationship Id="rId97" Type="http://schemas.openxmlformats.org/officeDocument/2006/relationships/hyperlink" Target="https://podminky.urs.cz/item/CS_URS_2024_01/742420051" TargetMode="External" /><Relationship Id="rId98" Type="http://schemas.openxmlformats.org/officeDocument/2006/relationships/hyperlink" Target="https://podminky.urs.cz/item/CS_URS_2024_01/742420121" TargetMode="External" /><Relationship Id="rId99" Type="http://schemas.openxmlformats.org/officeDocument/2006/relationships/hyperlink" Target="https://podminky.urs.cz/item/CS_URS_2024_01/742430031" TargetMode="External" /><Relationship Id="rId100" Type="http://schemas.openxmlformats.org/officeDocument/2006/relationships/hyperlink" Target="https://podminky.urs.cz/item/CS_URS_2024_01/468094112" TargetMode="External" /><Relationship Id="rId101" Type="http://schemas.openxmlformats.org/officeDocument/2006/relationships/hyperlink" Target="https://podminky.urs.cz/item/CS_URS_2024_01/468101412" TargetMode="External" /><Relationship Id="rId102" Type="http://schemas.openxmlformats.org/officeDocument/2006/relationships/hyperlink" Target="https://podminky.urs.cz/item/CS_URS_2024_01/468101424" TargetMode="External" /><Relationship Id="rId10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32211114" TargetMode="External" /><Relationship Id="rId2" Type="http://schemas.openxmlformats.org/officeDocument/2006/relationships/hyperlink" Target="https://podminky.urs.cz/item/CS_URS_2024_01/732331616" TargetMode="External" /><Relationship Id="rId3" Type="http://schemas.openxmlformats.org/officeDocument/2006/relationships/hyperlink" Target="https://podminky.urs.cz/item/CS_URS_2024_01/732421201" TargetMode="External" /><Relationship Id="rId4" Type="http://schemas.openxmlformats.org/officeDocument/2006/relationships/hyperlink" Target="https://podminky.urs.cz/item/CS_URS_2024_01/998731201" TargetMode="External" /><Relationship Id="rId5" Type="http://schemas.openxmlformats.org/officeDocument/2006/relationships/hyperlink" Target="https://podminky.urs.cz/item/CS_URS_2024_01/733122222" TargetMode="External" /><Relationship Id="rId6" Type="http://schemas.openxmlformats.org/officeDocument/2006/relationships/hyperlink" Target="https://podminky.urs.cz/item/CS_URS_2024_01/733122223" TargetMode="External" /><Relationship Id="rId7" Type="http://schemas.openxmlformats.org/officeDocument/2006/relationships/hyperlink" Target="https://podminky.urs.cz/item/CS_URS_2024_01/733122224" TargetMode="External" /><Relationship Id="rId8" Type="http://schemas.openxmlformats.org/officeDocument/2006/relationships/hyperlink" Target="https://podminky.urs.cz/item/CS_URS_2024_01/733122225" TargetMode="External" /><Relationship Id="rId9" Type="http://schemas.openxmlformats.org/officeDocument/2006/relationships/hyperlink" Target="https://podminky.urs.cz/item/CS_URS_2024_01/733122226" TargetMode="External" /><Relationship Id="rId10" Type="http://schemas.openxmlformats.org/officeDocument/2006/relationships/hyperlink" Target="https://podminky.urs.cz/item/CS_URS_2024_01/733190107" TargetMode="External" /><Relationship Id="rId11" Type="http://schemas.openxmlformats.org/officeDocument/2006/relationships/hyperlink" Target="https://podminky.urs.cz/item/CS_URS_2024_01/733811241" TargetMode="External" /><Relationship Id="rId12" Type="http://schemas.openxmlformats.org/officeDocument/2006/relationships/hyperlink" Target="https://podminky.urs.cz/item/CS_URS_2024_01/733811242" TargetMode="External" /><Relationship Id="rId13" Type="http://schemas.openxmlformats.org/officeDocument/2006/relationships/hyperlink" Target="https://podminky.urs.cz/item/CS_URS_2024_01/998733201" TargetMode="External" /><Relationship Id="rId14" Type="http://schemas.openxmlformats.org/officeDocument/2006/relationships/hyperlink" Target="https://podminky.urs.cz/item/CS_URS_2024_01/734261402" TargetMode="External" /><Relationship Id="rId15" Type="http://schemas.openxmlformats.org/officeDocument/2006/relationships/hyperlink" Target="https://podminky.urs.cz/item/CS_URS_2024_01/734291123" TargetMode="External" /><Relationship Id="rId16" Type="http://schemas.openxmlformats.org/officeDocument/2006/relationships/hyperlink" Target="https://podminky.urs.cz/item/CS_URS_2024_01/734221682" TargetMode="External" /><Relationship Id="rId17" Type="http://schemas.openxmlformats.org/officeDocument/2006/relationships/hyperlink" Target="https://podminky.urs.cz/item/CS_URS_2024_01/998734201" TargetMode="External" /><Relationship Id="rId18" Type="http://schemas.openxmlformats.org/officeDocument/2006/relationships/hyperlink" Target="https://podminky.urs.cz/item/CS_URS_2024_01/735152471" TargetMode="External" /><Relationship Id="rId19" Type="http://schemas.openxmlformats.org/officeDocument/2006/relationships/hyperlink" Target="https://podminky.urs.cz/item/CS_URS_2024_01/735152474" TargetMode="External" /><Relationship Id="rId20" Type="http://schemas.openxmlformats.org/officeDocument/2006/relationships/hyperlink" Target="https://podminky.urs.cz/item/CS_URS_2024_01/735152581" TargetMode="External" /><Relationship Id="rId21" Type="http://schemas.openxmlformats.org/officeDocument/2006/relationships/hyperlink" Target="https://podminky.urs.cz/item/CS_URS_2024_01/735152575" TargetMode="External" /><Relationship Id="rId22" Type="http://schemas.openxmlformats.org/officeDocument/2006/relationships/hyperlink" Target="https://podminky.urs.cz/item/CS_URS_2024_01/735152579" TargetMode="External" /><Relationship Id="rId23" Type="http://schemas.openxmlformats.org/officeDocument/2006/relationships/hyperlink" Target="https://podminky.urs.cz/item/CS_URS_2024_01/735152594" TargetMode="External" /><Relationship Id="rId24" Type="http://schemas.openxmlformats.org/officeDocument/2006/relationships/hyperlink" Target="https://podminky.urs.cz/item/CS_URS_2024_01/735152595" TargetMode="External" /><Relationship Id="rId25" Type="http://schemas.openxmlformats.org/officeDocument/2006/relationships/hyperlink" Target="https://podminky.urs.cz/item/CS_URS_2024_01/735152695" TargetMode="External" /><Relationship Id="rId26" Type="http://schemas.openxmlformats.org/officeDocument/2006/relationships/hyperlink" Target="https://podminky.urs.cz/item/CS_URS_2024_01/998735201" TargetMode="External" /><Relationship Id="rId27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5</v>
      </c>
      <c r="BV1" s="18" t="s">
        <v>6</v>
      </c>
    </row>
    <row r="2" spans="44:72" s="1" customFormat="1" ht="36.95" customHeight="1"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11</v>
      </c>
      <c r="BG4" s="27" t="s">
        <v>12</v>
      </c>
      <c r="BS4" s="19" t="s">
        <v>13</v>
      </c>
    </row>
    <row r="5" spans="2:71" s="1" customFormat="1" ht="12" customHeight="1">
      <c r="B5" s="23"/>
      <c r="C5" s="24"/>
      <c r="D5" s="28" t="s">
        <v>14</v>
      </c>
      <c r="E5" s="24"/>
      <c r="F5" s="24"/>
      <c r="G5" s="24"/>
      <c r="H5" s="24"/>
      <c r="I5" s="24"/>
      <c r="J5" s="24"/>
      <c r="K5" s="364" t="s">
        <v>15</v>
      </c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24"/>
      <c r="AQ5" s="24"/>
      <c r="AR5" s="22"/>
      <c r="BG5" s="361" t="s">
        <v>16</v>
      </c>
      <c r="BS5" s="19" t="s">
        <v>7</v>
      </c>
    </row>
    <row r="6" spans="2:71" s="1" customFormat="1" ht="36.95" customHeight="1">
      <c r="B6" s="23"/>
      <c r="C6" s="24"/>
      <c r="D6" s="30" t="s">
        <v>17</v>
      </c>
      <c r="E6" s="24"/>
      <c r="F6" s="24"/>
      <c r="G6" s="24"/>
      <c r="H6" s="24"/>
      <c r="I6" s="24"/>
      <c r="J6" s="24"/>
      <c r="K6" s="366" t="s">
        <v>18</v>
      </c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24"/>
      <c r="AQ6" s="24"/>
      <c r="AR6" s="22"/>
      <c r="BG6" s="362"/>
      <c r="BS6" s="19" t="s">
        <v>7</v>
      </c>
    </row>
    <row r="7" spans="2:71" s="1" customFormat="1" ht="12" customHeight="1">
      <c r="B7" s="23"/>
      <c r="C7" s="24"/>
      <c r="D7" s="31" t="s">
        <v>19</v>
      </c>
      <c r="E7" s="24"/>
      <c r="F7" s="24"/>
      <c r="G7" s="24"/>
      <c r="H7" s="24"/>
      <c r="I7" s="24"/>
      <c r="J7" s="24"/>
      <c r="K7" s="29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21</v>
      </c>
      <c r="AL7" s="24"/>
      <c r="AM7" s="24"/>
      <c r="AN7" s="29" t="s">
        <v>22</v>
      </c>
      <c r="AO7" s="24"/>
      <c r="AP7" s="24"/>
      <c r="AQ7" s="24"/>
      <c r="AR7" s="22"/>
      <c r="BG7" s="362"/>
      <c r="BS7" s="19" t="s">
        <v>7</v>
      </c>
    </row>
    <row r="8" spans="2:71" s="1" customFormat="1" ht="12" customHeight="1">
      <c r="B8" s="23"/>
      <c r="C8" s="24"/>
      <c r="D8" s="31" t="s">
        <v>23</v>
      </c>
      <c r="E8" s="24"/>
      <c r="F8" s="24"/>
      <c r="G8" s="24"/>
      <c r="H8" s="24"/>
      <c r="I8" s="24"/>
      <c r="J8" s="24"/>
      <c r="K8" s="29" t="s">
        <v>24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25</v>
      </c>
      <c r="AL8" s="24"/>
      <c r="AM8" s="24"/>
      <c r="AN8" s="32" t="s">
        <v>26</v>
      </c>
      <c r="AO8" s="24"/>
      <c r="AP8" s="24"/>
      <c r="AQ8" s="24"/>
      <c r="AR8" s="22"/>
      <c r="BG8" s="362"/>
      <c r="BS8" s="19" t="s">
        <v>7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G9" s="362"/>
      <c r="BS9" s="19" t="s">
        <v>7</v>
      </c>
    </row>
    <row r="10" spans="2:71" s="1" customFormat="1" ht="12" customHeight="1">
      <c r="B10" s="23"/>
      <c r="C10" s="24"/>
      <c r="D10" s="31" t="s">
        <v>27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28</v>
      </c>
      <c r="AL10" s="24"/>
      <c r="AM10" s="24"/>
      <c r="AN10" s="29" t="s">
        <v>29</v>
      </c>
      <c r="AO10" s="24"/>
      <c r="AP10" s="24"/>
      <c r="AQ10" s="24"/>
      <c r="AR10" s="22"/>
      <c r="BG10" s="362"/>
      <c r="BS10" s="19" t="s">
        <v>7</v>
      </c>
    </row>
    <row r="11" spans="2:71" s="1" customFormat="1" ht="18.4" customHeight="1">
      <c r="B11" s="23"/>
      <c r="C11" s="24"/>
      <c r="D11" s="24"/>
      <c r="E11" s="29" t="s">
        <v>30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31</v>
      </c>
      <c r="AL11" s="24"/>
      <c r="AM11" s="24"/>
      <c r="AN11" s="29" t="s">
        <v>22</v>
      </c>
      <c r="AO11" s="24"/>
      <c r="AP11" s="24"/>
      <c r="AQ11" s="24"/>
      <c r="AR11" s="22"/>
      <c r="BG11" s="362"/>
      <c r="BS11" s="19" t="s">
        <v>7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G12" s="362"/>
      <c r="BS12" s="19" t="s">
        <v>7</v>
      </c>
    </row>
    <row r="13" spans="2:71" s="1" customFormat="1" ht="12" customHeight="1">
      <c r="B13" s="23"/>
      <c r="C13" s="24"/>
      <c r="D13" s="31" t="s">
        <v>32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28</v>
      </c>
      <c r="AL13" s="24"/>
      <c r="AM13" s="24"/>
      <c r="AN13" s="33" t="s">
        <v>33</v>
      </c>
      <c r="AO13" s="24"/>
      <c r="AP13" s="24"/>
      <c r="AQ13" s="24"/>
      <c r="AR13" s="22"/>
      <c r="BG13" s="362"/>
      <c r="BS13" s="19" t="s">
        <v>7</v>
      </c>
    </row>
    <row r="14" spans="2:71" ht="12.75">
      <c r="B14" s="23"/>
      <c r="C14" s="24"/>
      <c r="D14" s="24"/>
      <c r="E14" s="367" t="s">
        <v>33</v>
      </c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1" t="s">
        <v>31</v>
      </c>
      <c r="AL14" s="24"/>
      <c r="AM14" s="24"/>
      <c r="AN14" s="33" t="s">
        <v>33</v>
      </c>
      <c r="AO14" s="24"/>
      <c r="AP14" s="24"/>
      <c r="AQ14" s="24"/>
      <c r="AR14" s="22"/>
      <c r="BG14" s="362"/>
      <c r="BS14" s="19" t="s">
        <v>7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G15" s="362"/>
      <c r="BS15" s="19" t="s">
        <v>4</v>
      </c>
    </row>
    <row r="16" spans="2:71" s="1" customFormat="1" ht="12" customHeight="1">
      <c r="B16" s="23"/>
      <c r="C16" s="24"/>
      <c r="D16" s="31" t="s">
        <v>34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28</v>
      </c>
      <c r="AL16" s="24"/>
      <c r="AM16" s="24"/>
      <c r="AN16" s="29" t="s">
        <v>22</v>
      </c>
      <c r="AO16" s="24"/>
      <c r="AP16" s="24"/>
      <c r="AQ16" s="24"/>
      <c r="AR16" s="22"/>
      <c r="BG16" s="362"/>
      <c r="BS16" s="19" t="s">
        <v>4</v>
      </c>
    </row>
    <row r="17" spans="2:71" s="1" customFormat="1" ht="18.4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31</v>
      </c>
      <c r="AL17" s="24"/>
      <c r="AM17" s="24"/>
      <c r="AN17" s="29" t="s">
        <v>22</v>
      </c>
      <c r="AO17" s="24"/>
      <c r="AP17" s="24"/>
      <c r="AQ17" s="24"/>
      <c r="AR17" s="22"/>
      <c r="BG17" s="362"/>
      <c r="BS17" s="19" t="s">
        <v>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G18" s="362"/>
      <c r="BS18" s="19" t="s">
        <v>7</v>
      </c>
    </row>
    <row r="19" spans="2:71" s="1" customFormat="1" ht="12" customHeight="1">
      <c r="B19" s="23"/>
      <c r="C19" s="24"/>
      <c r="D19" s="31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28</v>
      </c>
      <c r="AL19" s="24"/>
      <c r="AM19" s="24"/>
      <c r="AN19" s="29" t="s">
        <v>37</v>
      </c>
      <c r="AO19" s="24"/>
      <c r="AP19" s="24"/>
      <c r="AQ19" s="24"/>
      <c r="AR19" s="22"/>
      <c r="BG19" s="362"/>
      <c r="BS19" s="19" t="s">
        <v>7</v>
      </c>
    </row>
    <row r="20" spans="2:71" s="1" customFormat="1" ht="18.4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31</v>
      </c>
      <c r="AL20" s="24"/>
      <c r="AM20" s="24"/>
      <c r="AN20" s="29" t="s">
        <v>39</v>
      </c>
      <c r="AO20" s="24"/>
      <c r="AP20" s="24"/>
      <c r="AQ20" s="24"/>
      <c r="AR20" s="22"/>
      <c r="BG20" s="362"/>
      <c r="BS20" s="19" t="s">
        <v>4</v>
      </c>
    </row>
    <row r="21" spans="2:59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G21" s="362"/>
    </row>
    <row r="22" spans="2:59" s="1" customFormat="1" ht="12" customHeight="1">
      <c r="B22" s="23"/>
      <c r="C22" s="24"/>
      <c r="D22" s="31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G22" s="362"/>
    </row>
    <row r="23" spans="2:59" s="1" customFormat="1" ht="47.25" customHeight="1">
      <c r="B23" s="23"/>
      <c r="C23" s="24"/>
      <c r="D23" s="24"/>
      <c r="E23" s="369" t="s">
        <v>41</v>
      </c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24"/>
      <c r="AP23" s="24"/>
      <c r="AQ23" s="24"/>
      <c r="AR23" s="22"/>
      <c r="BG23" s="362"/>
    </row>
    <row r="24" spans="2:59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G24" s="362"/>
    </row>
    <row r="25" spans="2:59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G25" s="362"/>
    </row>
    <row r="26" spans="1:59" s="2" customFormat="1" ht="25.9" customHeight="1">
      <c r="A26" s="36"/>
      <c r="B26" s="37"/>
      <c r="C26" s="38"/>
      <c r="D26" s="39" t="s">
        <v>42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0">
        <f>ROUND(AG54,2)</f>
        <v>0</v>
      </c>
      <c r="AL26" s="371"/>
      <c r="AM26" s="371"/>
      <c r="AN26" s="371"/>
      <c r="AO26" s="371"/>
      <c r="AP26" s="38"/>
      <c r="AQ26" s="38"/>
      <c r="AR26" s="41"/>
      <c r="BG26" s="362"/>
    </row>
    <row r="27" spans="1:59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G27" s="362"/>
    </row>
    <row r="28" spans="1:59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2" t="s">
        <v>43</v>
      </c>
      <c r="M28" s="372"/>
      <c r="N28" s="372"/>
      <c r="O28" s="372"/>
      <c r="P28" s="372"/>
      <c r="Q28" s="38"/>
      <c r="R28" s="38"/>
      <c r="S28" s="38"/>
      <c r="T28" s="38"/>
      <c r="U28" s="38"/>
      <c r="V28" s="38"/>
      <c r="W28" s="372" t="s">
        <v>44</v>
      </c>
      <c r="X28" s="372"/>
      <c r="Y28" s="372"/>
      <c r="Z28" s="372"/>
      <c r="AA28" s="372"/>
      <c r="AB28" s="372"/>
      <c r="AC28" s="372"/>
      <c r="AD28" s="372"/>
      <c r="AE28" s="372"/>
      <c r="AF28" s="38"/>
      <c r="AG28" s="38"/>
      <c r="AH28" s="38"/>
      <c r="AI28" s="38"/>
      <c r="AJ28" s="38"/>
      <c r="AK28" s="372" t="s">
        <v>45</v>
      </c>
      <c r="AL28" s="372"/>
      <c r="AM28" s="372"/>
      <c r="AN28" s="372"/>
      <c r="AO28" s="372"/>
      <c r="AP28" s="38"/>
      <c r="AQ28" s="38"/>
      <c r="AR28" s="41"/>
      <c r="BG28" s="362"/>
    </row>
    <row r="29" spans="2:59" s="3" customFormat="1" ht="14.45" customHeight="1">
      <c r="B29" s="42"/>
      <c r="C29" s="43"/>
      <c r="D29" s="31" t="s">
        <v>46</v>
      </c>
      <c r="E29" s="43"/>
      <c r="F29" s="31" t="s">
        <v>47</v>
      </c>
      <c r="G29" s="43"/>
      <c r="H29" s="43"/>
      <c r="I29" s="43"/>
      <c r="J29" s="43"/>
      <c r="K29" s="43"/>
      <c r="L29" s="375">
        <v>0.21</v>
      </c>
      <c r="M29" s="374"/>
      <c r="N29" s="374"/>
      <c r="O29" s="374"/>
      <c r="P29" s="374"/>
      <c r="Q29" s="43"/>
      <c r="R29" s="43"/>
      <c r="S29" s="43"/>
      <c r="T29" s="43"/>
      <c r="U29" s="43"/>
      <c r="V29" s="43"/>
      <c r="W29" s="373">
        <f>ROUND(BB54,2)</f>
        <v>0</v>
      </c>
      <c r="X29" s="374"/>
      <c r="Y29" s="374"/>
      <c r="Z29" s="374"/>
      <c r="AA29" s="374"/>
      <c r="AB29" s="374"/>
      <c r="AC29" s="374"/>
      <c r="AD29" s="374"/>
      <c r="AE29" s="374"/>
      <c r="AF29" s="43"/>
      <c r="AG29" s="43"/>
      <c r="AH29" s="43"/>
      <c r="AI29" s="43"/>
      <c r="AJ29" s="43"/>
      <c r="AK29" s="373">
        <f>ROUND(AX54,2)</f>
        <v>0</v>
      </c>
      <c r="AL29" s="374"/>
      <c r="AM29" s="374"/>
      <c r="AN29" s="374"/>
      <c r="AO29" s="374"/>
      <c r="AP29" s="43"/>
      <c r="AQ29" s="43"/>
      <c r="AR29" s="44"/>
      <c r="BG29" s="363"/>
    </row>
    <row r="30" spans="2:59" s="3" customFormat="1" ht="14.45" customHeight="1">
      <c r="B30" s="42"/>
      <c r="C30" s="43"/>
      <c r="D30" s="43"/>
      <c r="E30" s="43"/>
      <c r="F30" s="31" t="s">
        <v>48</v>
      </c>
      <c r="G30" s="43"/>
      <c r="H30" s="43"/>
      <c r="I30" s="43"/>
      <c r="J30" s="43"/>
      <c r="K30" s="43"/>
      <c r="L30" s="375">
        <v>0.12</v>
      </c>
      <c r="M30" s="374"/>
      <c r="N30" s="374"/>
      <c r="O30" s="374"/>
      <c r="P30" s="374"/>
      <c r="Q30" s="43"/>
      <c r="R30" s="43"/>
      <c r="S30" s="43"/>
      <c r="T30" s="43"/>
      <c r="U30" s="43"/>
      <c r="V30" s="43"/>
      <c r="W30" s="373">
        <f>ROUND(BC54,2)</f>
        <v>0</v>
      </c>
      <c r="X30" s="374"/>
      <c r="Y30" s="374"/>
      <c r="Z30" s="374"/>
      <c r="AA30" s="374"/>
      <c r="AB30" s="374"/>
      <c r="AC30" s="374"/>
      <c r="AD30" s="374"/>
      <c r="AE30" s="374"/>
      <c r="AF30" s="43"/>
      <c r="AG30" s="43"/>
      <c r="AH30" s="43"/>
      <c r="AI30" s="43"/>
      <c r="AJ30" s="43"/>
      <c r="AK30" s="373">
        <f>ROUND(AY54,2)</f>
        <v>0</v>
      </c>
      <c r="AL30" s="374"/>
      <c r="AM30" s="374"/>
      <c r="AN30" s="374"/>
      <c r="AO30" s="374"/>
      <c r="AP30" s="43"/>
      <c r="AQ30" s="43"/>
      <c r="AR30" s="44"/>
      <c r="BG30" s="363"/>
    </row>
    <row r="31" spans="2:59" s="3" customFormat="1" ht="14.45" customHeight="1" hidden="1">
      <c r="B31" s="42"/>
      <c r="C31" s="43"/>
      <c r="D31" s="43"/>
      <c r="E31" s="43"/>
      <c r="F31" s="31" t="s">
        <v>49</v>
      </c>
      <c r="G31" s="43"/>
      <c r="H31" s="43"/>
      <c r="I31" s="43"/>
      <c r="J31" s="43"/>
      <c r="K31" s="43"/>
      <c r="L31" s="375">
        <v>0.21</v>
      </c>
      <c r="M31" s="374"/>
      <c r="N31" s="374"/>
      <c r="O31" s="374"/>
      <c r="P31" s="374"/>
      <c r="Q31" s="43"/>
      <c r="R31" s="43"/>
      <c r="S31" s="43"/>
      <c r="T31" s="43"/>
      <c r="U31" s="43"/>
      <c r="V31" s="43"/>
      <c r="W31" s="373">
        <f>ROUND(BD54,2)</f>
        <v>0</v>
      </c>
      <c r="X31" s="374"/>
      <c r="Y31" s="374"/>
      <c r="Z31" s="374"/>
      <c r="AA31" s="374"/>
      <c r="AB31" s="374"/>
      <c r="AC31" s="374"/>
      <c r="AD31" s="374"/>
      <c r="AE31" s="374"/>
      <c r="AF31" s="43"/>
      <c r="AG31" s="43"/>
      <c r="AH31" s="43"/>
      <c r="AI31" s="43"/>
      <c r="AJ31" s="43"/>
      <c r="AK31" s="373">
        <v>0</v>
      </c>
      <c r="AL31" s="374"/>
      <c r="AM31" s="374"/>
      <c r="AN31" s="374"/>
      <c r="AO31" s="374"/>
      <c r="AP31" s="43"/>
      <c r="AQ31" s="43"/>
      <c r="AR31" s="44"/>
      <c r="BG31" s="363"/>
    </row>
    <row r="32" spans="2:59" s="3" customFormat="1" ht="14.45" customHeight="1" hidden="1">
      <c r="B32" s="42"/>
      <c r="C32" s="43"/>
      <c r="D32" s="43"/>
      <c r="E32" s="43"/>
      <c r="F32" s="31" t="s">
        <v>50</v>
      </c>
      <c r="G32" s="43"/>
      <c r="H32" s="43"/>
      <c r="I32" s="43"/>
      <c r="J32" s="43"/>
      <c r="K32" s="43"/>
      <c r="L32" s="375">
        <v>0.12</v>
      </c>
      <c r="M32" s="374"/>
      <c r="N32" s="374"/>
      <c r="O32" s="374"/>
      <c r="P32" s="374"/>
      <c r="Q32" s="43"/>
      <c r="R32" s="43"/>
      <c r="S32" s="43"/>
      <c r="T32" s="43"/>
      <c r="U32" s="43"/>
      <c r="V32" s="43"/>
      <c r="W32" s="373">
        <f>ROUND(BE54,2)</f>
        <v>0</v>
      </c>
      <c r="X32" s="374"/>
      <c r="Y32" s="374"/>
      <c r="Z32" s="374"/>
      <c r="AA32" s="374"/>
      <c r="AB32" s="374"/>
      <c r="AC32" s="374"/>
      <c r="AD32" s="374"/>
      <c r="AE32" s="374"/>
      <c r="AF32" s="43"/>
      <c r="AG32" s="43"/>
      <c r="AH32" s="43"/>
      <c r="AI32" s="43"/>
      <c r="AJ32" s="43"/>
      <c r="AK32" s="373">
        <v>0</v>
      </c>
      <c r="AL32" s="374"/>
      <c r="AM32" s="374"/>
      <c r="AN32" s="374"/>
      <c r="AO32" s="374"/>
      <c r="AP32" s="43"/>
      <c r="AQ32" s="43"/>
      <c r="AR32" s="44"/>
      <c r="BG32" s="363"/>
    </row>
    <row r="33" spans="2:44" s="3" customFormat="1" ht="14.45" customHeight="1" hidden="1">
      <c r="B33" s="42"/>
      <c r="C33" s="43"/>
      <c r="D33" s="43"/>
      <c r="E33" s="43"/>
      <c r="F33" s="31" t="s">
        <v>51</v>
      </c>
      <c r="G33" s="43"/>
      <c r="H33" s="43"/>
      <c r="I33" s="43"/>
      <c r="J33" s="43"/>
      <c r="K33" s="43"/>
      <c r="L33" s="375">
        <v>0</v>
      </c>
      <c r="M33" s="374"/>
      <c r="N33" s="374"/>
      <c r="O33" s="374"/>
      <c r="P33" s="374"/>
      <c r="Q33" s="43"/>
      <c r="R33" s="43"/>
      <c r="S33" s="43"/>
      <c r="T33" s="43"/>
      <c r="U33" s="43"/>
      <c r="V33" s="43"/>
      <c r="W33" s="373">
        <f>ROUND(BF54,2)</f>
        <v>0</v>
      </c>
      <c r="X33" s="374"/>
      <c r="Y33" s="374"/>
      <c r="Z33" s="374"/>
      <c r="AA33" s="374"/>
      <c r="AB33" s="374"/>
      <c r="AC33" s="374"/>
      <c r="AD33" s="374"/>
      <c r="AE33" s="374"/>
      <c r="AF33" s="43"/>
      <c r="AG33" s="43"/>
      <c r="AH33" s="43"/>
      <c r="AI33" s="43"/>
      <c r="AJ33" s="43"/>
      <c r="AK33" s="373">
        <v>0</v>
      </c>
      <c r="AL33" s="374"/>
      <c r="AM33" s="374"/>
      <c r="AN33" s="374"/>
      <c r="AO33" s="374"/>
      <c r="AP33" s="43"/>
      <c r="AQ33" s="43"/>
      <c r="AR33" s="44"/>
    </row>
    <row r="34" spans="1:59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G34" s="36"/>
    </row>
    <row r="35" spans="1:59" s="2" customFormat="1" ht="25.9" customHeight="1">
      <c r="A35" s="36"/>
      <c r="B35" s="37"/>
      <c r="C35" s="45"/>
      <c r="D35" s="46" t="s">
        <v>52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53</v>
      </c>
      <c r="U35" s="47"/>
      <c r="V35" s="47"/>
      <c r="W35" s="47"/>
      <c r="X35" s="379" t="s">
        <v>54</v>
      </c>
      <c r="Y35" s="377"/>
      <c r="Z35" s="377"/>
      <c r="AA35" s="377"/>
      <c r="AB35" s="377"/>
      <c r="AC35" s="47"/>
      <c r="AD35" s="47"/>
      <c r="AE35" s="47"/>
      <c r="AF35" s="47"/>
      <c r="AG35" s="47"/>
      <c r="AH35" s="47"/>
      <c r="AI35" s="47"/>
      <c r="AJ35" s="47"/>
      <c r="AK35" s="376">
        <f>SUM(AK26:AK33)</f>
        <v>0</v>
      </c>
      <c r="AL35" s="377"/>
      <c r="AM35" s="377"/>
      <c r="AN35" s="377"/>
      <c r="AO35" s="378"/>
      <c r="AP35" s="45"/>
      <c r="AQ35" s="45"/>
      <c r="AR35" s="41"/>
      <c r="BG35" s="36"/>
    </row>
    <row r="36" spans="1:59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G36" s="36"/>
    </row>
    <row r="37" spans="1:59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G37" s="36"/>
    </row>
    <row r="41" spans="1:59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G41" s="36"/>
    </row>
    <row r="42" spans="1:59" s="2" customFormat="1" ht="24.95" customHeight="1">
      <c r="A42" s="36"/>
      <c r="B42" s="37"/>
      <c r="C42" s="25" t="s">
        <v>55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G42" s="36"/>
    </row>
    <row r="43" spans="1:59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G43" s="36"/>
    </row>
    <row r="44" spans="2:44" s="4" customFormat="1" ht="12" customHeight="1">
      <c r="B44" s="53"/>
      <c r="C44" s="31" t="s">
        <v>14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2024-4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17</v>
      </c>
      <c r="D45" s="58"/>
      <c r="E45" s="58"/>
      <c r="F45" s="58"/>
      <c r="G45" s="58"/>
      <c r="H45" s="58"/>
      <c r="I45" s="58"/>
      <c r="J45" s="58"/>
      <c r="K45" s="58"/>
      <c r="L45" s="341" t="str">
        <f>K6</f>
        <v>STAVEBNÍ ÚPRAVY JÍDELNY PAVILON 5, CENTRUM 83, UL. VÁCLAVKOVA ML. BOLESLAV</v>
      </c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58"/>
      <c r="AQ45" s="58"/>
      <c r="AR45" s="59"/>
    </row>
    <row r="46" spans="1:59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G46" s="36"/>
    </row>
    <row r="47" spans="1:59" s="2" customFormat="1" ht="12" customHeight="1">
      <c r="A47" s="36"/>
      <c r="B47" s="37"/>
      <c r="C47" s="31" t="s">
        <v>23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Mladá Boleslav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25</v>
      </c>
      <c r="AJ47" s="38"/>
      <c r="AK47" s="38"/>
      <c r="AL47" s="38"/>
      <c r="AM47" s="343" t="str">
        <f>IF(AN8="","",AN8)</f>
        <v>9. 2. 2024</v>
      </c>
      <c r="AN47" s="343"/>
      <c r="AO47" s="38"/>
      <c r="AP47" s="38"/>
      <c r="AQ47" s="38"/>
      <c r="AR47" s="41"/>
      <c r="BG47" s="36"/>
    </row>
    <row r="48" spans="1:59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G48" s="36"/>
    </row>
    <row r="49" spans="1:59" s="2" customFormat="1" ht="15.2" customHeight="1">
      <c r="A49" s="36"/>
      <c r="B49" s="37"/>
      <c r="C49" s="31" t="s">
        <v>27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CENTRUM 83, poskytovatel sociálních služeb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34</v>
      </c>
      <c r="AJ49" s="38"/>
      <c r="AK49" s="38"/>
      <c r="AL49" s="38"/>
      <c r="AM49" s="344" t="str">
        <f>IF(E17="","",E17)</f>
        <v xml:space="preserve"> </v>
      </c>
      <c r="AN49" s="345"/>
      <c r="AO49" s="345"/>
      <c r="AP49" s="345"/>
      <c r="AQ49" s="38"/>
      <c r="AR49" s="41"/>
      <c r="AS49" s="346" t="s">
        <v>56</v>
      </c>
      <c r="AT49" s="347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3"/>
      <c r="BG49" s="36"/>
    </row>
    <row r="50" spans="1:59" s="2" customFormat="1" ht="15.2" customHeight="1">
      <c r="A50" s="36"/>
      <c r="B50" s="37"/>
      <c r="C50" s="31" t="s">
        <v>32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36</v>
      </c>
      <c r="AJ50" s="38"/>
      <c r="AK50" s="38"/>
      <c r="AL50" s="38"/>
      <c r="AM50" s="344" t="str">
        <f>IF(E20="","",E20)</f>
        <v>Petr Navrátil</v>
      </c>
      <c r="AN50" s="345"/>
      <c r="AO50" s="345"/>
      <c r="AP50" s="345"/>
      <c r="AQ50" s="38"/>
      <c r="AR50" s="41"/>
      <c r="AS50" s="348"/>
      <c r="AT50" s="349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5"/>
      <c r="BG50" s="36"/>
    </row>
    <row r="51" spans="1:59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0"/>
      <c r="AT51" s="351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7"/>
      <c r="BG51" s="36"/>
    </row>
    <row r="52" spans="1:59" s="2" customFormat="1" ht="29.25" customHeight="1">
      <c r="A52" s="36"/>
      <c r="B52" s="37"/>
      <c r="C52" s="352" t="s">
        <v>57</v>
      </c>
      <c r="D52" s="353"/>
      <c r="E52" s="353"/>
      <c r="F52" s="353"/>
      <c r="G52" s="353"/>
      <c r="H52" s="68"/>
      <c r="I52" s="355" t="s">
        <v>58</v>
      </c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4" t="s">
        <v>59</v>
      </c>
      <c r="AH52" s="353"/>
      <c r="AI52" s="353"/>
      <c r="AJ52" s="353"/>
      <c r="AK52" s="353"/>
      <c r="AL52" s="353"/>
      <c r="AM52" s="353"/>
      <c r="AN52" s="355" t="s">
        <v>60</v>
      </c>
      <c r="AO52" s="353"/>
      <c r="AP52" s="353"/>
      <c r="AQ52" s="69" t="s">
        <v>61</v>
      </c>
      <c r="AR52" s="41"/>
      <c r="AS52" s="70" t="s">
        <v>62</v>
      </c>
      <c r="AT52" s="71" t="s">
        <v>63</v>
      </c>
      <c r="AU52" s="71" t="s">
        <v>64</v>
      </c>
      <c r="AV52" s="71" t="s">
        <v>65</v>
      </c>
      <c r="AW52" s="71" t="s">
        <v>66</v>
      </c>
      <c r="AX52" s="71" t="s">
        <v>67</v>
      </c>
      <c r="AY52" s="71" t="s">
        <v>68</v>
      </c>
      <c r="AZ52" s="71" t="s">
        <v>69</v>
      </c>
      <c r="BA52" s="71" t="s">
        <v>70</v>
      </c>
      <c r="BB52" s="71" t="s">
        <v>71</v>
      </c>
      <c r="BC52" s="71" t="s">
        <v>72</v>
      </c>
      <c r="BD52" s="71" t="s">
        <v>73</v>
      </c>
      <c r="BE52" s="71" t="s">
        <v>74</v>
      </c>
      <c r="BF52" s="72" t="s">
        <v>75</v>
      </c>
      <c r="BG52" s="36"/>
    </row>
    <row r="53" spans="1:59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5"/>
      <c r="BG53" s="36"/>
    </row>
    <row r="54" spans="2:90" s="6" customFormat="1" ht="32.45" customHeight="1">
      <c r="B54" s="76"/>
      <c r="C54" s="77" t="s">
        <v>76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9">
        <f>ROUND(SUM(AG55:AG60),2)</f>
        <v>0</v>
      </c>
      <c r="AH54" s="359"/>
      <c r="AI54" s="359"/>
      <c r="AJ54" s="359"/>
      <c r="AK54" s="359"/>
      <c r="AL54" s="359"/>
      <c r="AM54" s="359"/>
      <c r="AN54" s="360">
        <f aca="true" t="shared" si="0" ref="AN54:AN60">SUM(AG54,AV54)</f>
        <v>0</v>
      </c>
      <c r="AO54" s="360"/>
      <c r="AP54" s="360"/>
      <c r="AQ54" s="80" t="s">
        <v>22</v>
      </c>
      <c r="AR54" s="81"/>
      <c r="AS54" s="82">
        <f>ROUND(SUM(AS55:AS60),2)</f>
        <v>0</v>
      </c>
      <c r="AT54" s="83">
        <f>ROUND(SUM(AT55:AT60),2)</f>
        <v>0</v>
      </c>
      <c r="AU54" s="84">
        <f>ROUND(SUM(AU55:AU60),2)</f>
        <v>0</v>
      </c>
      <c r="AV54" s="84">
        <f aca="true" t="shared" si="1" ref="AV54:AV60">ROUND(SUM(AX54:AY54),2)</f>
        <v>0</v>
      </c>
      <c r="AW54" s="85">
        <f>ROUND(SUM(AW55:AW60),5)</f>
        <v>0</v>
      </c>
      <c r="AX54" s="84">
        <f>ROUND(BB54*L29,2)</f>
        <v>0</v>
      </c>
      <c r="AY54" s="84">
        <f>ROUND(BC54*L30,2)</f>
        <v>0</v>
      </c>
      <c r="AZ54" s="84">
        <f>ROUND(BD54*L29,2)</f>
        <v>0</v>
      </c>
      <c r="BA54" s="84">
        <f>ROUND(BE54*L30,2)</f>
        <v>0</v>
      </c>
      <c r="BB54" s="84">
        <f>ROUND(SUM(BB55:BB60),2)</f>
        <v>0</v>
      </c>
      <c r="BC54" s="84">
        <f>ROUND(SUM(BC55:BC60),2)</f>
        <v>0</v>
      </c>
      <c r="BD54" s="84">
        <f>ROUND(SUM(BD55:BD60),2)</f>
        <v>0</v>
      </c>
      <c r="BE54" s="84">
        <f>ROUND(SUM(BE55:BE60),2)</f>
        <v>0</v>
      </c>
      <c r="BF54" s="86">
        <f>ROUND(SUM(BF55:BF60),2)</f>
        <v>0</v>
      </c>
      <c r="BS54" s="87" t="s">
        <v>77</v>
      </c>
      <c r="BT54" s="87" t="s">
        <v>78</v>
      </c>
      <c r="BU54" s="88" t="s">
        <v>79</v>
      </c>
      <c r="BV54" s="87" t="s">
        <v>80</v>
      </c>
      <c r="BW54" s="87" t="s">
        <v>6</v>
      </c>
      <c r="BX54" s="87" t="s">
        <v>81</v>
      </c>
      <c r="CL54" s="87" t="s">
        <v>20</v>
      </c>
    </row>
    <row r="55" spans="1:91" s="7" customFormat="1" ht="16.5" customHeight="1">
      <c r="A55" s="89" t="s">
        <v>82</v>
      </c>
      <c r="B55" s="90"/>
      <c r="C55" s="91"/>
      <c r="D55" s="356" t="s">
        <v>83</v>
      </c>
      <c r="E55" s="356"/>
      <c r="F55" s="356"/>
      <c r="G55" s="356"/>
      <c r="H55" s="356"/>
      <c r="I55" s="92"/>
      <c r="J55" s="356" t="s">
        <v>84</v>
      </c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357">
        <f>'2024-4-1 - VEDLEJŠÍ ROZPO...'!K32</f>
        <v>0</v>
      </c>
      <c r="AH55" s="358"/>
      <c r="AI55" s="358"/>
      <c r="AJ55" s="358"/>
      <c r="AK55" s="358"/>
      <c r="AL55" s="358"/>
      <c r="AM55" s="358"/>
      <c r="AN55" s="357">
        <f t="shared" si="0"/>
        <v>0</v>
      </c>
      <c r="AO55" s="358"/>
      <c r="AP55" s="358"/>
      <c r="AQ55" s="93" t="s">
        <v>85</v>
      </c>
      <c r="AR55" s="94"/>
      <c r="AS55" s="95">
        <f>'2024-4-1 - VEDLEJŠÍ ROZPO...'!K30</f>
        <v>0</v>
      </c>
      <c r="AT55" s="96">
        <f>'2024-4-1 - VEDLEJŠÍ ROZPO...'!K31</f>
        <v>0</v>
      </c>
      <c r="AU55" s="96">
        <v>0</v>
      </c>
      <c r="AV55" s="96">
        <f t="shared" si="1"/>
        <v>0</v>
      </c>
      <c r="AW55" s="97">
        <f>'2024-4-1 - VEDLEJŠÍ ROZPO...'!T85</f>
        <v>0</v>
      </c>
      <c r="AX55" s="96">
        <f>'2024-4-1 - VEDLEJŠÍ ROZPO...'!K35</f>
        <v>0</v>
      </c>
      <c r="AY55" s="96">
        <f>'2024-4-1 - VEDLEJŠÍ ROZPO...'!K36</f>
        <v>0</v>
      </c>
      <c r="AZ55" s="96">
        <f>'2024-4-1 - VEDLEJŠÍ ROZPO...'!K37</f>
        <v>0</v>
      </c>
      <c r="BA55" s="96">
        <f>'2024-4-1 - VEDLEJŠÍ ROZPO...'!K38</f>
        <v>0</v>
      </c>
      <c r="BB55" s="96">
        <f>'2024-4-1 - VEDLEJŠÍ ROZPO...'!F35</f>
        <v>0</v>
      </c>
      <c r="BC55" s="96">
        <f>'2024-4-1 - VEDLEJŠÍ ROZPO...'!F36</f>
        <v>0</v>
      </c>
      <c r="BD55" s="96">
        <f>'2024-4-1 - VEDLEJŠÍ ROZPO...'!F37</f>
        <v>0</v>
      </c>
      <c r="BE55" s="96">
        <f>'2024-4-1 - VEDLEJŠÍ ROZPO...'!F38</f>
        <v>0</v>
      </c>
      <c r="BF55" s="98">
        <f>'2024-4-1 - VEDLEJŠÍ ROZPO...'!F39</f>
        <v>0</v>
      </c>
      <c r="BT55" s="99" t="s">
        <v>86</v>
      </c>
      <c r="BV55" s="99" t="s">
        <v>80</v>
      </c>
      <c r="BW55" s="99" t="s">
        <v>87</v>
      </c>
      <c r="BX55" s="99" t="s">
        <v>6</v>
      </c>
      <c r="CL55" s="99" t="s">
        <v>20</v>
      </c>
      <c r="CM55" s="99" t="s">
        <v>86</v>
      </c>
    </row>
    <row r="56" spans="1:91" s="7" customFormat="1" ht="16.5" customHeight="1">
      <c r="A56" s="89" t="s">
        <v>82</v>
      </c>
      <c r="B56" s="90"/>
      <c r="C56" s="91"/>
      <c r="D56" s="356" t="s">
        <v>88</v>
      </c>
      <c r="E56" s="356"/>
      <c r="F56" s="356"/>
      <c r="G56" s="356"/>
      <c r="H56" s="356"/>
      <c r="I56" s="92"/>
      <c r="J56" s="356" t="s">
        <v>89</v>
      </c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7">
        <f>'2024-4-2 - STAVEBNÍ PRÁCE'!K32</f>
        <v>0</v>
      </c>
      <c r="AH56" s="358"/>
      <c r="AI56" s="358"/>
      <c r="AJ56" s="358"/>
      <c r="AK56" s="358"/>
      <c r="AL56" s="358"/>
      <c r="AM56" s="358"/>
      <c r="AN56" s="357">
        <f t="shared" si="0"/>
        <v>0</v>
      </c>
      <c r="AO56" s="358"/>
      <c r="AP56" s="358"/>
      <c r="AQ56" s="93" t="s">
        <v>85</v>
      </c>
      <c r="AR56" s="94"/>
      <c r="AS56" s="95">
        <f>'2024-4-2 - STAVEBNÍ PRÁCE'!K30</f>
        <v>0</v>
      </c>
      <c r="AT56" s="96">
        <f>'2024-4-2 - STAVEBNÍ PRÁCE'!K31</f>
        <v>0</v>
      </c>
      <c r="AU56" s="96">
        <v>0</v>
      </c>
      <c r="AV56" s="96">
        <f t="shared" si="1"/>
        <v>0</v>
      </c>
      <c r="AW56" s="97">
        <f>'2024-4-2 - STAVEBNÍ PRÁCE'!T97</f>
        <v>0</v>
      </c>
      <c r="AX56" s="96">
        <f>'2024-4-2 - STAVEBNÍ PRÁCE'!K35</f>
        <v>0</v>
      </c>
      <c r="AY56" s="96">
        <f>'2024-4-2 - STAVEBNÍ PRÁCE'!K36</f>
        <v>0</v>
      </c>
      <c r="AZ56" s="96">
        <f>'2024-4-2 - STAVEBNÍ PRÁCE'!K37</f>
        <v>0</v>
      </c>
      <c r="BA56" s="96">
        <f>'2024-4-2 - STAVEBNÍ PRÁCE'!K38</f>
        <v>0</v>
      </c>
      <c r="BB56" s="96">
        <f>'2024-4-2 - STAVEBNÍ PRÁCE'!F35</f>
        <v>0</v>
      </c>
      <c r="BC56" s="96">
        <f>'2024-4-2 - STAVEBNÍ PRÁCE'!F36</f>
        <v>0</v>
      </c>
      <c r="BD56" s="96">
        <f>'2024-4-2 - STAVEBNÍ PRÁCE'!F37</f>
        <v>0</v>
      </c>
      <c r="BE56" s="96">
        <f>'2024-4-2 - STAVEBNÍ PRÁCE'!F38</f>
        <v>0</v>
      </c>
      <c r="BF56" s="98">
        <f>'2024-4-2 - STAVEBNÍ PRÁCE'!F39</f>
        <v>0</v>
      </c>
      <c r="BT56" s="99" t="s">
        <v>86</v>
      </c>
      <c r="BV56" s="99" t="s">
        <v>80</v>
      </c>
      <c r="BW56" s="99" t="s">
        <v>90</v>
      </c>
      <c r="BX56" s="99" t="s">
        <v>6</v>
      </c>
      <c r="CL56" s="99" t="s">
        <v>20</v>
      </c>
      <c r="CM56" s="99" t="s">
        <v>86</v>
      </c>
    </row>
    <row r="57" spans="1:91" s="7" customFormat="1" ht="16.5" customHeight="1">
      <c r="A57" s="89" t="s">
        <v>82</v>
      </c>
      <c r="B57" s="90"/>
      <c r="C57" s="91"/>
      <c r="D57" s="356" t="s">
        <v>91</v>
      </c>
      <c r="E57" s="356"/>
      <c r="F57" s="356"/>
      <c r="G57" s="356"/>
      <c r="H57" s="356"/>
      <c r="I57" s="92"/>
      <c r="J57" s="356" t="s">
        <v>92</v>
      </c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7">
        <f>'2024-4-3 - ZDRAVOTNÍ TECH...'!K32</f>
        <v>0</v>
      </c>
      <c r="AH57" s="358"/>
      <c r="AI57" s="358"/>
      <c r="AJ57" s="358"/>
      <c r="AK57" s="358"/>
      <c r="AL57" s="358"/>
      <c r="AM57" s="358"/>
      <c r="AN57" s="357">
        <f t="shared" si="0"/>
        <v>0</v>
      </c>
      <c r="AO57" s="358"/>
      <c r="AP57" s="358"/>
      <c r="AQ57" s="93" t="s">
        <v>85</v>
      </c>
      <c r="AR57" s="94"/>
      <c r="AS57" s="95">
        <f>'2024-4-3 - ZDRAVOTNÍ TECH...'!K30</f>
        <v>0</v>
      </c>
      <c r="AT57" s="96">
        <f>'2024-4-3 - ZDRAVOTNÍ TECH...'!K31</f>
        <v>0</v>
      </c>
      <c r="AU57" s="96">
        <v>0</v>
      </c>
      <c r="AV57" s="96">
        <f t="shared" si="1"/>
        <v>0</v>
      </c>
      <c r="AW57" s="97">
        <f>'2024-4-3 - ZDRAVOTNÍ TECH...'!T86</f>
        <v>0</v>
      </c>
      <c r="AX57" s="96">
        <f>'2024-4-3 - ZDRAVOTNÍ TECH...'!K35</f>
        <v>0</v>
      </c>
      <c r="AY57" s="96">
        <f>'2024-4-3 - ZDRAVOTNÍ TECH...'!K36</f>
        <v>0</v>
      </c>
      <c r="AZ57" s="96">
        <f>'2024-4-3 - ZDRAVOTNÍ TECH...'!K37</f>
        <v>0</v>
      </c>
      <c r="BA57" s="96">
        <f>'2024-4-3 - ZDRAVOTNÍ TECH...'!K38</f>
        <v>0</v>
      </c>
      <c r="BB57" s="96">
        <f>'2024-4-3 - ZDRAVOTNÍ TECH...'!F35</f>
        <v>0</v>
      </c>
      <c r="BC57" s="96">
        <f>'2024-4-3 - ZDRAVOTNÍ TECH...'!F36</f>
        <v>0</v>
      </c>
      <c r="BD57" s="96">
        <f>'2024-4-3 - ZDRAVOTNÍ TECH...'!F37</f>
        <v>0</v>
      </c>
      <c r="BE57" s="96">
        <f>'2024-4-3 - ZDRAVOTNÍ TECH...'!F38</f>
        <v>0</v>
      </c>
      <c r="BF57" s="98">
        <f>'2024-4-3 - ZDRAVOTNÍ TECH...'!F39</f>
        <v>0</v>
      </c>
      <c r="BT57" s="99" t="s">
        <v>86</v>
      </c>
      <c r="BV57" s="99" t="s">
        <v>80</v>
      </c>
      <c r="BW57" s="99" t="s">
        <v>93</v>
      </c>
      <c r="BX57" s="99" t="s">
        <v>6</v>
      </c>
      <c r="CL57" s="99" t="s">
        <v>20</v>
      </c>
      <c r="CM57" s="99" t="s">
        <v>86</v>
      </c>
    </row>
    <row r="58" spans="1:91" s="7" customFormat="1" ht="16.5" customHeight="1">
      <c r="A58" s="89" t="s">
        <v>82</v>
      </c>
      <c r="B58" s="90"/>
      <c r="C58" s="91"/>
      <c r="D58" s="356" t="s">
        <v>94</v>
      </c>
      <c r="E58" s="356"/>
      <c r="F58" s="356"/>
      <c r="G58" s="356"/>
      <c r="H58" s="356"/>
      <c r="I58" s="92"/>
      <c r="J58" s="356" t="s">
        <v>95</v>
      </c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7">
        <f>'2024-4-4 - VZDUCHOTECHNIKA'!K32</f>
        <v>0</v>
      </c>
      <c r="AH58" s="358"/>
      <c r="AI58" s="358"/>
      <c r="AJ58" s="358"/>
      <c r="AK58" s="358"/>
      <c r="AL58" s="358"/>
      <c r="AM58" s="358"/>
      <c r="AN58" s="357">
        <f t="shared" si="0"/>
        <v>0</v>
      </c>
      <c r="AO58" s="358"/>
      <c r="AP58" s="358"/>
      <c r="AQ58" s="93" t="s">
        <v>85</v>
      </c>
      <c r="AR58" s="94"/>
      <c r="AS58" s="95">
        <f>'2024-4-4 - VZDUCHOTECHNIKA'!K30</f>
        <v>0</v>
      </c>
      <c r="AT58" s="96">
        <f>'2024-4-4 - VZDUCHOTECHNIKA'!K31</f>
        <v>0</v>
      </c>
      <c r="AU58" s="96">
        <v>0</v>
      </c>
      <c r="AV58" s="96">
        <f t="shared" si="1"/>
        <v>0</v>
      </c>
      <c r="AW58" s="97">
        <f>'2024-4-4 - VZDUCHOTECHNIKA'!T83</f>
        <v>0</v>
      </c>
      <c r="AX58" s="96">
        <f>'2024-4-4 - VZDUCHOTECHNIKA'!K35</f>
        <v>0</v>
      </c>
      <c r="AY58" s="96">
        <f>'2024-4-4 - VZDUCHOTECHNIKA'!K36</f>
        <v>0</v>
      </c>
      <c r="AZ58" s="96">
        <f>'2024-4-4 - VZDUCHOTECHNIKA'!K37</f>
        <v>0</v>
      </c>
      <c r="BA58" s="96">
        <f>'2024-4-4 - VZDUCHOTECHNIKA'!K38</f>
        <v>0</v>
      </c>
      <c r="BB58" s="96">
        <f>'2024-4-4 - VZDUCHOTECHNIKA'!F35</f>
        <v>0</v>
      </c>
      <c r="BC58" s="96">
        <f>'2024-4-4 - VZDUCHOTECHNIKA'!F36</f>
        <v>0</v>
      </c>
      <c r="BD58" s="96">
        <f>'2024-4-4 - VZDUCHOTECHNIKA'!F37</f>
        <v>0</v>
      </c>
      <c r="BE58" s="96">
        <f>'2024-4-4 - VZDUCHOTECHNIKA'!F38</f>
        <v>0</v>
      </c>
      <c r="BF58" s="98">
        <f>'2024-4-4 - VZDUCHOTECHNIKA'!F39</f>
        <v>0</v>
      </c>
      <c r="BT58" s="99" t="s">
        <v>86</v>
      </c>
      <c r="BV58" s="99" t="s">
        <v>80</v>
      </c>
      <c r="BW58" s="99" t="s">
        <v>96</v>
      </c>
      <c r="BX58" s="99" t="s">
        <v>6</v>
      </c>
      <c r="CL58" s="99" t="s">
        <v>20</v>
      </c>
      <c r="CM58" s="99" t="s">
        <v>86</v>
      </c>
    </row>
    <row r="59" spans="1:91" s="7" customFormat="1" ht="16.5" customHeight="1">
      <c r="A59" s="89" t="s">
        <v>82</v>
      </c>
      <c r="B59" s="90"/>
      <c r="C59" s="91"/>
      <c r="D59" s="356" t="s">
        <v>97</v>
      </c>
      <c r="E59" s="356"/>
      <c r="F59" s="356"/>
      <c r="G59" s="356"/>
      <c r="H59" s="356"/>
      <c r="I59" s="92"/>
      <c r="J59" s="356" t="s">
        <v>98</v>
      </c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7">
        <f>'2024-4-5 - ELEKTROTECHNIKA'!K32</f>
        <v>0</v>
      </c>
      <c r="AH59" s="358"/>
      <c r="AI59" s="358"/>
      <c r="AJ59" s="358"/>
      <c r="AK59" s="358"/>
      <c r="AL59" s="358"/>
      <c r="AM59" s="358"/>
      <c r="AN59" s="357">
        <f t="shared" si="0"/>
        <v>0</v>
      </c>
      <c r="AO59" s="358"/>
      <c r="AP59" s="358"/>
      <c r="AQ59" s="93" t="s">
        <v>85</v>
      </c>
      <c r="AR59" s="94"/>
      <c r="AS59" s="95">
        <f>'2024-4-5 - ELEKTROTECHNIKA'!K30</f>
        <v>0</v>
      </c>
      <c r="AT59" s="96">
        <f>'2024-4-5 - ELEKTROTECHNIKA'!K31</f>
        <v>0</v>
      </c>
      <c r="AU59" s="96">
        <v>0</v>
      </c>
      <c r="AV59" s="96">
        <f t="shared" si="1"/>
        <v>0</v>
      </c>
      <c r="AW59" s="97">
        <f>'2024-4-5 - ELEKTROTECHNIKA'!T86</f>
        <v>0</v>
      </c>
      <c r="AX59" s="96">
        <f>'2024-4-5 - ELEKTROTECHNIKA'!K35</f>
        <v>0</v>
      </c>
      <c r="AY59" s="96">
        <f>'2024-4-5 - ELEKTROTECHNIKA'!K36</f>
        <v>0</v>
      </c>
      <c r="AZ59" s="96">
        <f>'2024-4-5 - ELEKTROTECHNIKA'!K37</f>
        <v>0</v>
      </c>
      <c r="BA59" s="96">
        <f>'2024-4-5 - ELEKTROTECHNIKA'!K38</f>
        <v>0</v>
      </c>
      <c r="BB59" s="96">
        <f>'2024-4-5 - ELEKTROTECHNIKA'!F35</f>
        <v>0</v>
      </c>
      <c r="BC59" s="96">
        <f>'2024-4-5 - ELEKTROTECHNIKA'!F36</f>
        <v>0</v>
      </c>
      <c r="BD59" s="96">
        <f>'2024-4-5 - ELEKTROTECHNIKA'!F37</f>
        <v>0</v>
      </c>
      <c r="BE59" s="96">
        <f>'2024-4-5 - ELEKTROTECHNIKA'!F38</f>
        <v>0</v>
      </c>
      <c r="BF59" s="98">
        <f>'2024-4-5 - ELEKTROTECHNIKA'!F39</f>
        <v>0</v>
      </c>
      <c r="BT59" s="99" t="s">
        <v>86</v>
      </c>
      <c r="BV59" s="99" t="s">
        <v>80</v>
      </c>
      <c r="BW59" s="99" t="s">
        <v>99</v>
      </c>
      <c r="BX59" s="99" t="s">
        <v>6</v>
      </c>
      <c r="CL59" s="99" t="s">
        <v>20</v>
      </c>
      <c r="CM59" s="99" t="s">
        <v>86</v>
      </c>
    </row>
    <row r="60" spans="1:91" s="7" customFormat="1" ht="16.5" customHeight="1">
      <c r="A60" s="89" t="s">
        <v>82</v>
      </c>
      <c r="B60" s="90"/>
      <c r="C60" s="91"/>
      <c r="D60" s="356" t="s">
        <v>100</v>
      </c>
      <c r="E60" s="356"/>
      <c r="F60" s="356"/>
      <c r="G60" s="356"/>
      <c r="H60" s="356"/>
      <c r="I60" s="92"/>
      <c r="J60" s="356" t="s">
        <v>101</v>
      </c>
      <c r="K60" s="35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D60" s="356"/>
      <c r="AE60" s="356"/>
      <c r="AF60" s="356"/>
      <c r="AG60" s="357">
        <f>'2024-4-6 - VYTÁPĚNÍ'!K32</f>
        <v>0</v>
      </c>
      <c r="AH60" s="358"/>
      <c r="AI60" s="358"/>
      <c r="AJ60" s="358"/>
      <c r="AK60" s="358"/>
      <c r="AL60" s="358"/>
      <c r="AM60" s="358"/>
      <c r="AN60" s="357">
        <f t="shared" si="0"/>
        <v>0</v>
      </c>
      <c r="AO60" s="358"/>
      <c r="AP60" s="358"/>
      <c r="AQ60" s="93" t="s">
        <v>85</v>
      </c>
      <c r="AR60" s="94"/>
      <c r="AS60" s="100">
        <f>'2024-4-6 - VYTÁPĚNÍ'!K30</f>
        <v>0</v>
      </c>
      <c r="AT60" s="101">
        <f>'2024-4-6 - VYTÁPĚNÍ'!K31</f>
        <v>0</v>
      </c>
      <c r="AU60" s="101">
        <v>0</v>
      </c>
      <c r="AV60" s="101">
        <f t="shared" si="1"/>
        <v>0</v>
      </c>
      <c r="AW60" s="102">
        <f>'2024-4-6 - VYTÁPĚNÍ'!T89</f>
        <v>0</v>
      </c>
      <c r="AX60" s="101">
        <f>'2024-4-6 - VYTÁPĚNÍ'!K35</f>
        <v>0</v>
      </c>
      <c r="AY60" s="101">
        <f>'2024-4-6 - VYTÁPĚNÍ'!K36</f>
        <v>0</v>
      </c>
      <c r="AZ60" s="101">
        <f>'2024-4-6 - VYTÁPĚNÍ'!K37</f>
        <v>0</v>
      </c>
      <c r="BA60" s="101">
        <f>'2024-4-6 - VYTÁPĚNÍ'!K38</f>
        <v>0</v>
      </c>
      <c r="BB60" s="101">
        <f>'2024-4-6 - VYTÁPĚNÍ'!F35</f>
        <v>0</v>
      </c>
      <c r="BC60" s="101">
        <f>'2024-4-6 - VYTÁPĚNÍ'!F36</f>
        <v>0</v>
      </c>
      <c r="BD60" s="101">
        <f>'2024-4-6 - VYTÁPĚNÍ'!F37</f>
        <v>0</v>
      </c>
      <c r="BE60" s="101">
        <f>'2024-4-6 - VYTÁPĚNÍ'!F38</f>
        <v>0</v>
      </c>
      <c r="BF60" s="103">
        <f>'2024-4-6 - VYTÁPĚNÍ'!F39</f>
        <v>0</v>
      </c>
      <c r="BT60" s="99" t="s">
        <v>86</v>
      </c>
      <c r="BV60" s="99" t="s">
        <v>80</v>
      </c>
      <c r="BW60" s="99" t="s">
        <v>102</v>
      </c>
      <c r="BX60" s="99" t="s">
        <v>6</v>
      </c>
      <c r="CL60" s="99" t="s">
        <v>20</v>
      </c>
      <c r="CM60" s="99" t="s">
        <v>86</v>
      </c>
    </row>
    <row r="61" spans="1:59" s="2" customFormat="1" ht="30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41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</row>
    <row r="62" spans="1:59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41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</row>
  </sheetData>
  <sheetProtection algorithmName="SHA-512" hashValue="/sdKKXemobDR8b6CyvrNR6xe9FBiUe/garv2rjGeNZbPPVIL3VkvYkaEMOaePbE7TMrZQnHCnYZxsXfJt3edsQ==" saltValue="M9gVDaQXoO1AhPPM/U0mwB5OsH+keXxFL/VofnDmZNMByrHFsJKt1ZM7ig2hkqMB+xGWOtRRbjNp7pQqUkVRpA==" spinCount="100000" sheet="1" objects="1" scenarios="1" formatColumns="0" formatRows="0"/>
  <mergeCells count="62">
    <mergeCell ref="AR2:BG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2024-4-1 - VEDLEJŠÍ ROZPO...'!C2" display="/"/>
    <hyperlink ref="A56" location="'2024-4-2 - STAVEBNÍ PRÁCE'!C2" display="/"/>
    <hyperlink ref="A57" location="'2024-4-3 - ZDRAVOTNÍ TECH...'!C2" display="/"/>
    <hyperlink ref="A58" location="'2024-4-4 - VZDUCHOTECHNIKA'!C2" display="/"/>
    <hyperlink ref="A59" location="'2024-4-5 - ELEKTROTECHNIKA'!C2" display="/"/>
    <hyperlink ref="A60" location="'2024-4-6 - VYTÁPĚ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T2" s="19" t="s">
        <v>87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22"/>
      <c r="AT3" s="19" t="s">
        <v>86</v>
      </c>
    </row>
    <row r="4" spans="2:46" s="1" customFormat="1" ht="24.95" customHeight="1">
      <c r="B4" s="22"/>
      <c r="D4" s="106" t="s">
        <v>103</v>
      </c>
      <c r="M4" s="22"/>
      <c r="N4" s="107" t="s">
        <v>11</v>
      </c>
      <c r="AT4" s="19" t="s">
        <v>4</v>
      </c>
    </row>
    <row r="5" spans="2:13" s="1" customFormat="1" ht="6.95" customHeight="1">
      <c r="B5" s="22"/>
      <c r="M5" s="22"/>
    </row>
    <row r="6" spans="2:13" s="1" customFormat="1" ht="12" customHeight="1">
      <c r="B6" s="22"/>
      <c r="D6" s="108" t="s">
        <v>17</v>
      </c>
      <c r="M6" s="22"/>
    </row>
    <row r="7" spans="2:13" s="1" customFormat="1" ht="26.25" customHeight="1">
      <c r="B7" s="22"/>
      <c r="E7" s="381" t="str">
        <f>'Rekapitulace stavby'!K6</f>
        <v>STAVEBNÍ ÚPRAVY JÍDELNY PAVILON 5, CENTRUM 83, UL. VÁCLAVKOVA ML. BOLESLAV</v>
      </c>
      <c r="F7" s="382"/>
      <c r="G7" s="382"/>
      <c r="H7" s="382"/>
      <c r="M7" s="22"/>
    </row>
    <row r="8" spans="1:31" s="2" customFormat="1" ht="12" customHeight="1">
      <c r="A8" s="36"/>
      <c r="B8" s="41"/>
      <c r="C8" s="36"/>
      <c r="D8" s="108" t="s">
        <v>104</v>
      </c>
      <c r="E8" s="36"/>
      <c r="F8" s="36"/>
      <c r="G8" s="36"/>
      <c r="H8" s="36"/>
      <c r="I8" s="36"/>
      <c r="J8" s="36"/>
      <c r="K8" s="36"/>
      <c r="L8" s="36"/>
      <c r="M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3" t="s">
        <v>105</v>
      </c>
      <c r="F9" s="384"/>
      <c r="G9" s="384"/>
      <c r="H9" s="384"/>
      <c r="I9" s="36"/>
      <c r="J9" s="36"/>
      <c r="K9" s="36"/>
      <c r="L9" s="36"/>
      <c r="M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19</v>
      </c>
      <c r="E11" s="36"/>
      <c r="F11" s="110" t="s">
        <v>20</v>
      </c>
      <c r="G11" s="36"/>
      <c r="H11" s="36"/>
      <c r="I11" s="108" t="s">
        <v>21</v>
      </c>
      <c r="J11" s="110" t="s">
        <v>22</v>
      </c>
      <c r="K11" s="36"/>
      <c r="L11" s="36"/>
      <c r="M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23</v>
      </c>
      <c r="E12" s="36"/>
      <c r="F12" s="110" t="s">
        <v>24</v>
      </c>
      <c r="G12" s="36"/>
      <c r="H12" s="36"/>
      <c r="I12" s="108" t="s">
        <v>25</v>
      </c>
      <c r="J12" s="111" t="str">
        <f>'Rekapitulace stavby'!AN8</f>
        <v>9. 2. 2024</v>
      </c>
      <c r="K12" s="36"/>
      <c r="L12" s="36"/>
      <c r="M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27</v>
      </c>
      <c r="E14" s="36"/>
      <c r="F14" s="36"/>
      <c r="G14" s="36"/>
      <c r="H14" s="36"/>
      <c r="I14" s="108" t="s">
        <v>28</v>
      </c>
      <c r="J14" s="110" t="s">
        <v>29</v>
      </c>
      <c r="K14" s="36"/>
      <c r="L14" s="36"/>
      <c r="M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30</v>
      </c>
      <c r="F15" s="36"/>
      <c r="G15" s="36"/>
      <c r="H15" s="36"/>
      <c r="I15" s="108" t="s">
        <v>31</v>
      </c>
      <c r="J15" s="110" t="s">
        <v>22</v>
      </c>
      <c r="K15" s="36"/>
      <c r="L15" s="36"/>
      <c r="M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32</v>
      </c>
      <c r="E17" s="36"/>
      <c r="F17" s="36"/>
      <c r="G17" s="36"/>
      <c r="H17" s="36"/>
      <c r="I17" s="108" t="s">
        <v>28</v>
      </c>
      <c r="J17" s="32" t="str">
        <f>'Rekapitulace stavby'!AN13</f>
        <v>Vyplň údaj</v>
      </c>
      <c r="K17" s="36"/>
      <c r="L17" s="36"/>
      <c r="M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5" t="str">
        <f>'Rekapitulace stavby'!E14</f>
        <v>Vyplň údaj</v>
      </c>
      <c r="F18" s="386"/>
      <c r="G18" s="386"/>
      <c r="H18" s="386"/>
      <c r="I18" s="108" t="s">
        <v>31</v>
      </c>
      <c r="J18" s="32" t="str">
        <f>'Rekapitulace stavby'!AN14</f>
        <v>Vyplň údaj</v>
      </c>
      <c r="K18" s="36"/>
      <c r="L18" s="36"/>
      <c r="M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34</v>
      </c>
      <c r="E20" s="36"/>
      <c r="F20" s="36"/>
      <c r="G20" s="36"/>
      <c r="H20" s="36"/>
      <c r="I20" s="108" t="s">
        <v>28</v>
      </c>
      <c r="J20" s="110" t="str">
        <f>IF('Rekapitulace stavby'!AN16="","",'Rekapitulace stavby'!AN16)</f>
        <v/>
      </c>
      <c r="K20" s="36"/>
      <c r="L20" s="36"/>
      <c r="M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tr">
        <f>IF('Rekapitulace stavby'!E17="","",'Rekapitulace stavby'!E17)</f>
        <v xml:space="preserve"> </v>
      </c>
      <c r="F21" s="36"/>
      <c r="G21" s="36"/>
      <c r="H21" s="36"/>
      <c r="I21" s="108" t="s">
        <v>31</v>
      </c>
      <c r="J21" s="110" t="str">
        <f>IF('Rekapitulace stavby'!AN17="","",'Rekapitulace stavby'!AN17)</f>
        <v/>
      </c>
      <c r="K21" s="36"/>
      <c r="L21" s="36"/>
      <c r="M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28</v>
      </c>
      <c r="J23" s="110" t="s">
        <v>37</v>
      </c>
      <c r="K23" s="36"/>
      <c r="L23" s="36"/>
      <c r="M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38</v>
      </c>
      <c r="F24" s="36"/>
      <c r="G24" s="36"/>
      <c r="H24" s="36"/>
      <c r="I24" s="108" t="s">
        <v>31</v>
      </c>
      <c r="J24" s="110" t="s">
        <v>39</v>
      </c>
      <c r="K24" s="36"/>
      <c r="L24" s="36"/>
      <c r="M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40</v>
      </c>
      <c r="E26" s="36"/>
      <c r="F26" s="36"/>
      <c r="G26" s="36"/>
      <c r="H26" s="36"/>
      <c r="I26" s="36"/>
      <c r="J26" s="36"/>
      <c r="K26" s="36"/>
      <c r="L26" s="36"/>
      <c r="M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87" t="s">
        <v>22</v>
      </c>
      <c r="F27" s="387"/>
      <c r="G27" s="387"/>
      <c r="H27" s="387"/>
      <c r="I27" s="112"/>
      <c r="J27" s="112"/>
      <c r="K27" s="112"/>
      <c r="L27" s="112"/>
      <c r="M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15"/>
      <c r="M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.75">
      <c r="A30" s="36"/>
      <c r="B30" s="41"/>
      <c r="C30" s="36"/>
      <c r="D30" s="36"/>
      <c r="E30" s="108" t="s">
        <v>106</v>
      </c>
      <c r="F30" s="36"/>
      <c r="G30" s="36"/>
      <c r="H30" s="36"/>
      <c r="I30" s="36"/>
      <c r="J30" s="36"/>
      <c r="K30" s="116">
        <f>I61</f>
        <v>0</v>
      </c>
      <c r="L30" s="36"/>
      <c r="M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2.75">
      <c r="A31" s="36"/>
      <c r="B31" s="41"/>
      <c r="C31" s="36"/>
      <c r="D31" s="36"/>
      <c r="E31" s="108" t="s">
        <v>107</v>
      </c>
      <c r="F31" s="36"/>
      <c r="G31" s="36"/>
      <c r="H31" s="36"/>
      <c r="I31" s="36"/>
      <c r="J31" s="36"/>
      <c r="K31" s="116">
        <f>J61</f>
        <v>0</v>
      </c>
      <c r="L31" s="36"/>
      <c r="M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17" t="s">
        <v>42</v>
      </c>
      <c r="E32" s="36"/>
      <c r="F32" s="36"/>
      <c r="G32" s="36"/>
      <c r="H32" s="36"/>
      <c r="I32" s="36"/>
      <c r="J32" s="36"/>
      <c r="K32" s="118">
        <f>ROUND(K85,2)</f>
        <v>0</v>
      </c>
      <c r="L32" s="36"/>
      <c r="M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15"/>
      <c r="E33" s="115"/>
      <c r="F33" s="115"/>
      <c r="G33" s="115"/>
      <c r="H33" s="115"/>
      <c r="I33" s="115"/>
      <c r="J33" s="115"/>
      <c r="K33" s="115"/>
      <c r="L33" s="115"/>
      <c r="M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19" t="s">
        <v>44</v>
      </c>
      <c r="G34" s="36"/>
      <c r="H34" s="36"/>
      <c r="I34" s="119" t="s">
        <v>43</v>
      </c>
      <c r="J34" s="36"/>
      <c r="K34" s="119" t="s">
        <v>45</v>
      </c>
      <c r="L34" s="36"/>
      <c r="M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0" t="s">
        <v>46</v>
      </c>
      <c r="E35" s="108" t="s">
        <v>47</v>
      </c>
      <c r="F35" s="116">
        <f>ROUND((SUM(BE85:BE92)),2)</f>
        <v>0</v>
      </c>
      <c r="G35" s="36"/>
      <c r="H35" s="36"/>
      <c r="I35" s="121">
        <v>0.21</v>
      </c>
      <c r="J35" s="36"/>
      <c r="K35" s="116">
        <f>ROUND(((SUM(BE85:BE92))*I35),2)</f>
        <v>0</v>
      </c>
      <c r="L35" s="36"/>
      <c r="M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08" t="s">
        <v>48</v>
      </c>
      <c r="F36" s="116">
        <f>ROUND((SUM(BF85:BF92)),2)</f>
        <v>0</v>
      </c>
      <c r="G36" s="36"/>
      <c r="H36" s="36"/>
      <c r="I36" s="121">
        <v>0.12</v>
      </c>
      <c r="J36" s="36"/>
      <c r="K36" s="116">
        <f>ROUND(((SUM(BF85:BF92))*I36),2)</f>
        <v>0</v>
      </c>
      <c r="L36" s="36"/>
      <c r="M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49</v>
      </c>
      <c r="F37" s="116">
        <f>ROUND((SUM(BG85:BG92)),2)</f>
        <v>0</v>
      </c>
      <c r="G37" s="36"/>
      <c r="H37" s="36"/>
      <c r="I37" s="121">
        <v>0.21</v>
      </c>
      <c r="J37" s="36"/>
      <c r="K37" s="116">
        <f>0</f>
        <v>0</v>
      </c>
      <c r="L37" s="36"/>
      <c r="M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08" t="s">
        <v>50</v>
      </c>
      <c r="F38" s="116">
        <f>ROUND((SUM(BH85:BH92)),2)</f>
        <v>0</v>
      </c>
      <c r="G38" s="36"/>
      <c r="H38" s="36"/>
      <c r="I38" s="121">
        <v>0.12</v>
      </c>
      <c r="J38" s="36"/>
      <c r="K38" s="116">
        <f>0</f>
        <v>0</v>
      </c>
      <c r="L38" s="36"/>
      <c r="M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08" t="s">
        <v>51</v>
      </c>
      <c r="F39" s="116">
        <f>ROUND((SUM(BI85:BI92)),2)</f>
        <v>0</v>
      </c>
      <c r="G39" s="36"/>
      <c r="H39" s="36"/>
      <c r="I39" s="121">
        <v>0</v>
      </c>
      <c r="J39" s="36"/>
      <c r="K39" s="116">
        <f>0</f>
        <v>0</v>
      </c>
      <c r="L39" s="36"/>
      <c r="M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2"/>
      <c r="D41" s="123" t="s">
        <v>52</v>
      </c>
      <c r="E41" s="124"/>
      <c r="F41" s="124"/>
      <c r="G41" s="125" t="s">
        <v>53</v>
      </c>
      <c r="H41" s="126" t="s">
        <v>54</v>
      </c>
      <c r="I41" s="124"/>
      <c r="J41" s="124"/>
      <c r="K41" s="127">
        <f>SUM(K32:K39)</f>
        <v>0</v>
      </c>
      <c r="L41" s="128"/>
      <c r="M41" s="109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09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108</v>
      </c>
      <c r="D47" s="38"/>
      <c r="E47" s="38"/>
      <c r="F47" s="38"/>
      <c r="G47" s="38"/>
      <c r="H47" s="38"/>
      <c r="I47" s="38"/>
      <c r="J47" s="38"/>
      <c r="K47" s="38"/>
      <c r="L47" s="38"/>
      <c r="M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</v>
      </c>
      <c r="D49" s="38"/>
      <c r="E49" s="38"/>
      <c r="F49" s="38"/>
      <c r="G49" s="38"/>
      <c r="H49" s="38"/>
      <c r="I49" s="38"/>
      <c r="J49" s="38"/>
      <c r="K49" s="38"/>
      <c r="L49" s="38"/>
      <c r="M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26.25" customHeight="1">
      <c r="A50" s="36"/>
      <c r="B50" s="37"/>
      <c r="C50" s="38"/>
      <c r="D50" s="38"/>
      <c r="E50" s="388" t="str">
        <f>E7</f>
        <v>STAVEBNÍ ÚPRAVY JÍDELNY PAVILON 5, CENTRUM 83, UL. VÁCLAVKOVA ML. BOLESLAV</v>
      </c>
      <c r="F50" s="389"/>
      <c r="G50" s="389"/>
      <c r="H50" s="389"/>
      <c r="I50" s="38"/>
      <c r="J50" s="38"/>
      <c r="K50" s="38"/>
      <c r="L50" s="38"/>
      <c r="M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104</v>
      </c>
      <c r="D51" s="38"/>
      <c r="E51" s="38"/>
      <c r="F51" s="38"/>
      <c r="G51" s="38"/>
      <c r="H51" s="38"/>
      <c r="I51" s="38"/>
      <c r="J51" s="38"/>
      <c r="K51" s="38"/>
      <c r="L51" s="38"/>
      <c r="M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41" t="str">
        <f>E9</f>
        <v>2024-4-1 - VEDLEJŠÍ ROZPOČTOVÉ NÁKLADY</v>
      </c>
      <c r="F52" s="390"/>
      <c r="G52" s="390"/>
      <c r="H52" s="390"/>
      <c r="I52" s="38"/>
      <c r="J52" s="38"/>
      <c r="K52" s="38"/>
      <c r="L52" s="38"/>
      <c r="M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2" customHeight="1">
      <c r="A54" s="36"/>
      <c r="B54" s="37"/>
      <c r="C54" s="31" t="s">
        <v>23</v>
      </c>
      <c r="D54" s="38"/>
      <c r="E54" s="38"/>
      <c r="F54" s="29" t="str">
        <f>F12</f>
        <v>Mladá Boleslav</v>
      </c>
      <c r="G54" s="38"/>
      <c r="H54" s="38"/>
      <c r="I54" s="31" t="s">
        <v>25</v>
      </c>
      <c r="J54" s="61" t="str">
        <f>IF(J12="","",J12)</f>
        <v>9. 2. 2024</v>
      </c>
      <c r="K54" s="38"/>
      <c r="L54" s="38"/>
      <c r="M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5.2" customHeight="1">
      <c r="A56" s="36"/>
      <c r="B56" s="37"/>
      <c r="C56" s="31" t="s">
        <v>27</v>
      </c>
      <c r="D56" s="38"/>
      <c r="E56" s="38"/>
      <c r="F56" s="29" t="str">
        <f>E15</f>
        <v>CENTRUM 83, poskytovatel sociálních služeb</v>
      </c>
      <c r="G56" s="38"/>
      <c r="H56" s="38"/>
      <c r="I56" s="31" t="s">
        <v>34</v>
      </c>
      <c r="J56" s="34" t="str">
        <f>E21</f>
        <v xml:space="preserve"> </v>
      </c>
      <c r="K56" s="38"/>
      <c r="L56" s="38"/>
      <c r="M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5.2" customHeight="1">
      <c r="A57" s="36"/>
      <c r="B57" s="37"/>
      <c r="C57" s="31" t="s">
        <v>32</v>
      </c>
      <c r="D57" s="38"/>
      <c r="E57" s="38"/>
      <c r="F57" s="29" t="str">
        <f>IF(E18="","",E18)</f>
        <v>Vyplň údaj</v>
      </c>
      <c r="G57" s="38"/>
      <c r="H57" s="38"/>
      <c r="I57" s="31" t="s">
        <v>36</v>
      </c>
      <c r="J57" s="34" t="str">
        <f>E24</f>
        <v>Petr Navrátil</v>
      </c>
      <c r="K57" s="38"/>
      <c r="L57" s="38"/>
      <c r="M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9.25" customHeight="1">
      <c r="A59" s="36"/>
      <c r="B59" s="37"/>
      <c r="C59" s="133" t="s">
        <v>109</v>
      </c>
      <c r="D59" s="134"/>
      <c r="E59" s="134"/>
      <c r="F59" s="134"/>
      <c r="G59" s="134"/>
      <c r="H59" s="134"/>
      <c r="I59" s="135" t="s">
        <v>110</v>
      </c>
      <c r="J59" s="135" t="s">
        <v>111</v>
      </c>
      <c r="K59" s="135" t="s">
        <v>112</v>
      </c>
      <c r="L59" s="134"/>
      <c r="M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109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2.9" customHeight="1">
      <c r="A61" s="36"/>
      <c r="B61" s="37"/>
      <c r="C61" s="136" t="s">
        <v>76</v>
      </c>
      <c r="D61" s="38"/>
      <c r="E61" s="38"/>
      <c r="F61" s="38"/>
      <c r="G61" s="38"/>
      <c r="H61" s="38"/>
      <c r="I61" s="79">
        <f aca="true" t="shared" si="0" ref="I61:J63">Q85</f>
        <v>0</v>
      </c>
      <c r="J61" s="79">
        <f t="shared" si="0"/>
        <v>0</v>
      </c>
      <c r="K61" s="79">
        <f>K85</f>
        <v>0</v>
      </c>
      <c r="L61" s="38"/>
      <c r="M61" s="109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U61" s="19" t="s">
        <v>113</v>
      </c>
    </row>
    <row r="62" spans="2:13" s="9" customFormat="1" ht="24.95" customHeight="1">
      <c r="B62" s="137"/>
      <c r="C62" s="138"/>
      <c r="D62" s="139" t="s">
        <v>114</v>
      </c>
      <c r="E62" s="140"/>
      <c r="F62" s="140"/>
      <c r="G62" s="140"/>
      <c r="H62" s="140"/>
      <c r="I62" s="141">
        <f t="shared" si="0"/>
        <v>0</v>
      </c>
      <c r="J62" s="141">
        <f t="shared" si="0"/>
        <v>0</v>
      </c>
      <c r="K62" s="141">
        <f>K86</f>
        <v>0</v>
      </c>
      <c r="L62" s="138"/>
      <c r="M62" s="142"/>
    </row>
    <row r="63" spans="2:13" s="10" customFormat="1" ht="19.9" customHeight="1">
      <c r="B63" s="143"/>
      <c r="C63" s="144"/>
      <c r="D63" s="145" t="s">
        <v>115</v>
      </c>
      <c r="E63" s="146"/>
      <c r="F63" s="146"/>
      <c r="G63" s="146"/>
      <c r="H63" s="146"/>
      <c r="I63" s="147">
        <f t="shared" si="0"/>
        <v>0</v>
      </c>
      <c r="J63" s="147">
        <f t="shared" si="0"/>
        <v>0</v>
      </c>
      <c r="K63" s="147">
        <f>K87</f>
        <v>0</v>
      </c>
      <c r="L63" s="144"/>
      <c r="M63" s="148"/>
    </row>
    <row r="64" spans="2:13" s="10" customFormat="1" ht="19.9" customHeight="1">
      <c r="B64" s="143"/>
      <c r="C64" s="144"/>
      <c r="D64" s="145" t="s">
        <v>116</v>
      </c>
      <c r="E64" s="146"/>
      <c r="F64" s="146"/>
      <c r="G64" s="146"/>
      <c r="H64" s="146"/>
      <c r="I64" s="147">
        <f>Q89</f>
        <v>0</v>
      </c>
      <c r="J64" s="147">
        <f>R89</f>
        <v>0</v>
      </c>
      <c r="K64" s="147">
        <f>K89</f>
        <v>0</v>
      </c>
      <c r="L64" s="144"/>
      <c r="M64" s="148"/>
    </row>
    <row r="65" spans="2:13" s="10" customFormat="1" ht="19.9" customHeight="1">
      <c r="B65" s="143"/>
      <c r="C65" s="144"/>
      <c r="D65" s="145" t="s">
        <v>117</v>
      </c>
      <c r="E65" s="146"/>
      <c r="F65" s="146"/>
      <c r="G65" s="146"/>
      <c r="H65" s="146"/>
      <c r="I65" s="147">
        <f>Q91</f>
        <v>0</v>
      </c>
      <c r="J65" s="147">
        <f>R91</f>
        <v>0</v>
      </c>
      <c r="K65" s="147">
        <f>K91</f>
        <v>0</v>
      </c>
      <c r="L65" s="144"/>
      <c r="M65" s="148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109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109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118</v>
      </c>
      <c r="D72" s="38"/>
      <c r="E72" s="38"/>
      <c r="F72" s="38"/>
      <c r="G72" s="38"/>
      <c r="H72" s="38"/>
      <c r="I72" s="38"/>
      <c r="J72" s="38"/>
      <c r="K72" s="38"/>
      <c r="L72" s="38"/>
      <c r="M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17</v>
      </c>
      <c r="D74" s="38"/>
      <c r="E74" s="38"/>
      <c r="F74" s="38"/>
      <c r="G74" s="38"/>
      <c r="H74" s="38"/>
      <c r="I74" s="38"/>
      <c r="J74" s="38"/>
      <c r="K74" s="38"/>
      <c r="L74" s="38"/>
      <c r="M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6.25" customHeight="1">
      <c r="A75" s="36"/>
      <c r="B75" s="37"/>
      <c r="C75" s="38"/>
      <c r="D75" s="38"/>
      <c r="E75" s="388" t="str">
        <f>E7</f>
        <v>STAVEBNÍ ÚPRAVY JÍDELNY PAVILON 5, CENTRUM 83, UL. VÁCLAVKOVA ML. BOLESLAV</v>
      </c>
      <c r="F75" s="389"/>
      <c r="G75" s="389"/>
      <c r="H75" s="389"/>
      <c r="I75" s="38"/>
      <c r="J75" s="38"/>
      <c r="K75" s="38"/>
      <c r="L75" s="38"/>
      <c r="M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104</v>
      </c>
      <c r="D76" s="38"/>
      <c r="E76" s="38"/>
      <c r="F76" s="38"/>
      <c r="G76" s="38"/>
      <c r="H76" s="38"/>
      <c r="I76" s="38"/>
      <c r="J76" s="38"/>
      <c r="K76" s="38"/>
      <c r="L76" s="38"/>
      <c r="M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41" t="str">
        <f>E9</f>
        <v>2024-4-1 - VEDLEJŠÍ ROZPOČTOVÉ NÁKLADY</v>
      </c>
      <c r="F77" s="390"/>
      <c r="G77" s="390"/>
      <c r="H77" s="390"/>
      <c r="I77" s="38"/>
      <c r="J77" s="38"/>
      <c r="K77" s="38"/>
      <c r="L77" s="38"/>
      <c r="M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23</v>
      </c>
      <c r="D79" s="38"/>
      <c r="E79" s="38"/>
      <c r="F79" s="29" t="str">
        <f>F12</f>
        <v>Mladá Boleslav</v>
      </c>
      <c r="G79" s="38"/>
      <c r="H79" s="38"/>
      <c r="I79" s="31" t="s">
        <v>25</v>
      </c>
      <c r="J79" s="61" t="str">
        <f>IF(J12="","",J12)</f>
        <v>9. 2. 2024</v>
      </c>
      <c r="K79" s="38"/>
      <c r="L79" s="38"/>
      <c r="M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27</v>
      </c>
      <c r="D81" s="38"/>
      <c r="E81" s="38"/>
      <c r="F81" s="29" t="str">
        <f>E15</f>
        <v>CENTRUM 83, poskytovatel sociálních služeb</v>
      </c>
      <c r="G81" s="38"/>
      <c r="H81" s="38"/>
      <c r="I81" s="31" t="s">
        <v>34</v>
      </c>
      <c r="J81" s="34" t="str">
        <f>E21</f>
        <v xml:space="preserve"> </v>
      </c>
      <c r="K81" s="38"/>
      <c r="L81" s="38"/>
      <c r="M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32</v>
      </c>
      <c r="D82" s="38"/>
      <c r="E82" s="38"/>
      <c r="F82" s="29" t="str">
        <f>IF(E18="","",E18)</f>
        <v>Vyplň údaj</v>
      </c>
      <c r="G82" s="38"/>
      <c r="H82" s="38"/>
      <c r="I82" s="31" t="s">
        <v>36</v>
      </c>
      <c r="J82" s="34" t="str">
        <f>E24</f>
        <v>Petr Navrátil</v>
      </c>
      <c r="K82" s="38"/>
      <c r="L82" s="38"/>
      <c r="M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9"/>
      <c r="B84" s="150"/>
      <c r="C84" s="151" t="s">
        <v>119</v>
      </c>
      <c r="D84" s="152" t="s">
        <v>61</v>
      </c>
      <c r="E84" s="152" t="s">
        <v>57</v>
      </c>
      <c r="F84" s="152" t="s">
        <v>58</v>
      </c>
      <c r="G84" s="152" t="s">
        <v>120</v>
      </c>
      <c r="H84" s="152" t="s">
        <v>121</v>
      </c>
      <c r="I84" s="152" t="s">
        <v>122</v>
      </c>
      <c r="J84" s="152" t="s">
        <v>123</v>
      </c>
      <c r="K84" s="152" t="s">
        <v>112</v>
      </c>
      <c r="L84" s="153" t="s">
        <v>124</v>
      </c>
      <c r="M84" s="154"/>
      <c r="N84" s="70" t="s">
        <v>22</v>
      </c>
      <c r="O84" s="71" t="s">
        <v>46</v>
      </c>
      <c r="P84" s="71" t="s">
        <v>125</v>
      </c>
      <c r="Q84" s="71" t="s">
        <v>126</v>
      </c>
      <c r="R84" s="71" t="s">
        <v>127</v>
      </c>
      <c r="S84" s="71" t="s">
        <v>128</v>
      </c>
      <c r="T84" s="71" t="s">
        <v>129</v>
      </c>
      <c r="U84" s="71" t="s">
        <v>130</v>
      </c>
      <c r="V84" s="71" t="s">
        <v>131</v>
      </c>
      <c r="W84" s="71" t="s">
        <v>132</v>
      </c>
      <c r="X84" s="72" t="s">
        <v>133</v>
      </c>
      <c r="Y84" s="149"/>
      <c r="Z84" s="149"/>
      <c r="AA84" s="149"/>
      <c r="AB84" s="149"/>
      <c r="AC84" s="149"/>
      <c r="AD84" s="149"/>
      <c r="AE84" s="149"/>
    </row>
    <row r="85" spans="1:63" s="2" customFormat="1" ht="22.9" customHeight="1">
      <c r="A85" s="36"/>
      <c r="B85" s="37"/>
      <c r="C85" s="77" t="s">
        <v>134</v>
      </c>
      <c r="D85" s="38"/>
      <c r="E85" s="38"/>
      <c r="F85" s="38"/>
      <c r="G85" s="38"/>
      <c r="H85" s="38"/>
      <c r="I85" s="38"/>
      <c r="J85" s="38"/>
      <c r="K85" s="155">
        <f>BK85</f>
        <v>0</v>
      </c>
      <c r="L85" s="38"/>
      <c r="M85" s="41"/>
      <c r="N85" s="73"/>
      <c r="O85" s="156"/>
      <c r="P85" s="74"/>
      <c r="Q85" s="157">
        <f>Q86</f>
        <v>0</v>
      </c>
      <c r="R85" s="157">
        <f>R86</f>
        <v>0</v>
      </c>
      <c r="S85" s="74"/>
      <c r="T85" s="158">
        <f>T86</f>
        <v>0</v>
      </c>
      <c r="U85" s="74"/>
      <c r="V85" s="158">
        <f>V86</f>
        <v>0</v>
      </c>
      <c r="W85" s="74"/>
      <c r="X85" s="159">
        <f>X86</f>
        <v>0</v>
      </c>
      <c r="Y85" s="36"/>
      <c r="Z85" s="36"/>
      <c r="AA85" s="36"/>
      <c r="AB85" s="36"/>
      <c r="AC85" s="36"/>
      <c r="AD85" s="36"/>
      <c r="AE85" s="36"/>
      <c r="AT85" s="19" t="s">
        <v>77</v>
      </c>
      <c r="AU85" s="19" t="s">
        <v>113</v>
      </c>
      <c r="BK85" s="160">
        <f>BK86</f>
        <v>0</v>
      </c>
    </row>
    <row r="86" spans="2:63" s="12" customFormat="1" ht="25.9" customHeight="1">
      <c r="B86" s="161"/>
      <c r="C86" s="162"/>
      <c r="D86" s="163" t="s">
        <v>77</v>
      </c>
      <c r="E86" s="164" t="s">
        <v>135</v>
      </c>
      <c r="F86" s="164" t="s">
        <v>136</v>
      </c>
      <c r="G86" s="162"/>
      <c r="H86" s="162"/>
      <c r="I86" s="165"/>
      <c r="J86" s="165"/>
      <c r="K86" s="166">
        <f>BK86</f>
        <v>0</v>
      </c>
      <c r="L86" s="162"/>
      <c r="M86" s="167"/>
      <c r="N86" s="168"/>
      <c r="O86" s="169"/>
      <c r="P86" s="169"/>
      <c r="Q86" s="170">
        <f>Q87+Q89+Q91</f>
        <v>0</v>
      </c>
      <c r="R86" s="170">
        <f>R87+R89+R91</f>
        <v>0</v>
      </c>
      <c r="S86" s="169"/>
      <c r="T86" s="171">
        <f>T87+T89+T91</f>
        <v>0</v>
      </c>
      <c r="U86" s="169"/>
      <c r="V86" s="171">
        <f>V87+V89+V91</f>
        <v>0</v>
      </c>
      <c r="W86" s="169"/>
      <c r="X86" s="172">
        <f>X87+X89+X91</f>
        <v>0</v>
      </c>
      <c r="AR86" s="173" t="s">
        <v>137</v>
      </c>
      <c r="AT86" s="174" t="s">
        <v>77</v>
      </c>
      <c r="AU86" s="174" t="s">
        <v>78</v>
      </c>
      <c r="AY86" s="173" t="s">
        <v>138</v>
      </c>
      <c r="BK86" s="175">
        <f>BK87+BK89+BK91</f>
        <v>0</v>
      </c>
    </row>
    <row r="87" spans="2:63" s="12" customFormat="1" ht="22.9" customHeight="1">
      <c r="B87" s="161"/>
      <c r="C87" s="162"/>
      <c r="D87" s="163" t="s">
        <v>77</v>
      </c>
      <c r="E87" s="176" t="s">
        <v>139</v>
      </c>
      <c r="F87" s="176" t="s">
        <v>140</v>
      </c>
      <c r="G87" s="162"/>
      <c r="H87" s="162"/>
      <c r="I87" s="165"/>
      <c r="J87" s="165"/>
      <c r="K87" s="177">
        <f>BK87</f>
        <v>0</v>
      </c>
      <c r="L87" s="162"/>
      <c r="M87" s="167"/>
      <c r="N87" s="168"/>
      <c r="O87" s="169"/>
      <c r="P87" s="169"/>
      <c r="Q87" s="170">
        <f>Q88</f>
        <v>0</v>
      </c>
      <c r="R87" s="170">
        <f>R88</f>
        <v>0</v>
      </c>
      <c r="S87" s="169"/>
      <c r="T87" s="171">
        <f>T88</f>
        <v>0</v>
      </c>
      <c r="U87" s="169"/>
      <c r="V87" s="171">
        <f>V88</f>
        <v>0</v>
      </c>
      <c r="W87" s="169"/>
      <c r="X87" s="172">
        <f>X88</f>
        <v>0</v>
      </c>
      <c r="AR87" s="173" t="s">
        <v>137</v>
      </c>
      <c r="AT87" s="174" t="s">
        <v>77</v>
      </c>
      <c r="AU87" s="174" t="s">
        <v>86</v>
      </c>
      <c r="AY87" s="173" t="s">
        <v>138</v>
      </c>
      <c r="BK87" s="175">
        <f>BK88</f>
        <v>0</v>
      </c>
    </row>
    <row r="88" spans="1:65" s="2" customFormat="1" ht="16.5" customHeight="1">
      <c r="A88" s="36"/>
      <c r="B88" s="37"/>
      <c r="C88" s="178" t="s">
        <v>141</v>
      </c>
      <c r="D88" s="178" t="s">
        <v>142</v>
      </c>
      <c r="E88" s="179" t="s">
        <v>143</v>
      </c>
      <c r="F88" s="180" t="s">
        <v>140</v>
      </c>
      <c r="G88" s="181" t="s">
        <v>144</v>
      </c>
      <c r="H88" s="182">
        <v>1</v>
      </c>
      <c r="I88" s="183"/>
      <c r="J88" s="183"/>
      <c r="K88" s="184">
        <f>ROUND(P88*H88,2)</f>
        <v>0</v>
      </c>
      <c r="L88" s="180" t="s">
        <v>145</v>
      </c>
      <c r="M88" s="41"/>
      <c r="N88" s="185" t="s">
        <v>22</v>
      </c>
      <c r="O88" s="186" t="s">
        <v>48</v>
      </c>
      <c r="P88" s="187">
        <f>I88+J88</f>
        <v>0</v>
      </c>
      <c r="Q88" s="187">
        <f>ROUND(I88*H88,2)</f>
        <v>0</v>
      </c>
      <c r="R88" s="187">
        <f>ROUND(J88*H88,2)</f>
        <v>0</v>
      </c>
      <c r="S88" s="66"/>
      <c r="T88" s="188">
        <f>S88*H88</f>
        <v>0</v>
      </c>
      <c r="U88" s="188">
        <v>0</v>
      </c>
      <c r="V88" s="188">
        <f>U88*H88</f>
        <v>0</v>
      </c>
      <c r="W88" s="188">
        <v>0</v>
      </c>
      <c r="X88" s="189">
        <f>W88*H88</f>
        <v>0</v>
      </c>
      <c r="Y88" s="36"/>
      <c r="Z88" s="36"/>
      <c r="AA88" s="36"/>
      <c r="AB88" s="36"/>
      <c r="AC88" s="36"/>
      <c r="AD88" s="36"/>
      <c r="AE88" s="36"/>
      <c r="AR88" s="190" t="s">
        <v>146</v>
      </c>
      <c r="AT88" s="190" t="s">
        <v>142</v>
      </c>
      <c r="AU88" s="190" t="s">
        <v>141</v>
      </c>
      <c r="AY88" s="19" t="s">
        <v>138</v>
      </c>
      <c r="BE88" s="191">
        <f>IF(O88="základní",K88,0)</f>
        <v>0</v>
      </c>
      <c r="BF88" s="191">
        <f>IF(O88="snížená",K88,0)</f>
        <v>0</v>
      </c>
      <c r="BG88" s="191">
        <f>IF(O88="zákl. přenesená",K88,0)</f>
        <v>0</v>
      </c>
      <c r="BH88" s="191">
        <f>IF(O88="sníž. přenesená",K88,0)</f>
        <v>0</v>
      </c>
      <c r="BI88" s="191">
        <f>IF(O88="nulová",K88,0)</f>
        <v>0</v>
      </c>
      <c r="BJ88" s="19" t="s">
        <v>141</v>
      </c>
      <c r="BK88" s="191">
        <f>ROUND(P88*H88,2)</f>
        <v>0</v>
      </c>
      <c r="BL88" s="19" t="s">
        <v>146</v>
      </c>
      <c r="BM88" s="190" t="s">
        <v>147</v>
      </c>
    </row>
    <row r="89" spans="2:63" s="12" customFormat="1" ht="22.9" customHeight="1">
      <c r="B89" s="161"/>
      <c r="C89" s="162"/>
      <c r="D89" s="163" t="s">
        <v>77</v>
      </c>
      <c r="E89" s="176" t="s">
        <v>148</v>
      </c>
      <c r="F89" s="176" t="s">
        <v>149</v>
      </c>
      <c r="G89" s="162"/>
      <c r="H89" s="162"/>
      <c r="I89" s="165"/>
      <c r="J89" s="165"/>
      <c r="K89" s="177">
        <f>BK89</f>
        <v>0</v>
      </c>
      <c r="L89" s="162"/>
      <c r="M89" s="167"/>
      <c r="N89" s="168"/>
      <c r="O89" s="169"/>
      <c r="P89" s="169"/>
      <c r="Q89" s="170">
        <f>Q90</f>
        <v>0</v>
      </c>
      <c r="R89" s="170">
        <f>R90</f>
        <v>0</v>
      </c>
      <c r="S89" s="169"/>
      <c r="T89" s="171">
        <f>T90</f>
        <v>0</v>
      </c>
      <c r="U89" s="169"/>
      <c r="V89" s="171">
        <f>V90</f>
        <v>0</v>
      </c>
      <c r="W89" s="169"/>
      <c r="X89" s="172">
        <f>X90</f>
        <v>0</v>
      </c>
      <c r="AR89" s="173" t="s">
        <v>137</v>
      </c>
      <c r="AT89" s="174" t="s">
        <v>77</v>
      </c>
      <c r="AU89" s="174" t="s">
        <v>86</v>
      </c>
      <c r="AY89" s="173" t="s">
        <v>138</v>
      </c>
      <c r="BK89" s="175">
        <f>BK90</f>
        <v>0</v>
      </c>
    </row>
    <row r="90" spans="1:65" s="2" customFormat="1" ht="16.5" customHeight="1">
      <c r="A90" s="36"/>
      <c r="B90" s="37"/>
      <c r="C90" s="178" t="s">
        <v>150</v>
      </c>
      <c r="D90" s="178" t="s">
        <v>142</v>
      </c>
      <c r="E90" s="179" t="s">
        <v>151</v>
      </c>
      <c r="F90" s="180" t="s">
        <v>149</v>
      </c>
      <c r="G90" s="181" t="s">
        <v>144</v>
      </c>
      <c r="H90" s="182">
        <v>1</v>
      </c>
      <c r="I90" s="183"/>
      <c r="J90" s="183"/>
      <c r="K90" s="184">
        <f>ROUND(P90*H90,2)</f>
        <v>0</v>
      </c>
      <c r="L90" s="180" t="s">
        <v>145</v>
      </c>
      <c r="M90" s="41"/>
      <c r="N90" s="185" t="s">
        <v>22</v>
      </c>
      <c r="O90" s="186" t="s">
        <v>48</v>
      </c>
      <c r="P90" s="187">
        <f>I90+J90</f>
        <v>0</v>
      </c>
      <c r="Q90" s="187">
        <f>ROUND(I90*H90,2)</f>
        <v>0</v>
      </c>
      <c r="R90" s="187">
        <f>ROUND(J90*H90,2)</f>
        <v>0</v>
      </c>
      <c r="S90" s="66"/>
      <c r="T90" s="188">
        <f>S90*H90</f>
        <v>0</v>
      </c>
      <c r="U90" s="188">
        <v>0</v>
      </c>
      <c r="V90" s="188">
        <f>U90*H90</f>
        <v>0</v>
      </c>
      <c r="W90" s="188">
        <v>0</v>
      </c>
      <c r="X90" s="189">
        <f>W90*H90</f>
        <v>0</v>
      </c>
      <c r="Y90" s="36"/>
      <c r="Z90" s="36"/>
      <c r="AA90" s="36"/>
      <c r="AB90" s="36"/>
      <c r="AC90" s="36"/>
      <c r="AD90" s="36"/>
      <c r="AE90" s="36"/>
      <c r="AR90" s="190" t="s">
        <v>146</v>
      </c>
      <c r="AT90" s="190" t="s">
        <v>142</v>
      </c>
      <c r="AU90" s="190" t="s">
        <v>141</v>
      </c>
      <c r="AY90" s="19" t="s">
        <v>138</v>
      </c>
      <c r="BE90" s="191">
        <f>IF(O90="základní",K90,0)</f>
        <v>0</v>
      </c>
      <c r="BF90" s="191">
        <f>IF(O90="snížená",K90,0)</f>
        <v>0</v>
      </c>
      <c r="BG90" s="191">
        <f>IF(O90="zákl. přenesená",K90,0)</f>
        <v>0</v>
      </c>
      <c r="BH90" s="191">
        <f>IF(O90="sníž. přenesená",K90,0)</f>
        <v>0</v>
      </c>
      <c r="BI90" s="191">
        <f>IF(O90="nulová",K90,0)</f>
        <v>0</v>
      </c>
      <c r="BJ90" s="19" t="s">
        <v>141</v>
      </c>
      <c r="BK90" s="191">
        <f>ROUND(P90*H90,2)</f>
        <v>0</v>
      </c>
      <c r="BL90" s="19" t="s">
        <v>146</v>
      </c>
      <c r="BM90" s="190" t="s">
        <v>152</v>
      </c>
    </row>
    <row r="91" spans="2:63" s="12" customFormat="1" ht="22.9" customHeight="1">
      <c r="B91" s="161"/>
      <c r="C91" s="162"/>
      <c r="D91" s="163" t="s">
        <v>77</v>
      </c>
      <c r="E91" s="176" t="s">
        <v>153</v>
      </c>
      <c r="F91" s="176" t="s">
        <v>154</v>
      </c>
      <c r="G91" s="162"/>
      <c r="H91" s="162"/>
      <c r="I91" s="165"/>
      <c r="J91" s="165"/>
      <c r="K91" s="177">
        <f>BK91</f>
        <v>0</v>
      </c>
      <c r="L91" s="162"/>
      <c r="M91" s="167"/>
      <c r="N91" s="168"/>
      <c r="O91" s="169"/>
      <c r="P91" s="169"/>
      <c r="Q91" s="170">
        <f>Q92</f>
        <v>0</v>
      </c>
      <c r="R91" s="170">
        <f>R92</f>
        <v>0</v>
      </c>
      <c r="S91" s="169"/>
      <c r="T91" s="171">
        <f>T92</f>
        <v>0</v>
      </c>
      <c r="U91" s="169"/>
      <c r="V91" s="171">
        <f>V92</f>
        <v>0</v>
      </c>
      <c r="W91" s="169"/>
      <c r="X91" s="172">
        <f>X92</f>
        <v>0</v>
      </c>
      <c r="AR91" s="173" t="s">
        <v>137</v>
      </c>
      <c r="AT91" s="174" t="s">
        <v>77</v>
      </c>
      <c r="AU91" s="174" t="s">
        <v>86</v>
      </c>
      <c r="AY91" s="173" t="s">
        <v>138</v>
      </c>
      <c r="BK91" s="175">
        <f>BK92</f>
        <v>0</v>
      </c>
    </row>
    <row r="92" spans="1:65" s="2" customFormat="1" ht="16.5" customHeight="1">
      <c r="A92" s="36"/>
      <c r="B92" s="37"/>
      <c r="C92" s="178" t="s">
        <v>155</v>
      </c>
      <c r="D92" s="178" t="s">
        <v>142</v>
      </c>
      <c r="E92" s="179" t="s">
        <v>156</v>
      </c>
      <c r="F92" s="180" t="s">
        <v>157</v>
      </c>
      <c r="G92" s="181" t="s">
        <v>144</v>
      </c>
      <c r="H92" s="182">
        <v>1</v>
      </c>
      <c r="I92" s="183"/>
      <c r="J92" s="183"/>
      <c r="K92" s="184">
        <f>ROUND(P92*H92,2)</f>
        <v>0</v>
      </c>
      <c r="L92" s="180" t="s">
        <v>145</v>
      </c>
      <c r="M92" s="41"/>
      <c r="N92" s="192" t="s">
        <v>22</v>
      </c>
      <c r="O92" s="193" t="s">
        <v>48</v>
      </c>
      <c r="P92" s="194">
        <f>I92+J92</f>
        <v>0</v>
      </c>
      <c r="Q92" s="194">
        <f>ROUND(I92*H92,2)</f>
        <v>0</v>
      </c>
      <c r="R92" s="194">
        <f>ROUND(J92*H92,2)</f>
        <v>0</v>
      </c>
      <c r="S92" s="195"/>
      <c r="T92" s="196">
        <f>S92*H92</f>
        <v>0</v>
      </c>
      <c r="U92" s="196">
        <v>0</v>
      </c>
      <c r="V92" s="196">
        <f>U92*H92</f>
        <v>0</v>
      </c>
      <c r="W92" s="196">
        <v>0</v>
      </c>
      <c r="X92" s="197">
        <f>W92*H92</f>
        <v>0</v>
      </c>
      <c r="Y92" s="36"/>
      <c r="Z92" s="36"/>
      <c r="AA92" s="36"/>
      <c r="AB92" s="36"/>
      <c r="AC92" s="36"/>
      <c r="AD92" s="36"/>
      <c r="AE92" s="36"/>
      <c r="AR92" s="190" t="s">
        <v>146</v>
      </c>
      <c r="AT92" s="190" t="s">
        <v>142</v>
      </c>
      <c r="AU92" s="190" t="s">
        <v>141</v>
      </c>
      <c r="AY92" s="19" t="s">
        <v>138</v>
      </c>
      <c r="BE92" s="191">
        <f>IF(O92="základní",K92,0)</f>
        <v>0</v>
      </c>
      <c r="BF92" s="191">
        <f>IF(O92="snížená",K92,0)</f>
        <v>0</v>
      </c>
      <c r="BG92" s="191">
        <f>IF(O92="zákl. přenesená",K92,0)</f>
        <v>0</v>
      </c>
      <c r="BH92" s="191">
        <f>IF(O92="sníž. přenesená",K92,0)</f>
        <v>0</v>
      </c>
      <c r="BI92" s="191">
        <f>IF(O92="nulová",K92,0)</f>
        <v>0</v>
      </c>
      <c r="BJ92" s="19" t="s">
        <v>141</v>
      </c>
      <c r="BK92" s="191">
        <f>ROUND(P92*H92,2)</f>
        <v>0</v>
      </c>
      <c r="BL92" s="19" t="s">
        <v>146</v>
      </c>
      <c r="BM92" s="190" t="s">
        <v>158</v>
      </c>
    </row>
    <row r="93" spans="1:31" s="2" customFormat="1" ht="6.95" customHeight="1">
      <c r="A93" s="36"/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41"/>
      <c r="N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</sheetData>
  <sheetProtection algorithmName="SHA-512" hashValue="lJFcM+b7HQ+j3bxn7IOeCtnbskrkFD8GpT+jh+Crnv60+azqfLc+vG8wSvLMwYwaKKV07XZpdqsxcU0KauMo2g==" saltValue="9kYxIewS8/CmyVFLnaYSFajkJ7fBn7fGdVbSVZlpi3z6tWozOTkz6y+z3HD+rPcdkkP8jIm3ET8uc7rqeyZtcg==" spinCount="100000" sheet="1" objects="1" scenarios="1" formatColumns="0" formatRows="0" autoFilter="0"/>
  <autoFilter ref="C84:L92"/>
  <mergeCells count="9">
    <mergeCell ref="E52:H52"/>
    <mergeCell ref="E75:H75"/>
    <mergeCell ref="E77:H77"/>
    <mergeCell ref="M2:Z2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T2" s="19" t="s">
        <v>90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22"/>
      <c r="AT3" s="19" t="s">
        <v>86</v>
      </c>
    </row>
    <row r="4" spans="2:46" s="1" customFormat="1" ht="24.95" customHeight="1">
      <c r="B4" s="22"/>
      <c r="D4" s="106" t="s">
        <v>103</v>
      </c>
      <c r="M4" s="22"/>
      <c r="N4" s="107" t="s">
        <v>11</v>
      </c>
      <c r="AT4" s="19" t="s">
        <v>4</v>
      </c>
    </row>
    <row r="5" spans="2:13" s="1" customFormat="1" ht="6.95" customHeight="1">
      <c r="B5" s="22"/>
      <c r="M5" s="22"/>
    </row>
    <row r="6" spans="2:13" s="1" customFormat="1" ht="12" customHeight="1">
      <c r="B6" s="22"/>
      <c r="D6" s="108" t="s">
        <v>17</v>
      </c>
      <c r="M6" s="22"/>
    </row>
    <row r="7" spans="2:13" s="1" customFormat="1" ht="26.25" customHeight="1">
      <c r="B7" s="22"/>
      <c r="E7" s="381" t="str">
        <f>'Rekapitulace stavby'!K6</f>
        <v>STAVEBNÍ ÚPRAVY JÍDELNY PAVILON 5, CENTRUM 83, UL. VÁCLAVKOVA ML. BOLESLAV</v>
      </c>
      <c r="F7" s="382"/>
      <c r="G7" s="382"/>
      <c r="H7" s="382"/>
      <c r="M7" s="22"/>
    </row>
    <row r="8" spans="1:31" s="2" customFormat="1" ht="12" customHeight="1">
      <c r="A8" s="36"/>
      <c r="B8" s="41"/>
      <c r="C8" s="36"/>
      <c r="D8" s="108" t="s">
        <v>104</v>
      </c>
      <c r="E8" s="36"/>
      <c r="F8" s="36"/>
      <c r="G8" s="36"/>
      <c r="H8" s="36"/>
      <c r="I8" s="36"/>
      <c r="J8" s="36"/>
      <c r="K8" s="36"/>
      <c r="L8" s="36"/>
      <c r="M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3" t="s">
        <v>159</v>
      </c>
      <c r="F9" s="384"/>
      <c r="G9" s="384"/>
      <c r="H9" s="384"/>
      <c r="I9" s="36"/>
      <c r="J9" s="36"/>
      <c r="K9" s="36"/>
      <c r="L9" s="36"/>
      <c r="M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19</v>
      </c>
      <c r="E11" s="36"/>
      <c r="F11" s="110" t="s">
        <v>20</v>
      </c>
      <c r="G11" s="36"/>
      <c r="H11" s="36"/>
      <c r="I11" s="108" t="s">
        <v>21</v>
      </c>
      <c r="J11" s="110" t="s">
        <v>22</v>
      </c>
      <c r="K11" s="36"/>
      <c r="L11" s="36"/>
      <c r="M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23</v>
      </c>
      <c r="E12" s="36"/>
      <c r="F12" s="110" t="s">
        <v>24</v>
      </c>
      <c r="G12" s="36"/>
      <c r="H12" s="36"/>
      <c r="I12" s="108" t="s">
        <v>25</v>
      </c>
      <c r="J12" s="111" t="str">
        <f>'Rekapitulace stavby'!AN8</f>
        <v>9. 2. 2024</v>
      </c>
      <c r="K12" s="36"/>
      <c r="L12" s="36"/>
      <c r="M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27</v>
      </c>
      <c r="E14" s="36"/>
      <c r="F14" s="36"/>
      <c r="G14" s="36"/>
      <c r="H14" s="36"/>
      <c r="I14" s="108" t="s">
        <v>28</v>
      </c>
      <c r="J14" s="110" t="s">
        <v>29</v>
      </c>
      <c r="K14" s="36"/>
      <c r="L14" s="36"/>
      <c r="M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30</v>
      </c>
      <c r="F15" s="36"/>
      <c r="G15" s="36"/>
      <c r="H15" s="36"/>
      <c r="I15" s="108" t="s">
        <v>31</v>
      </c>
      <c r="J15" s="110" t="s">
        <v>22</v>
      </c>
      <c r="K15" s="36"/>
      <c r="L15" s="36"/>
      <c r="M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32</v>
      </c>
      <c r="E17" s="36"/>
      <c r="F17" s="36"/>
      <c r="G17" s="36"/>
      <c r="H17" s="36"/>
      <c r="I17" s="108" t="s">
        <v>28</v>
      </c>
      <c r="J17" s="32" t="str">
        <f>'Rekapitulace stavby'!AN13</f>
        <v>Vyplň údaj</v>
      </c>
      <c r="K17" s="36"/>
      <c r="L17" s="36"/>
      <c r="M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5" t="str">
        <f>'Rekapitulace stavby'!E14</f>
        <v>Vyplň údaj</v>
      </c>
      <c r="F18" s="386"/>
      <c r="G18" s="386"/>
      <c r="H18" s="386"/>
      <c r="I18" s="108" t="s">
        <v>31</v>
      </c>
      <c r="J18" s="32" t="str">
        <f>'Rekapitulace stavby'!AN14</f>
        <v>Vyplň údaj</v>
      </c>
      <c r="K18" s="36"/>
      <c r="L18" s="36"/>
      <c r="M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34</v>
      </c>
      <c r="E20" s="36"/>
      <c r="F20" s="36"/>
      <c r="G20" s="36"/>
      <c r="H20" s="36"/>
      <c r="I20" s="108" t="s">
        <v>28</v>
      </c>
      <c r="J20" s="110" t="str">
        <f>IF('Rekapitulace stavby'!AN16="","",'Rekapitulace stavby'!AN16)</f>
        <v/>
      </c>
      <c r="K20" s="36"/>
      <c r="L20" s="36"/>
      <c r="M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tr">
        <f>IF('Rekapitulace stavby'!E17="","",'Rekapitulace stavby'!E17)</f>
        <v xml:space="preserve"> </v>
      </c>
      <c r="F21" s="36"/>
      <c r="G21" s="36"/>
      <c r="H21" s="36"/>
      <c r="I21" s="108" t="s">
        <v>31</v>
      </c>
      <c r="J21" s="110" t="str">
        <f>IF('Rekapitulace stavby'!AN17="","",'Rekapitulace stavby'!AN17)</f>
        <v/>
      </c>
      <c r="K21" s="36"/>
      <c r="L21" s="36"/>
      <c r="M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28</v>
      </c>
      <c r="J23" s="110" t="s">
        <v>37</v>
      </c>
      <c r="K23" s="36"/>
      <c r="L23" s="36"/>
      <c r="M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38</v>
      </c>
      <c r="F24" s="36"/>
      <c r="G24" s="36"/>
      <c r="H24" s="36"/>
      <c r="I24" s="108" t="s">
        <v>31</v>
      </c>
      <c r="J24" s="110" t="s">
        <v>39</v>
      </c>
      <c r="K24" s="36"/>
      <c r="L24" s="36"/>
      <c r="M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40</v>
      </c>
      <c r="E26" s="36"/>
      <c r="F26" s="36"/>
      <c r="G26" s="36"/>
      <c r="H26" s="36"/>
      <c r="I26" s="36"/>
      <c r="J26" s="36"/>
      <c r="K26" s="36"/>
      <c r="L26" s="36"/>
      <c r="M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87" t="s">
        <v>22</v>
      </c>
      <c r="F27" s="387"/>
      <c r="G27" s="387"/>
      <c r="H27" s="387"/>
      <c r="I27" s="112"/>
      <c r="J27" s="112"/>
      <c r="K27" s="112"/>
      <c r="L27" s="112"/>
      <c r="M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15"/>
      <c r="M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.75">
      <c r="A30" s="36"/>
      <c r="B30" s="41"/>
      <c r="C30" s="36"/>
      <c r="D30" s="36"/>
      <c r="E30" s="108" t="s">
        <v>106</v>
      </c>
      <c r="F30" s="36"/>
      <c r="G30" s="36"/>
      <c r="H30" s="36"/>
      <c r="I30" s="36"/>
      <c r="J30" s="36"/>
      <c r="K30" s="116">
        <f>I61</f>
        <v>0</v>
      </c>
      <c r="L30" s="36"/>
      <c r="M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2.75">
      <c r="A31" s="36"/>
      <c r="B31" s="41"/>
      <c r="C31" s="36"/>
      <c r="D31" s="36"/>
      <c r="E31" s="108" t="s">
        <v>107</v>
      </c>
      <c r="F31" s="36"/>
      <c r="G31" s="36"/>
      <c r="H31" s="36"/>
      <c r="I31" s="36"/>
      <c r="J31" s="36"/>
      <c r="K31" s="116">
        <f>J61</f>
        <v>0</v>
      </c>
      <c r="L31" s="36"/>
      <c r="M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17" t="s">
        <v>42</v>
      </c>
      <c r="E32" s="36"/>
      <c r="F32" s="36"/>
      <c r="G32" s="36"/>
      <c r="H32" s="36"/>
      <c r="I32" s="36"/>
      <c r="J32" s="36"/>
      <c r="K32" s="118">
        <f>ROUND(K97,2)</f>
        <v>0</v>
      </c>
      <c r="L32" s="36"/>
      <c r="M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15"/>
      <c r="E33" s="115"/>
      <c r="F33" s="115"/>
      <c r="G33" s="115"/>
      <c r="H33" s="115"/>
      <c r="I33" s="115"/>
      <c r="J33" s="115"/>
      <c r="K33" s="115"/>
      <c r="L33" s="115"/>
      <c r="M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19" t="s">
        <v>44</v>
      </c>
      <c r="G34" s="36"/>
      <c r="H34" s="36"/>
      <c r="I34" s="119" t="s">
        <v>43</v>
      </c>
      <c r="J34" s="36"/>
      <c r="K34" s="119" t="s">
        <v>45</v>
      </c>
      <c r="L34" s="36"/>
      <c r="M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0" t="s">
        <v>46</v>
      </c>
      <c r="E35" s="108" t="s">
        <v>47</v>
      </c>
      <c r="F35" s="116">
        <f>ROUND((SUM(BE97:BE983)),2)</f>
        <v>0</v>
      </c>
      <c r="G35" s="36"/>
      <c r="H35" s="36"/>
      <c r="I35" s="121">
        <v>0.21</v>
      </c>
      <c r="J35" s="36"/>
      <c r="K35" s="116">
        <f>ROUND(((SUM(BE97:BE983))*I35),2)</f>
        <v>0</v>
      </c>
      <c r="L35" s="36"/>
      <c r="M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08" t="s">
        <v>48</v>
      </c>
      <c r="F36" s="116">
        <f>ROUND((SUM(BF97:BF983)),2)</f>
        <v>0</v>
      </c>
      <c r="G36" s="36"/>
      <c r="H36" s="36"/>
      <c r="I36" s="121">
        <v>0.12</v>
      </c>
      <c r="J36" s="36"/>
      <c r="K36" s="116">
        <f>ROUND(((SUM(BF97:BF983))*I36),2)</f>
        <v>0</v>
      </c>
      <c r="L36" s="36"/>
      <c r="M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49</v>
      </c>
      <c r="F37" s="116">
        <f>ROUND((SUM(BG97:BG983)),2)</f>
        <v>0</v>
      </c>
      <c r="G37" s="36"/>
      <c r="H37" s="36"/>
      <c r="I37" s="121">
        <v>0.21</v>
      </c>
      <c r="J37" s="36"/>
      <c r="K37" s="116">
        <f>0</f>
        <v>0</v>
      </c>
      <c r="L37" s="36"/>
      <c r="M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08" t="s">
        <v>50</v>
      </c>
      <c r="F38" s="116">
        <f>ROUND((SUM(BH97:BH983)),2)</f>
        <v>0</v>
      </c>
      <c r="G38" s="36"/>
      <c r="H38" s="36"/>
      <c r="I38" s="121">
        <v>0.12</v>
      </c>
      <c r="J38" s="36"/>
      <c r="K38" s="116">
        <f>0</f>
        <v>0</v>
      </c>
      <c r="L38" s="36"/>
      <c r="M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08" t="s">
        <v>51</v>
      </c>
      <c r="F39" s="116">
        <f>ROUND((SUM(BI97:BI983)),2)</f>
        <v>0</v>
      </c>
      <c r="G39" s="36"/>
      <c r="H39" s="36"/>
      <c r="I39" s="121">
        <v>0</v>
      </c>
      <c r="J39" s="36"/>
      <c r="K39" s="116">
        <f>0</f>
        <v>0</v>
      </c>
      <c r="L39" s="36"/>
      <c r="M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2"/>
      <c r="D41" s="123" t="s">
        <v>52</v>
      </c>
      <c r="E41" s="124"/>
      <c r="F41" s="124"/>
      <c r="G41" s="125" t="s">
        <v>53</v>
      </c>
      <c r="H41" s="126" t="s">
        <v>54</v>
      </c>
      <c r="I41" s="124"/>
      <c r="J41" s="124"/>
      <c r="K41" s="127">
        <f>SUM(K32:K39)</f>
        <v>0</v>
      </c>
      <c r="L41" s="128"/>
      <c r="M41" s="109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09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108</v>
      </c>
      <c r="D47" s="38"/>
      <c r="E47" s="38"/>
      <c r="F47" s="38"/>
      <c r="G47" s="38"/>
      <c r="H47" s="38"/>
      <c r="I47" s="38"/>
      <c r="J47" s="38"/>
      <c r="K47" s="38"/>
      <c r="L47" s="38"/>
      <c r="M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</v>
      </c>
      <c r="D49" s="38"/>
      <c r="E49" s="38"/>
      <c r="F49" s="38"/>
      <c r="G49" s="38"/>
      <c r="H49" s="38"/>
      <c r="I49" s="38"/>
      <c r="J49" s="38"/>
      <c r="K49" s="38"/>
      <c r="L49" s="38"/>
      <c r="M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26.25" customHeight="1">
      <c r="A50" s="36"/>
      <c r="B50" s="37"/>
      <c r="C50" s="38"/>
      <c r="D50" s="38"/>
      <c r="E50" s="388" t="str">
        <f>E7</f>
        <v>STAVEBNÍ ÚPRAVY JÍDELNY PAVILON 5, CENTRUM 83, UL. VÁCLAVKOVA ML. BOLESLAV</v>
      </c>
      <c r="F50" s="389"/>
      <c r="G50" s="389"/>
      <c r="H50" s="389"/>
      <c r="I50" s="38"/>
      <c r="J50" s="38"/>
      <c r="K50" s="38"/>
      <c r="L50" s="38"/>
      <c r="M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104</v>
      </c>
      <c r="D51" s="38"/>
      <c r="E51" s="38"/>
      <c r="F51" s="38"/>
      <c r="G51" s="38"/>
      <c r="H51" s="38"/>
      <c r="I51" s="38"/>
      <c r="J51" s="38"/>
      <c r="K51" s="38"/>
      <c r="L51" s="38"/>
      <c r="M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41" t="str">
        <f>E9</f>
        <v>2024-4-2 - STAVEBNÍ PRÁCE</v>
      </c>
      <c r="F52" s="390"/>
      <c r="G52" s="390"/>
      <c r="H52" s="390"/>
      <c r="I52" s="38"/>
      <c r="J52" s="38"/>
      <c r="K52" s="38"/>
      <c r="L52" s="38"/>
      <c r="M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2" customHeight="1">
      <c r="A54" s="36"/>
      <c r="B54" s="37"/>
      <c r="C54" s="31" t="s">
        <v>23</v>
      </c>
      <c r="D54" s="38"/>
      <c r="E54" s="38"/>
      <c r="F54" s="29" t="str">
        <f>F12</f>
        <v>Mladá Boleslav</v>
      </c>
      <c r="G54" s="38"/>
      <c r="H54" s="38"/>
      <c r="I54" s="31" t="s">
        <v>25</v>
      </c>
      <c r="J54" s="61" t="str">
        <f>IF(J12="","",J12)</f>
        <v>9. 2. 2024</v>
      </c>
      <c r="K54" s="38"/>
      <c r="L54" s="38"/>
      <c r="M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5.2" customHeight="1">
      <c r="A56" s="36"/>
      <c r="B56" s="37"/>
      <c r="C56" s="31" t="s">
        <v>27</v>
      </c>
      <c r="D56" s="38"/>
      <c r="E56" s="38"/>
      <c r="F56" s="29" t="str">
        <f>E15</f>
        <v>CENTRUM 83, poskytovatel sociálních služeb</v>
      </c>
      <c r="G56" s="38"/>
      <c r="H56" s="38"/>
      <c r="I56" s="31" t="s">
        <v>34</v>
      </c>
      <c r="J56" s="34" t="str">
        <f>E21</f>
        <v xml:space="preserve"> </v>
      </c>
      <c r="K56" s="38"/>
      <c r="L56" s="38"/>
      <c r="M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5.2" customHeight="1">
      <c r="A57" s="36"/>
      <c r="B57" s="37"/>
      <c r="C57" s="31" t="s">
        <v>32</v>
      </c>
      <c r="D57" s="38"/>
      <c r="E57" s="38"/>
      <c r="F57" s="29" t="str">
        <f>IF(E18="","",E18)</f>
        <v>Vyplň údaj</v>
      </c>
      <c r="G57" s="38"/>
      <c r="H57" s="38"/>
      <c r="I57" s="31" t="s">
        <v>36</v>
      </c>
      <c r="J57" s="34" t="str">
        <f>E24</f>
        <v>Petr Navrátil</v>
      </c>
      <c r="K57" s="38"/>
      <c r="L57" s="38"/>
      <c r="M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9.25" customHeight="1">
      <c r="A59" s="36"/>
      <c r="B59" s="37"/>
      <c r="C59" s="133" t="s">
        <v>109</v>
      </c>
      <c r="D59" s="134"/>
      <c r="E59" s="134"/>
      <c r="F59" s="134"/>
      <c r="G59" s="134"/>
      <c r="H59" s="134"/>
      <c r="I59" s="135" t="s">
        <v>110</v>
      </c>
      <c r="J59" s="135" t="s">
        <v>111</v>
      </c>
      <c r="K59" s="135" t="s">
        <v>112</v>
      </c>
      <c r="L59" s="134"/>
      <c r="M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109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2.9" customHeight="1">
      <c r="A61" s="36"/>
      <c r="B61" s="37"/>
      <c r="C61" s="136" t="s">
        <v>76</v>
      </c>
      <c r="D61" s="38"/>
      <c r="E61" s="38"/>
      <c r="F61" s="38"/>
      <c r="G61" s="38"/>
      <c r="H61" s="38"/>
      <c r="I61" s="79">
        <f aca="true" t="shared" si="0" ref="I61:J63">Q97</f>
        <v>0</v>
      </c>
      <c r="J61" s="79">
        <f t="shared" si="0"/>
        <v>0</v>
      </c>
      <c r="K61" s="79">
        <f>K97</f>
        <v>0</v>
      </c>
      <c r="L61" s="38"/>
      <c r="M61" s="109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U61" s="19" t="s">
        <v>113</v>
      </c>
    </row>
    <row r="62" spans="2:13" s="9" customFormat="1" ht="24.95" customHeight="1">
      <c r="B62" s="137"/>
      <c r="C62" s="138"/>
      <c r="D62" s="139" t="s">
        <v>160</v>
      </c>
      <c r="E62" s="140"/>
      <c r="F62" s="140"/>
      <c r="G62" s="140"/>
      <c r="H62" s="140"/>
      <c r="I62" s="141">
        <f t="shared" si="0"/>
        <v>0</v>
      </c>
      <c r="J62" s="141">
        <f t="shared" si="0"/>
        <v>0</v>
      </c>
      <c r="K62" s="141">
        <f>K98</f>
        <v>0</v>
      </c>
      <c r="L62" s="138"/>
      <c r="M62" s="142"/>
    </row>
    <row r="63" spans="2:13" s="10" customFormat="1" ht="19.9" customHeight="1">
      <c r="B63" s="143"/>
      <c r="C63" s="144"/>
      <c r="D63" s="145" t="s">
        <v>161</v>
      </c>
      <c r="E63" s="146"/>
      <c r="F63" s="146"/>
      <c r="G63" s="146"/>
      <c r="H63" s="146"/>
      <c r="I63" s="147">
        <f t="shared" si="0"/>
        <v>0</v>
      </c>
      <c r="J63" s="147">
        <f t="shared" si="0"/>
        <v>0</v>
      </c>
      <c r="K63" s="147">
        <f>K99</f>
        <v>0</v>
      </c>
      <c r="L63" s="144"/>
      <c r="M63" s="148"/>
    </row>
    <row r="64" spans="2:13" s="10" customFormat="1" ht="19.9" customHeight="1">
      <c r="B64" s="143"/>
      <c r="C64" s="144"/>
      <c r="D64" s="145" t="s">
        <v>162</v>
      </c>
      <c r="E64" s="146"/>
      <c r="F64" s="146"/>
      <c r="G64" s="146"/>
      <c r="H64" s="146"/>
      <c r="I64" s="147">
        <f>Q162</f>
        <v>0</v>
      </c>
      <c r="J64" s="147">
        <f>R162</f>
        <v>0</v>
      </c>
      <c r="K64" s="147">
        <f>K162</f>
        <v>0</v>
      </c>
      <c r="L64" s="144"/>
      <c r="M64" s="148"/>
    </row>
    <row r="65" spans="2:13" s="10" customFormat="1" ht="19.9" customHeight="1">
      <c r="B65" s="143"/>
      <c r="C65" s="144"/>
      <c r="D65" s="145" t="s">
        <v>163</v>
      </c>
      <c r="E65" s="146"/>
      <c r="F65" s="146"/>
      <c r="G65" s="146"/>
      <c r="H65" s="146"/>
      <c r="I65" s="147">
        <f>Q421</f>
        <v>0</v>
      </c>
      <c r="J65" s="147">
        <f>R421</f>
        <v>0</v>
      </c>
      <c r="K65" s="147">
        <f>K421</f>
        <v>0</v>
      </c>
      <c r="L65" s="144"/>
      <c r="M65" s="148"/>
    </row>
    <row r="66" spans="2:13" s="10" customFormat="1" ht="19.9" customHeight="1">
      <c r="B66" s="143"/>
      <c r="C66" s="144"/>
      <c r="D66" s="145" t="s">
        <v>164</v>
      </c>
      <c r="E66" s="146"/>
      <c r="F66" s="146"/>
      <c r="G66" s="146"/>
      <c r="H66" s="146"/>
      <c r="I66" s="147">
        <f>Q426</f>
        <v>0</v>
      </c>
      <c r="J66" s="147">
        <f>R426</f>
        <v>0</v>
      </c>
      <c r="K66" s="147">
        <f>K426</f>
        <v>0</v>
      </c>
      <c r="L66" s="144"/>
      <c r="M66" s="148"/>
    </row>
    <row r="67" spans="2:13" s="9" customFormat="1" ht="24.95" customHeight="1">
      <c r="B67" s="137"/>
      <c r="C67" s="138"/>
      <c r="D67" s="139" t="s">
        <v>165</v>
      </c>
      <c r="E67" s="140"/>
      <c r="F67" s="140"/>
      <c r="G67" s="140"/>
      <c r="H67" s="140"/>
      <c r="I67" s="141">
        <f>Q429</f>
        <v>0</v>
      </c>
      <c r="J67" s="141">
        <f>R429</f>
        <v>0</v>
      </c>
      <c r="K67" s="141">
        <f>K429</f>
        <v>0</v>
      </c>
      <c r="L67" s="138"/>
      <c r="M67" s="142"/>
    </row>
    <row r="68" spans="2:13" s="10" customFormat="1" ht="19.9" customHeight="1">
      <c r="B68" s="143"/>
      <c r="C68" s="144"/>
      <c r="D68" s="145" t="s">
        <v>166</v>
      </c>
      <c r="E68" s="146"/>
      <c r="F68" s="146"/>
      <c r="G68" s="146"/>
      <c r="H68" s="146"/>
      <c r="I68" s="147">
        <f>Q430</f>
        <v>0</v>
      </c>
      <c r="J68" s="147">
        <f>R430</f>
        <v>0</v>
      </c>
      <c r="K68" s="147">
        <f>K430</f>
        <v>0</v>
      </c>
      <c r="L68" s="144"/>
      <c r="M68" s="148"/>
    </row>
    <row r="69" spans="2:13" s="10" customFormat="1" ht="19.9" customHeight="1">
      <c r="B69" s="143"/>
      <c r="C69" s="144"/>
      <c r="D69" s="145" t="s">
        <v>167</v>
      </c>
      <c r="E69" s="146"/>
      <c r="F69" s="146"/>
      <c r="G69" s="146"/>
      <c r="H69" s="146"/>
      <c r="I69" s="147">
        <f>Q453</f>
        <v>0</v>
      </c>
      <c r="J69" s="147">
        <f>R453</f>
        <v>0</v>
      </c>
      <c r="K69" s="147">
        <f>K453</f>
        <v>0</v>
      </c>
      <c r="L69" s="144"/>
      <c r="M69" s="148"/>
    </row>
    <row r="70" spans="2:13" s="10" customFormat="1" ht="19.9" customHeight="1">
      <c r="B70" s="143"/>
      <c r="C70" s="144"/>
      <c r="D70" s="145" t="s">
        <v>168</v>
      </c>
      <c r="E70" s="146"/>
      <c r="F70" s="146"/>
      <c r="G70" s="146"/>
      <c r="H70" s="146"/>
      <c r="I70" s="147">
        <f>Q471</f>
        <v>0</v>
      </c>
      <c r="J70" s="147">
        <f>R471</f>
        <v>0</v>
      </c>
      <c r="K70" s="147">
        <f>K471</f>
        <v>0</v>
      </c>
      <c r="L70" s="144"/>
      <c r="M70" s="148"/>
    </row>
    <row r="71" spans="2:13" s="10" customFormat="1" ht="19.9" customHeight="1">
      <c r="B71" s="143"/>
      <c r="C71" s="144"/>
      <c r="D71" s="145" t="s">
        <v>169</v>
      </c>
      <c r="E71" s="146"/>
      <c r="F71" s="146"/>
      <c r="G71" s="146"/>
      <c r="H71" s="146"/>
      <c r="I71" s="147">
        <f>Q487</f>
        <v>0</v>
      </c>
      <c r="J71" s="147">
        <f>R487</f>
        <v>0</v>
      </c>
      <c r="K71" s="147">
        <f>K487</f>
        <v>0</v>
      </c>
      <c r="L71" s="144"/>
      <c r="M71" s="148"/>
    </row>
    <row r="72" spans="2:13" s="10" customFormat="1" ht="19.9" customHeight="1">
      <c r="B72" s="143"/>
      <c r="C72" s="144"/>
      <c r="D72" s="145" t="s">
        <v>170</v>
      </c>
      <c r="E72" s="146"/>
      <c r="F72" s="146"/>
      <c r="G72" s="146"/>
      <c r="H72" s="146"/>
      <c r="I72" s="147">
        <f>Q515</f>
        <v>0</v>
      </c>
      <c r="J72" s="147">
        <f>R515</f>
        <v>0</v>
      </c>
      <c r="K72" s="147">
        <f>K515</f>
        <v>0</v>
      </c>
      <c r="L72" s="144"/>
      <c r="M72" s="148"/>
    </row>
    <row r="73" spans="2:13" s="10" customFormat="1" ht="19.9" customHeight="1">
      <c r="B73" s="143"/>
      <c r="C73" s="144"/>
      <c r="D73" s="145" t="s">
        <v>171</v>
      </c>
      <c r="E73" s="146"/>
      <c r="F73" s="146"/>
      <c r="G73" s="146"/>
      <c r="H73" s="146"/>
      <c r="I73" s="147">
        <f>Q573</f>
        <v>0</v>
      </c>
      <c r="J73" s="147">
        <f>R573</f>
        <v>0</v>
      </c>
      <c r="K73" s="147">
        <f>K573</f>
        <v>0</v>
      </c>
      <c r="L73" s="144"/>
      <c r="M73" s="148"/>
    </row>
    <row r="74" spans="2:13" s="10" customFormat="1" ht="19.9" customHeight="1">
      <c r="B74" s="143"/>
      <c r="C74" s="144"/>
      <c r="D74" s="145" t="s">
        <v>172</v>
      </c>
      <c r="E74" s="146"/>
      <c r="F74" s="146"/>
      <c r="G74" s="146"/>
      <c r="H74" s="146"/>
      <c r="I74" s="147">
        <f>Q680</f>
        <v>0</v>
      </c>
      <c r="J74" s="147">
        <f>R680</f>
        <v>0</v>
      </c>
      <c r="K74" s="147">
        <f>K680</f>
        <v>0</v>
      </c>
      <c r="L74" s="144"/>
      <c r="M74" s="148"/>
    </row>
    <row r="75" spans="2:13" s="10" customFormat="1" ht="19.9" customHeight="1">
      <c r="B75" s="143"/>
      <c r="C75" s="144"/>
      <c r="D75" s="145" t="s">
        <v>173</v>
      </c>
      <c r="E75" s="146"/>
      <c r="F75" s="146"/>
      <c r="G75" s="146"/>
      <c r="H75" s="146"/>
      <c r="I75" s="147">
        <f>Q702</f>
        <v>0</v>
      </c>
      <c r="J75" s="147">
        <f>R702</f>
        <v>0</v>
      </c>
      <c r="K75" s="147">
        <f>K702</f>
        <v>0</v>
      </c>
      <c r="L75" s="144"/>
      <c r="M75" s="148"/>
    </row>
    <row r="76" spans="2:13" s="10" customFormat="1" ht="19.9" customHeight="1">
      <c r="B76" s="143"/>
      <c r="C76" s="144"/>
      <c r="D76" s="145" t="s">
        <v>174</v>
      </c>
      <c r="E76" s="146"/>
      <c r="F76" s="146"/>
      <c r="G76" s="146"/>
      <c r="H76" s="146"/>
      <c r="I76" s="147">
        <f>Q909</f>
        <v>0</v>
      </c>
      <c r="J76" s="147">
        <f>R909</f>
        <v>0</v>
      </c>
      <c r="K76" s="147">
        <f>K909</f>
        <v>0</v>
      </c>
      <c r="L76" s="144"/>
      <c r="M76" s="148"/>
    </row>
    <row r="77" spans="2:13" s="10" customFormat="1" ht="19.9" customHeight="1">
      <c r="B77" s="143"/>
      <c r="C77" s="144"/>
      <c r="D77" s="145" t="s">
        <v>175</v>
      </c>
      <c r="E77" s="146"/>
      <c r="F77" s="146"/>
      <c r="G77" s="146"/>
      <c r="H77" s="146"/>
      <c r="I77" s="147">
        <f>Q926</f>
        <v>0</v>
      </c>
      <c r="J77" s="147">
        <f>R926</f>
        <v>0</v>
      </c>
      <c r="K77" s="147">
        <f>K926</f>
        <v>0</v>
      </c>
      <c r="L77" s="144"/>
      <c r="M77" s="148"/>
    </row>
    <row r="78" spans="1:31" s="2" customFormat="1" ht="21.7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3" spans="1:31" s="2" customFormat="1" ht="6.95" customHeight="1">
      <c r="A83" s="36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4.95" customHeight="1">
      <c r="A84" s="36"/>
      <c r="B84" s="37"/>
      <c r="C84" s="25" t="s">
        <v>118</v>
      </c>
      <c r="D84" s="38"/>
      <c r="E84" s="38"/>
      <c r="F84" s="38"/>
      <c r="G84" s="38"/>
      <c r="H84" s="38"/>
      <c r="I84" s="38"/>
      <c r="J84" s="38"/>
      <c r="K84" s="38"/>
      <c r="L84" s="38"/>
      <c r="M84" s="109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109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17</v>
      </c>
      <c r="D86" s="38"/>
      <c r="E86" s="38"/>
      <c r="F86" s="38"/>
      <c r="G86" s="38"/>
      <c r="H86" s="38"/>
      <c r="I86" s="38"/>
      <c r="J86" s="38"/>
      <c r="K86" s="38"/>
      <c r="L86" s="38"/>
      <c r="M86" s="109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26.25" customHeight="1">
      <c r="A87" s="36"/>
      <c r="B87" s="37"/>
      <c r="C87" s="38"/>
      <c r="D87" s="38"/>
      <c r="E87" s="388" t="str">
        <f>E7</f>
        <v>STAVEBNÍ ÚPRAVY JÍDELNY PAVILON 5, CENTRUM 83, UL. VÁCLAVKOVA ML. BOLESLAV</v>
      </c>
      <c r="F87" s="389"/>
      <c r="G87" s="389"/>
      <c r="H87" s="389"/>
      <c r="I87" s="38"/>
      <c r="J87" s="38"/>
      <c r="K87" s="38"/>
      <c r="L87" s="38"/>
      <c r="M87" s="109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104</v>
      </c>
      <c r="D88" s="38"/>
      <c r="E88" s="38"/>
      <c r="F88" s="38"/>
      <c r="G88" s="38"/>
      <c r="H88" s="38"/>
      <c r="I88" s="38"/>
      <c r="J88" s="38"/>
      <c r="K88" s="38"/>
      <c r="L88" s="38"/>
      <c r="M88" s="109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41" t="str">
        <f>E9</f>
        <v>2024-4-2 - STAVEBNÍ PRÁCE</v>
      </c>
      <c r="F89" s="390"/>
      <c r="G89" s="390"/>
      <c r="H89" s="390"/>
      <c r="I89" s="38"/>
      <c r="J89" s="38"/>
      <c r="K89" s="38"/>
      <c r="L89" s="38"/>
      <c r="M89" s="109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109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23</v>
      </c>
      <c r="D91" s="38"/>
      <c r="E91" s="38"/>
      <c r="F91" s="29" t="str">
        <f>F12</f>
        <v>Mladá Boleslav</v>
      </c>
      <c r="G91" s="38"/>
      <c r="H91" s="38"/>
      <c r="I91" s="31" t="s">
        <v>25</v>
      </c>
      <c r="J91" s="61" t="str">
        <f>IF(J12="","",J12)</f>
        <v>9. 2. 2024</v>
      </c>
      <c r="K91" s="38"/>
      <c r="L91" s="38"/>
      <c r="M91" s="109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109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27</v>
      </c>
      <c r="D93" s="38"/>
      <c r="E93" s="38"/>
      <c r="F93" s="29" t="str">
        <f>E15</f>
        <v>CENTRUM 83, poskytovatel sociálních služeb</v>
      </c>
      <c r="G93" s="38"/>
      <c r="H93" s="38"/>
      <c r="I93" s="31" t="s">
        <v>34</v>
      </c>
      <c r="J93" s="34" t="str">
        <f>E21</f>
        <v xml:space="preserve"> </v>
      </c>
      <c r="K93" s="38"/>
      <c r="L93" s="38"/>
      <c r="M93" s="109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32</v>
      </c>
      <c r="D94" s="38"/>
      <c r="E94" s="38"/>
      <c r="F94" s="29" t="str">
        <f>IF(E18="","",E18)</f>
        <v>Vyplň údaj</v>
      </c>
      <c r="G94" s="38"/>
      <c r="H94" s="38"/>
      <c r="I94" s="31" t="s">
        <v>36</v>
      </c>
      <c r="J94" s="34" t="str">
        <f>E24</f>
        <v>Petr Navrátil</v>
      </c>
      <c r="K94" s="38"/>
      <c r="L94" s="38"/>
      <c r="M94" s="109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109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49"/>
      <c r="B96" s="150"/>
      <c r="C96" s="151" t="s">
        <v>119</v>
      </c>
      <c r="D96" s="152" t="s">
        <v>61</v>
      </c>
      <c r="E96" s="152" t="s">
        <v>57</v>
      </c>
      <c r="F96" s="152" t="s">
        <v>58</v>
      </c>
      <c r="G96" s="152" t="s">
        <v>120</v>
      </c>
      <c r="H96" s="152" t="s">
        <v>121</v>
      </c>
      <c r="I96" s="152" t="s">
        <v>122</v>
      </c>
      <c r="J96" s="152" t="s">
        <v>123</v>
      </c>
      <c r="K96" s="152" t="s">
        <v>112</v>
      </c>
      <c r="L96" s="153" t="s">
        <v>124</v>
      </c>
      <c r="M96" s="154"/>
      <c r="N96" s="70" t="s">
        <v>22</v>
      </c>
      <c r="O96" s="71" t="s">
        <v>46</v>
      </c>
      <c r="P96" s="71" t="s">
        <v>125</v>
      </c>
      <c r="Q96" s="71" t="s">
        <v>126</v>
      </c>
      <c r="R96" s="71" t="s">
        <v>127</v>
      </c>
      <c r="S96" s="71" t="s">
        <v>128</v>
      </c>
      <c r="T96" s="71" t="s">
        <v>129</v>
      </c>
      <c r="U96" s="71" t="s">
        <v>130</v>
      </c>
      <c r="V96" s="71" t="s">
        <v>131</v>
      </c>
      <c r="W96" s="71" t="s">
        <v>132</v>
      </c>
      <c r="X96" s="72" t="s">
        <v>133</v>
      </c>
      <c r="Y96" s="149"/>
      <c r="Z96" s="149"/>
      <c r="AA96" s="149"/>
      <c r="AB96" s="149"/>
      <c r="AC96" s="149"/>
      <c r="AD96" s="149"/>
      <c r="AE96" s="149"/>
    </row>
    <row r="97" spans="1:63" s="2" customFormat="1" ht="22.9" customHeight="1">
      <c r="A97" s="36"/>
      <c r="B97" s="37"/>
      <c r="C97" s="77" t="s">
        <v>134</v>
      </c>
      <c r="D97" s="38"/>
      <c r="E97" s="38"/>
      <c r="F97" s="38"/>
      <c r="G97" s="38"/>
      <c r="H97" s="38"/>
      <c r="I97" s="38"/>
      <c r="J97" s="38"/>
      <c r="K97" s="155">
        <f>BK97</f>
        <v>0</v>
      </c>
      <c r="L97" s="38"/>
      <c r="M97" s="41"/>
      <c r="N97" s="73"/>
      <c r="O97" s="156"/>
      <c r="P97" s="74"/>
      <c r="Q97" s="157">
        <f>Q98+Q429</f>
        <v>0</v>
      </c>
      <c r="R97" s="157">
        <f>R98+R429</f>
        <v>0</v>
      </c>
      <c r="S97" s="74"/>
      <c r="T97" s="158">
        <f>T98+T429</f>
        <v>0</v>
      </c>
      <c r="U97" s="74"/>
      <c r="V97" s="158">
        <f>V98+V429</f>
        <v>154.7144759032341</v>
      </c>
      <c r="W97" s="74"/>
      <c r="X97" s="159">
        <f>X98+X429</f>
        <v>0.1160237</v>
      </c>
      <c r="Y97" s="36"/>
      <c r="Z97" s="36"/>
      <c r="AA97" s="36"/>
      <c r="AB97" s="36"/>
      <c r="AC97" s="36"/>
      <c r="AD97" s="36"/>
      <c r="AE97" s="36"/>
      <c r="AT97" s="19" t="s">
        <v>77</v>
      </c>
      <c r="AU97" s="19" t="s">
        <v>113</v>
      </c>
      <c r="BK97" s="160">
        <f>BK98+BK429</f>
        <v>0</v>
      </c>
    </row>
    <row r="98" spans="2:63" s="12" customFormat="1" ht="25.9" customHeight="1">
      <c r="B98" s="161"/>
      <c r="C98" s="162"/>
      <c r="D98" s="163" t="s">
        <v>77</v>
      </c>
      <c r="E98" s="164" t="s">
        <v>176</v>
      </c>
      <c r="F98" s="164" t="s">
        <v>177</v>
      </c>
      <c r="G98" s="162"/>
      <c r="H98" s="162"/>
      <c r="I98" s="165"/>
      <c r="J98" s="165"/>
      <c r="K98" s="166">
        <f>BK98</f>
        <v>0</v>
      </c>
      <c r="L98" s="162"/>
      <c r="M98" s="167"/>
      <c r="N98" s="168"/>
      <c r="O98" s="169"/>
      <c r="P98" s="169"/>
      <c r="Q98" s="170">
        <f>Q99+Q162+Q421+Q426</f>
        <v>0</v>
      </c>
      <c r="R98" s="170">
        <f>R99+R162+R421+R426</f>
        <v>0</v>
      </c>
      <c r="S98" s="169"/>
      <c r="T98" s="171">
        <f>T99+T162+T421+T426</f>
        <v>0</v>
      </c>
      <c r="U98" s="169"/>
      <c r="V98" s="171">
        <f>V99+V162+V421+V426</f>
        <v>131.3389347121391</v>
      </c>
      <c r="W98" s="169"/>
      <c r="X98" s="172">
        <f>X99+X162+X421+X426</f>
        <v>0</v>
      </c>
      <c r="AR98" s="173" t="s">
        <v>86</v>
      </c>
      <c r="AT98" s="174" t="s">
        <v>77</v>
      </c>
      <c r="AU98" s="174" t="s">
        <v>78</v>
      </c>
      <c r="AY98" s="173" t="s">
        <v>138</v>
      </c>
      <c r="BK98" s="175">
        <f>BK99+BK162+BK421+BK426</f>
        <v>0</v>
      </c>
    </row>
    <row r="99" spans="2:63" s="12" customFormat="1" ht="22.9" customHeight="1">
      <c r="B99" s="161"/>
      <c r="C99" s="162"/>
      <c r="D99" s="163" t="s">
        <v>77</v>
      </c>
      <c r="E99" s="176" t="s">
        <v>150</v>
      </c>
      <c r="F99" s="176" t="s">
        <v>178</v>
      </c>
      <c r="G99" s="162"/>
      <c r="H99" s="162"/>
      <c r="I99" s="165"/>
      <c r="J99" s="165"/>
      <c r="K99" s="177">
        <f>BK99</f>
        <v>0</v>
      </c>
      <c r="L99" s="162"/>
      <c r="M99" s="167"/>
      <c r="N99" s="168"/>
      <c r="O99" s="169"/>
      <c r="P99" s="169"/>
      <c r="Q99" s="170">
        <f>SUM(Q100:Q161)</f>
        <v>0</v>
      </c>
      <c r="R99" s="170">
        <f>SUM(R100:R161)</f>
        <v>0</v>
      </c>
      <c r="S99" s="169"/>
      <c r="T99" s="171">
        <f>SUM(T100:T161)</f>
        <v>0</v>
      </c>
      <c r="U99" s="169"/>
      <c r="V99" s="171">
        <f>SUM(V100:V161)</f>
        <v>13.697998944400002</v>
      </c>
      <c r="W99" s="169"/>
      <c r="X99" s="172">
        <f>SUM(X100:X161)</f>
        <v>0</v>
      </c>
      <c r="AR99" s="173" t="s">
        <v>86</v>
      </c>
      <c r="AT99" s="174" t="s">
        <v>77</v>
      </c>
      <c r="AU99" s="174" t="s">
        <v>86</v>
      </c>
      <c r="AY99" s="173" t="s">
        <v>138</v>
      </c>
      <c r="BK99" s="175">
        <f>SUM(BK100:BK161)</f>
        <v>0</v>
      </c>
    </row>
    <row r="100" spans="1:65" s="2" customFormat="1" ht="37.9" customHeight="1">
      <c r="A100" s="36"/>
      <c r="B100" s="37"/>
      <c r="C100" s="178" t="s">
        <v>179</v>
      </c>
      <c r="D100" s="178" t="s">
        <v>142</v>
      </c>
      <c r="E100" s="179" t="s">
        <v>180</v>
      </c>
      <c r="F100" s="180" t="s">
        <v>181</v>
      </c>
      <c r="G100" s="181" t="s">
        <v>144</v>
      </c>
      <c r="H100" s="182">
        <v>1</v>
      </c>
      <c r="I100" s="183"/>
      <c r="J100" s="183"/>
      <c r="K100" s="184">
        <f>ROUND(P100*H100,2)</f>
        <v>0</v>
      </c>
      <c r="L100" s="180" t="s">
        <v>182</v>
      </c>
      <c r="M100" s="41"/>
      <c r="N100" s="185" t="s">
        <v>22</v>
      </c>
      <c r="O100" s="186" t="s">
        <v>48</v>
      </c>
      <c r="P100" s="187">
        <f>I100+J100</f>
        <v>0</v>
      </c>
      <c r="Q100" s="187">
        <f>ROUND(I100*H100,2)</f>
        <v>0</v>
      </c>
      <c r="R100" s="187">
        <f>ROUND(J100*H100,2)</f>
        <v>0</v>
      </c>
      <c r="S100" s="66"/>
      <c r="T100" s="188">
        <f>S100*H100</f>
        <v>0</v>
      </c>
      <c r="U100" s="188">
        <v>0.01794</v>
      </c>
      <c r="V100" s="188">
        <f>U100*H100</f>
        <v>0.01794</v>
      </c>
      <c r="W100" s="188">
        <v>0</v>
      </c>
      <c r="X100" s="189">
        <f>W100*H100</f>
        <v>0</v>
      </c>
      <c r="Y100" s="36"/>
      <c r="Z100" s="36"/>
      <c r="AA100" s="36"/>
      <c r="AB100" s="36"/>
      <c r="AC100" s="36"/>
      <c r="AD100" s="36"/>
      <c r="AE100" s="36"/>
      <c r="AR100" s="190" t="s">
        <v>155</v>
      </c>
      <c r="AT100" s="190" t="s">
        <v>142</v>
      </c>
      <c r="AU100" s="190" t="s">
        <v>141</v>
      </c>
      <c r="AY100" s="19" t="s">
        <v>138</v>
      </c>
      <c r="BE100" s="191">
        <f>IF(O100="základní",K100,0)</f>
        <v>0</v>
      </c>
      <c r="BF100" s="191">
        <f>IF(O100="snížená",K100,0)</f>
        <v>0</v>
      </c>
      <c r="BG100" s="191">
        <f>IF(O100="zákl. přenesená",K100,0)</f>
        <v>0</v>
      </c>
      <c r="BH100" s="191">
        <f>IF(O100="sníž. přenesená",K100,0)</f>
        <v>0</v>
      </c>
      <c r="BI100" s="191">
        <f>IF(O100="nulová",K100,0)</f>
        <v>0</v>
      </c>
      <c r="BJ100" s="19" t="s">
        <v>141</v>
      </c>
      <c r="BK100" s="191">
        <f>ROUND(P100*H100,2)</f>
        <v>0</v>
      </c>
      <c r="BL100" s="19" t="s">
        <v>155</v>
      </c>
      <c r="BM100" s="190" t="s">
        <v>183</v>
      </c>
    </row>
    <row r="101" spans="1:47" s="2" customFormat="1" ht="11.25">
      <c r="A101" s="36"/>
      <c r="B101" s="37"/>
      <c r="C101" s="38"/>
      <c r="D101" s="198" t="s">
        <v>184</v>
      </c>
      <c r="E101" s="38"/>
      <c r="F101" s="199" t="s">
        <v>185</v>
      </c>
      <c r="G101" s="38"/>
      <c r="H101" s="38"/>
      <c r="I101" s="200"/>
      <c r="J101" s="200"/>
      <c r="K101" s="38"/>
      <c r="L101" s="38"/>
      <c r="M101" s="41"/>
      <c r="N101" s="201"/>
      <c r="O101" s="202"/>
      <c r="P101" s="66"/>
      <c r="Q101" s="66"/>
      <c r="R101" s="66"/>
      <c r="S101" s="66"/>
      <c r="T101" s="66"/>
      <c r="U101" s="66"/>
      <c r="V101" s="66"/>
      <c r="W101" s="66"/>
      <c r="X101" s="67"/>
      <c r="Y101" s="36"/>
      <c r="Z101" s="36"/>
      <c r="AA101" s="36"/>
      <c r="AB101" s="36"/>
      <c r="AC101" s="36"/>
      <c r="AD101" s="36"/>
      <c r="AE101" s="36"/>
      <c r="AT101" s="19" t="s">
        <v>184</v>
      </c>
      <c r="AU101" s="19" t="s">
        <v>141</v>
      </c>
    </row>
    <row r="102" spans="2:51" s="13" customFormat="1" ht="11.25">
      <c r="B102" s="203"/>
      <c r="C102" s="204"/>
      <c r="D102" s="205" t="s">
        <v>186</v>
      </c>
      <c r="E102" s="206" t="s">
        <v>22</v>
      </c>
      <c r="F102" s="207" t="s">
        <v>187</v>
      </c>
      <c r="G102" s="204"/>
      <c r="H102" s="206" t="s">
        <v>22</v>
      </c>
      <c r="I102" s="208"/>
      <c r="J102" s="208"/>
      <c r="K102" s="204"/>
      <c r="L102" s="204"/>
      <c r="M102" s="209"/>
      <c r="N102" s="210"/>
      <c r="O102" s="211"/>
      <c r="P102" s="211"/>
      <c r="Q102" s="211"/>
      <c r="R102" s="211"/>
      <c r="S102" s="211"/>
      <c r="T102" s="211"/>
      <c r="U102" s="211"/>
      <c r="V102" s="211"/>
      <c r="W102" s="211"/>
      <c r="X102" s="212"/>
      <c r="AT102" s="213" t="s">
        <v>186</v>
      </c>
      <c r="AU102" s="213" t="s">
        <v>141</v>
      </c>
      <c r="AV102" s="13" t="s">
        <v>86</v>
      </c>
      <c r="AW102" s="13" t="s">
        <v>5</v>
      </c>
      <c r="AX102" s="13" t="s">
        <v>78</v>
      </c>
      <c r="AY102" s="213" t="s">
        <v>138</v>
      </c>
    </row>
    <row r="103" spans="2:51" s="14" customFormat="1" ht="11.25">
      <c r="B103" s="214"/>
      <c r="C103" s="215"/>
      <c r="D103" s="205" t="s">
        <v>186</v>
      </c>
      <c r="E103" s="216" t="s">
        <v>22</v>
      </c>
      <c r="F103" s="217" t="s">
        <v>86</v>
      </c>
      <c r="G103" s="215"/>
      <c r="H103" s="218">
        <v>1</v>
      </c>
      <c r="I103" s="219"/>
      <c r="J103" s="219"/>
      <c r="K103" s="215"/>
      <c r="L103" s="215"/>
      <c r="M103" s="220"/>
      <c r="N103" s="221"/>
      <c r="O103" s="222"/>
      <c r="P103" s="222"/>
      <c r="Q103" s="222"/>
      <c r="R103" s="222"/>
      <c r="S103" s="222"/>
      <c r="T103" s="222"/>
      <c r="U103" s="222"/>
      <c r="V103" s="222"/>
      <c r="W103" s="222"/>
      <c r="X103" s="223"/>
      <c r="AT103" s="224" t="s">
        <v>186</v>
      </c>
      <c r="AU103" s="224" t="s">
        <v>141</v>
      </c>
      <c r="AV103" s="14" t="s">
        <v>141</v>
      </c>
      <c r="AW103" s="14" t="s">
        <v>5</v>
      </c>
      <c r="AX103" s="14" t="s">
        <v>86</v>
      </c>
      <c r="AY103" s="224" t="s">
        <v>138</v>
      </c>
    </row>
    <row r="104" spans="1:65" s="2" customFormat="1" ht="37.9" customHeight="1">
      <c r="A104" s="36"/>
      <c r="B104" s="37"/>
      <c r="C104" s="178" t="s">
        <v>188</v>
      </c>
      <c r="D104" s="178" t="s">
        <v>142</v>
      </c>
      <c r="E104" s="179" t="s">
        <v>189</v>
      </c>
      <c r="F104" s="180" t="s">
        <v>190</v>
      </c>
      <c r="G104" s="181" t="s">
        <v>144</v>
      </c>
      <c r="H104" s="182">
        <v>3</v>
      </c>
      <c r="I104" s="183"/>
      <c r="J104" s="183"/>
      <c r="K104" s="184">
        <f>ROUND(P104*H104,2)</f>
        <v>0</v>
      </c>
      <c r="L104" s="180" t="s">
        <v>182</v>
      </c>
      <c r="M104" s="41"/>
      <c r="N104" s="185" t="s">
        <v>22</v>
      </c>
      <c r="O104" s="186" t="s">
        <v>48</v>
      </c>
      <c r="P104" s="187">
        <f>I104+J104</f>
        <v>0</v>
      </c>
      <c r="Q104" s="187">
        <f>ROUND(I104*H104,2)</f>
        <v>0</v>
      </c>
      <c r="R104" s="187">
        <f>ROUND(J104*H104,2)</f>
        <v>0</v>
      </c>
      <c r="S104" s="66"/>
      <c r="T104" s="188">
        <f>S104*H104</f>
        <v>0</v>
      </c>
      <c r="U104" s="188">
        <v>0.0227835</v>
      </c>
      <c r="V104" s="188">
        <f>U104*H104</f>
        <v>0.06835050000000001</v>
      </c>
      <c r="W104" s="188">
        <v>0</v>
      </c>
      <c r="X104" s="189">
        <f>W104*H104</f>
        <v>0</v>
      </c>
      <c r="Y104" s="36"/>
      <c r="Z104" s="36"/>
      <c r="AA104" s="36"/>
      <c r="AB104" s="36"/>
      <c r="AC104" s="36"/>
      <c r="AD104" s="36"/>
      <c r="AE104" s="36"/>
      <c r="AR104" s="190" t="s">
        <v>155</v>
      </c>
      <c r="AT104" s="190" t="s">
        <v>142</v>
      </c>
      <c r="AU104" s="190" t="s">
        <v>141</v>
      </c>
      <c r="AY104" s="19" t="s">
        <v>138</v>
      </c>
      <c r="BE104" s="191">
        <f>IF(O104="základní",K104,0)</f>
        <v>0</v>
      </c>
      <c r="BF104" s="191">
        <f>IF(O104="snížená",K104,0)</f>
        <v>0</v>
      </c>
      <c r="BG104" s="191">
        <f>IF(O104="zákl. přenesená",K104,0)</f>
        <v>0</v>
      </c>
      <c r="BH104" s="191">
        <f>IF(O104="sníž. přenesená",K104,0)</f>
        <v>0</v>
      </c>
      <c r="BI104" s="191">
        <f>IF(O104="nulová",K104,0)</f>
        <v>0</v>
      </c>
      <c r="BJ104" s="19" t="s">
        <v>141</v>
      </c>
      <c r="BK104" s="191">
        <f>ROUND(P104*H104,2)</f>
        <v>0</v>
      </c>
      <c r="BL104" s="19" t="s">
        <v>155</v>
      </c>
      <c r="BM104" s="190" t="s">
        <v>191</v>
      </c>
    </row>
    <row r="105" spans="1:47" s="2" customFormat="1" ht="11.25">
      <c r="A105" s="36"/>
      <c r="B105" s="37"/>
      <c r="C105" s="38"/>
      <c r="D105" s="198" t="s">
        <v>184</v>
      </c>
      <c r="E105" s="38"/>
      <c r="F105" s="199" t="s">
        <v>192</v>
      </c>
      <c r="G105" s="38"/>
      <c r="H105" s="38"/>
      <c r="I105" s="200"/>
      <c r="J105" s="200"/>
      <c r="K105" s="38"/>
      <c r="L105" s="38"/>
      <c r="M105" s="41"/>
      <c r="N105" s="201"/>
      <c r="O105" s="202"/>
      <c r="P105" s="66"/>
      <c r="Q105" s="66"/>
      <c r="R105" s="66"/>
      <c r="S105" s="66"/>
      <c r="T105" s="66"/>
      <c r="U105" s="66"/>
      <c r="V105" s="66"/>
      <c r="W105" s="66"/>
      <c r="X105" s="67"/>
      <c r="Y105" s="36"/>
      <c r="Z105" s="36"/>
      <c r="AA105" s="36"/>
      <c r="AB105" s="36"/>
      <c r="AC105" s="36"/>
      <c r="AD105" s="36"/>
      <c r="AE105" s="36"/>
      <c r="AT105" s="19" t="s">
        <v>184</v>
      </c>
      <c r="AU105" s="19" t="s">
        <v>141</v>
      </c>
    </row>
    <row r="106" spans="2:51" s="13" customFormat="1" ht="11.25">
      <c r="B106" s="203"/>
      <c r="C106" s="204"/>
      <c r="D106" s="205" t="s">
        <v>186</v>
      </c>
      <c r="E106" s="206" t="s">
        <v>22</v>
      </c>
      <c r="F106" s="207" t="s">
        <v>193</v>
      </c>
      <c r="G106" s="204"/>
      <c r="H106" s="206" t="s">
        <v>22</v>
      </c>
      <c r="I106" s="208"/>
      <c r="J106" s="208"/>
      <c r="K106" s="204"/>
      <c r="L106" s="204"/>
      <c r="M106" s="209"/>
      <c r="N106" s="210"/>
      <c r="O106" s="211"/>
      <c r="P106" s="211"/>
      <c r="Q106" s="211"/>
      <c r="R106" s="211"/>
      <c r="S106" s="211"/>
      <c r="T106" s="211"/>
      <c r="U106" s="211"/>
      <c r="V106" s="211"/>
      <c r="W106" s="211"/>
      <c r="X106" s="212"/>
      <c r="AT106" s="213" t="s">
        <v>186</v>
      </c>
      <c r="AU106" s="213" t="s">
        <v>141</v>
      </c>
      <c r="AV106" s="13" t="s">
        <v>86</v>
      </c>
      <c r="AW106" s="13" t="s">
        <v>5</v>
      </c>
      <c r="AX106" s="13" t="s">
        <v>78</v>
      </c>
      <c r="AY106" s="213" t="s">
        <v>138</v>
      </c>
    </row>
    <row r="107" spans="2:51" s="14" customFormat="1" ht="11.25">
      <c r="B107" s="214"/>
      <c r="C107" s="215"/>
      <c r="D107" s="205" t="s">
        <v>186</v>
      </c>
      <c r="E107" s="216" t="s">
        <v>22</v>
      </c>
      <c r="F107" s="217" t="s">
        <v>86</v>
      </c>
      <c r="G107" s="215"/>
      <c r="H107" s="218">
        <v>1</v>
      </c>
      <c r="I107" s="219"/>
      <c r="J107" s="219"/>
      <c r="K107" s="215"/>
      <c r="L107" s="215"/>
      <c r="M107" s="220"/>
      <c r="N107" s="221"/>
      <c r="O107" s="222"/>
      <c r="P107" s="222"/>
      <c r="Q107" s="222"/>
      <c r="R107" s="222"/>
      <c r="S107" s="222"/>
      <c r="T107" s="222"/>
      <c r="U107" s="222"/>
      <c r="V107" s="222"/>
      <c r="W107" s="222"/>
      <c r="X107" s="223"/>
      <c r="AT107" s="224" t="s">
        <v>186</v>
      </c>
      <c r="AU107" s="224" t="s">
        <v>141</v>
      </c>
      <c r="AV107" s="14" t="s">
        <v>141</v>
      </c>
      <c r="AW107" s="14" t="s">
        <v>5</v>
      </c>
      <c r="AX107" s="14" t="s">
        <v>78</v>
      </c>
      <c r="AY107" s="224" t="s">
        <v>138</v>
      </c>
    </row>
    <row r="108" spans="2:51" s="13" customFormat="1" ht="11.25">
      <c r="B108" s="203"/>
      <c r="C108" s="204"/>
      <c r="D108" s="205" t="s">
        <v>186</v>
      </c>
      <c r="E108" s="206" t="s">
        <v>22</v>
      </c>
      <c r="F108" s="207" t="s">
        <v>194</v>
      </c>
      <c r="G108" s="204"/>
      <c r="H108" s="206" t="s">
        <v>22</v>
      </c>
      <c r="I108" s="208"/>
      <c r="J108" s="208"/>
      <c r="K108" s="204"/>
      <c r="L108" s="204"/>
      <c r="M108" s="209"/>
      <c r="N108" s="210"/>
      <c r="O108" s="211"/>
      <c r="P108" s="211"/>
      <c r="Q108" s="211"/>
      <c r="R108" s="211"/>
      <c r="S108" s="211"/>
      <c r="T108" s="211"/>
      <c r="U108" s="211"/>
      <c r="V108" s="211"/>
      <c r="W108" s="211"/>
      <c r="X108" s="212"/>
      <c r="AT108" s="213" t="s">
        <v>186</v>
      </c>
      <c r="AU108" s="213" t="s">
        <v>141</v>
      </c>
      <c r="AV108" s="13" t="s">
        <v>86</v>
      </c>
      <c r="AW108" s="13" t="s">
        <v>5</v>
      </c>
      <c r="AX108" s="13" t="s">
        <v>78</v>
      </c>
      <c r="AY108" s="213" t="s">
        <v>138</v>
      </c>
    </row>
    <row r="109" spans="2:51" s="14" customFormat="1" ht="11.25">
      <c r="B109" s="214"/>
      <c r="C109" s="215"/>
      <c r="D109" s="205" t="s">
        <v>186</v>
      </c>
      <c r="E109" s="216" t="s">
        <v>22</v>
      </c>
      <c r="F109" s="217" t="s">
        <v>86</v>
      </c>
      <c r="G109" s="215"/>
      <c r="H109" s="218">
        <v>1</v>
      </c>
      <c r="I109" s="219"/>
      <c r="J109" s="219"/>
      <c r="K109" s="215"/>
      <c r="L109" s="215"/>
      <c r="M109" s="220"/>
      <c r="N109" s="221"/>
      <c r="O109" s="222"/>
      <c r="P109" s="222"/>
      <c r="Q109" s="222"/>
      <c r="R109" s="222"/>
      <c r="S109" s="222"/>
      <c r="T109" s="222"/>
      <c r="U109" s="222"/>
      <c r="V109" s="222"/>
      <c r="W109" s="222"/>
      <c r="X109" s="223"/>
      <c r="AT109" s="224" t="s">
        <v>186</v>
      </c>
      <c r="AU109" s="224" t="s">
        <v>141</v>
      </c>
      <c r="AV109" s="14" t="s">
        <v>141</v>
      </c>
      <c r="AW109" s="14" t="s">
        <v>5</v>
      </c>
      <c r="AX109" s="14" t="s">
        <v>78</v>
      </c>
      <c r="AY109" s="224" t="s">
        <v>138</v>
      </c>
    </row>
    <row r="110" spans="2:51" s="13" customFormat="1" ht="11.25">
      <c r="B110" s="203"/>
      <c r="C110" s="204"/>
      <c r="D110" s="205" t="s">
        <v>186</v>
      </c>
      <c r="E110" s="206" t="s">
        <v>22</v>
      </c>
      <c r="F110" s="207" t="s">
        <v>195</v>
      </c>
      <c r="G110" s="204"/>
      <c r="H110" s="206" t="s">
        <v>22</v>
      </c>
      <c r="I110" s="208"/>
      <c r="J110" s="208"/>
      <c r="K110" s="204"/>
      <c r="L110" s="204"/>
      <c r="M110" s="209"/>
      <c r="N110" s="210"/>
      <c r="O110" s="211"/>
      <c r="P110" s="211"/>
      <c r="Q110" s="211"/>
      <c r="R110" s="211"/>
      <c r="S110" s="211"/>
      <c r="T110" s="211"/>
      <c r="U110" s="211"/>
      <c r="V110" s="211"/>
      <c r="W110" s="211"/>
      <c r="X110" s="212"/>
      <c r="AT110" s="213" t="s">
        <v>186</v>
      </c>
      <c r="AU110" s="213" t="s">
        <v>141</v>
      </c>
      <c r="AV110" s="13" t="s">
        <v>86</v>
      </c>
      <c r="AW110" s="13" t="s">
        <v>5</v>
      </c>
      <c r="AX110" s="13" t="s">
        <v>78</v>
      </c>
      <c r="AY110" s="213" t="s">
        <v>138</v>
      </c>
    </row>
    <row r="111" spans="2:51" s="14" customFormat="1" ht="11.25">
      <c r="B111" s="214"/>
      <c r="C111" s="215"/>
      <c r="D111" s="205" t="s">
        <v>186</v>
      </c>
      <c r="E111" s="216" t="s">
        <v>22</v>
      </c>
      <c r="F111" s="217" t="s">
        <v>86</v>
      </c>
      <c r="G111" s="215"/>
      <c r="H111" s="218">
        <v>1</v>
      </c>
      <c r="I111" s="219"/>
      <c r="J111" s="219"/>
      <c r="K111" s="215"/>
      <c r="L111" s="215"/>
      <c r="M111" s="220"/>
      <c r="N111" s="221"/>
      <c r="O111" s="222"/>
      <c r="P111" s="222"/>
      <c r="Q111" s="222"/>
      <c r="R111" s="222"/>
      <c r="S111" s="222"/>
      <c r="T111" s="222"/>
      <c r="U111" s="222"/>
      <c r="V111" s="222"/>
      <c r="W111" s="222"/>
      <c r="X111" s="223"/>
      <c r="AT111" s="224" t="s">
        <v>186</v>
      </c>
      <c r="AU111" s="224" t="s">
        <v>141</v>
      </c>
      <c r="AV111" s="14" t="s">
        <v>141</v>
      </c>
      <c r="AW111" s="14" t="s">
        <v>5</v>
      </c>
      <c r="AX111" s="14" t="s">
        <v>78</v>
      </c>
      <c r="AY111" s="224" t="s">
        <v>138</v>
      </c>
    </row>
    <row r="112" spans="2:51" s="15" customFormat="1" ht="11.25">
      <c r="B112" s="225"/>
      <c r="C112" s="226"/>
      <c r="D112" s="205" t="s">
        <v>186</v>
      </c>
      <c r="E112" s="227" t="s">
        <v>22</v>
      </c>
      <c r="F112" s="228" t="s">
        <v>196</v>
      </c>
      <c r="G112" s="226"/>
      <c r="H112" s="229">
        <v>3</v>
      </c>
      <c r="I112" s="230"/>
      <c r="J112" s="230"/>
      <c r="K112" s="226"/>
      <c r="L112" s="226"/>
      <c r="M112" s="231"/>
      <c r="N112" s="232"/>
      <c r="O112" s="233"/>
      <c r="P112" s="233"/>
      <c r="Q112" s="233"/>
      <c r="R112" s="233"/>
      <c r="S112" s="233"/>
      <c r="T112" s="233"/>
      <c r="U112" s="233"/>
      <c r="V112" s="233"/>
      <c r="W112" s="233"/>
      <c r="X112" s="234"/>
      <c r="AT112" s="235" t="s">
        <v>186</v>
      </c>
      <c r="AU112" s="235" t="s">
        <v>141</v>
      </c>
      <c r="AV112" s="15" t="s">
        <v>155</v>
      </c>
      <c r="AW112" s="15" t="s">
        <v>5</v>
      </c>
      <c r="AX112" s="15" t="s">
        <v>86</v>
      </c>
      <c r="AY112" s="235" t="s">
        <v>138</v>
      </c>
    </row>
    <row r="113" spans="1:65" s="2" customFormat="1" ht="24.2" customHeight="1">
      <c r="A113" s="36"/>
      <c r="B113" s="37"/>
      <c r="C113" s="178" t="s">
        <v>197</v>
      </c>
      <c r="D113" s="178" t="s">
        <v>142</v>
      </c>
      <c r="E113" s="179" t="s">
        <v>198</v>
      </c>
      <c r="F113" s="180" t="s">
        <v>199</v>
      </c>
      <c r="G113" s="181" t="s">
        <v>200</v>
      </c>
      <c r="H113" s="182">
        <v>0.029</v>
      </c>
      <c r="I113" s="183"/>
      <c r="J113" s="183"/>
      <c r="K113" s="184">
        <f>ROUND(P113*H113,2)</f>
        <v>0</v>
      </c>
      <c r="L113" s="180" t="s">
        <v>182</v>
      </c>
      <c r="M113" s="41"/>
      <c r="N113" s="185" t="s">
        <v>22</v>
      </c>
      <c r="O113" s="186" t="s">
        <v>48</v>
      </c>
      <c r="P113" s="187">
        <f>I113+J113</f>
        <v>0</v>
      </c>
      <c r="Q113" s="187">
        <f>ROUND(I113*H113,2)</f>
        <v>0</v>
      </c>
      <c r="R113" s="187">
        <f>ROUND(J113*H113,2)</f>
        <v>0</v>
      </c>
      <c r="S113" s="66"/>
      <c r="T113" s="188">
        <f>S113*H113</f>
        <v>0</v>
      </c>
      <c r="U113" s="188">
        <v>1.09</v>
      </c>
      <c r="V113" s="188">
        <f>U113*H113</f>
        <v>0.031610000000000006</v>
      </c>
      <c r="W113" s="188">
        <v>0</v>
      </c>
      <c r="X113" s="189">
        <f>W113*H113</f>
        <v>0</v>
      </c>
      <c r="Y113" s="36"/>
      <c r="Z113" s="36"/>
      <c r="AA113" s="36"/>
      <c r="AB113" s="36"/>
      <c r="AC113" s="36"/>
      <c r="AD113" s="36"/>
      <c r="AE113" s="36"/>
      <c r="AR113" s="190" t="s">
        <v>155</v>
      </c>
      <c r="AT113" s="190" t="s">
        <v>142</v>
      </c>
      <c r="AU113" s="190" t="s">
        <v>141</v>
      </c>
      <c r="AY113" s="19" t="s">
        <v>138</v>
      </c>
      <c r="BE113" s="191">
        <f>IF(O113="základní",K113,0)</f>
        <v>0</v>
      </c>
      <c r="BF113" s="191">
        <f>IF(O113="snížená",K113,0)</f>
        <v>0</v>
      </c>
      <c r="BG113" s="191">
        <f>IF(O113="zákl. přenesená",K113,0)</f>
        <v>0</v>
      </c>
      <c r="BH113" s="191">
        <f>IF(O113="sníž. přenesená",K113,0)</f>
        <v>0</v>
      </c>
      <c r="BI113" s="191">
        <f>IF(O113="nulová",K113,0)</f>
        <v>0</v>
      </c>
      <c r="BJ113" s="19" t="s">
        <v>141</v>
      </c>
      <c r="BK113" s="191">
        <f>ROUND(P113*H113,2)</f>
        <v>0</v>
      </c>
      <c r="BL113" s="19" t="s">
        <v>155</v>
      </c>
      <c r="BM113" s="190" t="s">
        <v>201</v>
      </c>
    </row>
    <row r="114" spans="1:47" s="2" customFormat="1" ht="11.25">
      <c r="A114" s="36"/>
      <c r="B114" s="37"/>
      <c r="C114" s="38"/>
      <c r="D114" s="198" t="s">
        <v>184</v>
      </c>
      <c r="E114" s="38"/>
      <c r="F114" s="199" t="s">
        <v>202</v>
      </c>
      <c r="G114" s="38"/>
      <c r="H114" s="38"/>
      <c r="I114" s="200"/>
      <c r="J114" s="200"/>
      <c r="K114" s="38"/>
      <c r="L114" s="38"/>
      <c r="M114" s="41"/>
      <c r="N114" s="201"/>
      <c r="O114" s="202"/>
      <c r="P114" s="66"/>
      <c r="Q114" s="66"/>
      <c r="R114" s="66"/>
      <c r="S114" s="66"/>
      <c r="T114" s="66"/>
      <c r="U114" s="66"/>
      <c r="V114" s="66"/>
      <c r="W114" s="66"/>
      <c r="X114" s="67"/>
      <c r="Y114" s="36"/>
      <c r="Z114" s="36"/>
      <c r="AA114" s="36"/>
      <c r="AB114" s="36"/>
      <c r="AC114" s="36"/>
      <c r="AD114" s="36"/>
      <c r="AE114" s="36"/>
      <c r="AT114" s="19" t="s">
        <v>184</v>
      </c>
      <c r="AU114" s="19" t="s">
        <v>141</v>
      </c>
    </row>
    <row r="115" spans="2:51" s="13" customFormat="1" ht="11.25">
      <c r="B115" s="203"/>
      <c r="C115" s="204"/>
      <c r="D115" s="205" t="s">
        <v>186</v>
      </c>
      <c r="E115" s="206" t="s">
        <v>22</v>
      </c>
      <c r="F115" s="207" t="s">
        <v>203</v>
      </c>
      <c r="G115" s="204"/>
      <c r="H115" s="206" t="s">
        <v>22</v>
      </c>
      <c r="I115" s="208"/>
      <c r="J115" s="208"/>
      <c r="K115" s="204"/>
      <c r="L115" s="204"/>
      <c r="M115" s="209"/>
      <c r="N115" s="210"/>
      <c r="O115" s="211"/>
      <c r="P115" s="211"/>
      <c r="Q115" s="211"/>
      <c r="R115" s="211"/>
      <c r="S115" s="211"/>
      <c r="T115" s="211"/>
      <c r="U115" s="211"/>
      <c r="V115" s="211"/>
      <c r="W115" s="211"/>
      <c r="X115" s="212"/>
      <c r="AT115" s="213" t="s">
        <v>186</v>
      </c>
      <c r="AU115" s="213" t="s">
        <v>141</v>
      </c>
      <c r="AV115" s="13" t="s">
        <v>86</v>
      </c>
      <c r="AW115" s="13" t="s">
        <v>5</v>
      </c>
      <c r="AX115" s="13" t="s">
        <v>78</v>
      </c>
      <c r="AY115" s="213" t="s">
        <v>138</v>
      </c>
    </row>
    <row r="116" spans="2:51" s="14" customFormat="1" ht="11.25">
      <c r="B116" s="214"/>
      <c r="C116" s="215"/>
      <c r="D116" s="205" t="s">
        <v>186</v>
      </c>
      <c r="E116" s="216" t="s">
        <v>22</v>
      </c>
      <c r="F116" s="217" t="s">
        <v>204</v>
      </c>
      <c r="G116" s="215"/>
      <c r="H116" s="218">
        <v>0.029</v>
      </c>
      <c r="I116" s="219"/>
      <c r="J116" s="219"/>
      <c r="K116" s="215"/>
      <c r="L116" s="215"/>
      <c r="M116" s="220"/>
      <c r="N116" s="221"/>
      <c r="O116" s="222"/>
      <c r="P116" s="222"/>
      <c r="Q116" s="222"/>
      <c r="R116" s="222"/>
      <c r="S116" s="222"/>
      <c r="T116" s="222"/>
      <c r="U116" s="222"/>
      <c r="V116" s="222"/>
      <c r="W116" s="222"/>
      <c r="X116" s="223"/>
      <c r="AT116" s="224" t="s">
        <v>186</v>
      </c>
      <c r="AU116" s="224" t="s">
        <v>141</v>
      </c>
      <c r="AV116" s="14" t="s">
        <v>141</v>
      </c>
      <c r="AW116" s="14" t="s">
        <v>5</v>
      </c>
      <c r="AX116" s="14" t="s">
        <v>78</v>
      </c>
      <c r="AY116" s="224" t="s">
        <v>138</v>
      </c>
    </row>
    <row r="117" spans="2:51" s="15" customFormat="1" ht="11.25">
      <c r="B117" s="225"/>
      <c r="C117" s="226"/>
      <c r="D117" s="205" t="s">
        <v>186</v>
      </c>
      <c r="E117" s="227" t="s">
        <v>22</v>
      </c>
      <c r="F117" s="228" t="s">
        <v>196</v>
      </c>
      <c r="G117" s="226"/>
      <c r="H117" s="229">
        <v>0.029</v>
      </c>
      <c r="I117" s="230"/>
      <c r="J117" s="230"/>
      <c r="K117" s="226"/>
      <c r="L117" s="226"/>
      <c r="M117" s="231"/>
      <c r="N117" s="232"/>
      <c r="O117" s="233"/>
      <c r="P117" s="233"/>
      <c r="Q117" s="233"/>
      <c r="R117" s="233"/>
      <c r="S117" s="233"/>
      <c r="T117" s="233"/>
      <c r="U117" s="233"/>
      <c r="V117" s="233"/>
      <c r="W117" s="233"/>
      <c r="X117" s="234"/>
      <c r="AT117" s="235" t="s">
        <v>186</v>
      </c>
      <c r="AU117" s="235" t="s">
        <v>141</v>
      </c>
      <c r="AV117" s="15" t="s">
        <v>155</v>
      </c>
      <c r="AW117" s="15" t="s">
        <v>5</v>
      </c>
      <c r="AX117" s="15" t="s">
        <v>86</v>
      </c>
      <c r="AY117" s="235" t="s">
        <v>138</v>
      </c>
    </row>
    <row r="118" spans="1:65" s="2" customFormat="1" ht="37.9" customHeight="1">
      <c r="A118" s="36"/>
      <c r="B118" s="37"/>
      <c r="C118" s="178" t="s">
        <v>205</v>
      </c>
      <c r="D118" s="178" t="s">
        <v>142</v>
      </c>
      <c r="E118" s="179" t="s">
        <v>206</v>
      </c>
      <c r="F118" s="180" t="s">
        <v>207</v>
      </c>
      <c r="G118" s="181" t="s">
        <v>208</v>
      </c>
      <c r="H118" s="182">
        <v>1.604</v>
      </c>
      <c r="I118" s="183"/>
      <c r="J118" s="183"/>
      <c r="K118" s="184">
        <f>ROUND(P118*H118,2)</f>
        <v>0</v>
      </c>
      <c r="L118" s="180" t="s">
        <v>182</v>
      </c>
      <c r="M118" s="41"/>
      <c r="N118" s="185" t="s">
        <v>22</v>
      </c>
      <c r="O118" s="186" t="s">
        <v>48</v>
      </c>
      <c r="P118" s="187">
        <f>I118+J118</f>
        <v>0</v>
      </c>
      <c r="Q118" s="187">
        <f>ROUND(I118*H118,2)</f>
        <v>0</v>
      </c>
      <c r="R118" s="187">
        <f>ROUND(J118*H118,2)</f>
        <v>0</v>
      </c>
      <c r="S118" s="66"/>
      <c r="T118" s="188">
        <f>S118*H118</f>
        <v>0</v>
      </c>
      <c r="U118" s="188">
        <v>0.13319</v>
      </c>
      <c r="V118" s="188">
        <f>U118*H118</f>
        <v>0.21363676</v>
      </c>
      <c r="W118" s="188">
        <v>0</v>
      </c>
      <c r="X118" s="189">
        <f>W118*H118</f>
        <v>0</v>
      </c>
      <c r="Y118" s="36"/>
      <c r="Z118" s="36"/>
      <c r="AA118" s="36"/>
      <c r="AB118" s="36"/>
      <c r="AC118" s="36"/>
      <c r="AD118" s="36"/>
      <c r="AE118" s="36"/>
      <c r="AR118" s="190" t="s">
        <v>155</v>
      </c>
      <c r="AT118" s="190" t="s">
        <v>142</v>
      </c>
      <c r="AU118" s="190" t="s">
        <v>141</v>
      </c>
      <c r="AY118" s="19" t="s">
        <v>138</v>
      </c>
      <c r="BE118" s="191">
        <f>IF(O118="základní",K118,0)</f>
        <v>0</v>
      </c>
      <c r="BF118" s="191">
        <f>IF(O118="snížená",K118,0)</f>
        <v>0</v>
      </c>
      <c r="BG118" s="191">
        <f>IF(O118="zákl. přenesená",K118,0)</f>
        <v>0</v>
      </c>
      <c r="BH118" s="191">
        <f>IF(O118="sníž. přenesená",K118,0)</f>
        <v>0</v>
      </c>
      <c r="BI118" s="191">
        <f>IF(O118="nulová",K118,0)</f>
        <v>0</v>
      </c>
      <c r="BJ118" s="19" t="s">
        <v>141</v>
      </c>
      <c r="BK118" s="191">
        <f>ROUND(P118*H118,2)</f>
        <v>0</v>
      </c>
      <c r="BL118" s="19" t="s">
        <v>155</v>
      </c>
      <c r="BM118" s="190" t="s">
        <v>209</v>
      </c>
    </row>
    <row r="119" spans="1:47" s="2" customFormat="1" ht="11.25">
      <c r="A119" s="36"/>
      <c r="B119" s="37"/>
      <c r="C119" s="38"/>
      <c r="D119" s="198" t="s">
        <v>184</v>
      </c>
      <c r="E119" s="38"/>
      <c r="F119" s="199" t="s">
        <v>210</v>
      </c>
      <c r="G119" s="38"/>
      <c r="H119" s="38"/>
      <c r="I119" s="200"/>
      <c r="J119" s="200"/>
      <c r="K119" s="38"/>
      <c r="L119" s="38"/>
      <c r="M119" s="41"/>
      <c r="N119" s="201"/>
      <c r="O119" s="202"/>
      <c r="P119" s="66"/>
      <c r="Q119" s="66"/>
      <c r="R119" s="66"/>
      <c r="S119" s="66"/>
      <c r="T119" s="66"/>
      <c r="U119" s="66"/>
      <c r="V119" s="66"/>
      <c r="W119" s="66"/>
      <c r="X119" s="67"/>
      <c r="Y119" s="36"/>
      <c r="Z119" s="36"/>
      <c r="AA119" s="36"/>
      <c r="AB119" s="36"/>
      <c r="AC119" s="36"/>
      <c r="AD119" s="36"/>
      <c r="AE119" s="36"/>
      <c r="AT119" s="19" t="s">
        <v>184</v>
      </c>
      <c r="AU119" s="19" t="s">
        <v>141</v>
      </c>
    </row>
    <row r="120" spans="2:51" s="13" customFormat="1" ht="11.25">
      <c r="B120" s="203"/>
      <c r="C120" s="204"/>
      <c r="D120" s="205" t="s">
        <v>186</v>
      </c>
      <c r="E120" s="206" t="s">
        <v>22</v>
      </c>
      <c r="F120" s="207" t="s">
        <v>211</v>
      </c>
      <c r="G120" s="204"/>
      <c r="H120" s="206" t="s">
        <v>22</v>
      </c>
      <c r="I120" s="208"/>
      <c r="J120" s="208"/>
      <c r="K120" s="204"/>
      <c r="L120" s="204"/>
      <c r="M120" s="209"/>
      <c r="N120" s="210"/>
      <c r="O120" s="211"/>
      <c r="P120" s="211"/>
      <c r="Q120" s="211"/>
      <c r="R120" s="211"/>
      <c r="S120" s="211"/>
      <c r="T120" s="211"/>
      <c r="U120" s="211"/>
      <c r="V120" s="211"/>
      <c r="W120" s="211"/>
      <c r="X120" s="212"/>
      <c r="AT120" s="213" t="s">
        <v>186</v>
      </c>
      <c r="AU120" s="213" t="s">
        <v>141</v>
      </c>
      <c r="AV120" s="13" t="s">
        <v>86</v>
      </c>
      <c r="AW120" s="13" t="s">
        <v>5</v>
      </c>
      <c r="AX120" s="13" t="s">
        <v>78</v>
      </c>
      <c r="AY120" s="213" t="s">
        <v>138</v>
      </c>
    </row>
    <row r="121" spans="2:51" s="14" customFormat="1" ht="11.25">
      <c r="B121" s="214"/>
      <c r="C121" s="215"/>
      <c r="D121" s="205" t="s">
        <v>186</v>
      </c>
      <c r="E121" s="216" t="s">
        <v>22</v>
      </c>
      <c r="F121" s="217" t="s">
        <v>212</v>
      </c>
      <c r="G121" s="215"/>
      <c r="H121" s="218">
        <v>1.604</v>
      </c>
      <c r="I121" s="219"/>
      <c r="J121" s="219"/>
      <c r="K121" s="215"/>
      <c r="L121" s="215"/>
      <c r="M121" s="220"/>
      <c r="N121" s="221"/>
      <c r="O121" s="222"/>
      <c r="P121" s="222"/>
      <c r="Q121" s="222"/>
      <c r="R121" s="222"/>
      <c r="S121" s="222"/>
      <c r="T121" s="222"/>
      <c r="U121" s="222"/>
      <c r="V121" s="222"/>
      <c r="W121" s="222"/>
      <c r="X121" s="223"/>
      <c r="AT121" s="224" t="s">
        <v>186</v>
      </c>
      <c r="AU121" s="224" t="s">
        <v>141</v>
      </c>
      <c r="AV121" s="14" t="s">
        <v>141</v>
      </c>
      <c r="AW121" s="14" t="s">
        <v>5</v>
      </c>
      <c r="AX121" s="14" t="s">
        <v>78</v>
      </c>
      <c r="AY121" s="224" t="s">
        <v>138</v>
      </c>
    </row>
    <row r="122" spans="2:51" s="15" customFormat="1" ht="11.25">
      <c r="B122" s="225"/>
      <c r="C122" s="226"/>
      <c r="D122" s="205" t="s">
        <v>186</v>
      </c>
      <c r="E122" s="227" t="s">
        <v>22</v>
      </c>
      <c r="F122" s="228" t="s">
        <v>196</v>
      </c>
      <c r="G122" s="226"/>
      <c r="H122" s="229">
        <v>1.604</v>
      </c>
      <c r="I122" s="230"/>
      <c r="J122" s="230"/>
      <c r="K122" s="226"/>
      <c r="L122" s="226"/>
      <c r="M122" s="231"/>
      <c r="N122" s="232"/>
      <c r="O122" s="233"/>
      <c r="P122" s="233"/>
      <c r="Q122" s="233"/>
      <c r="R122" s="233"/>
      <c r="S122" s="233"/>
      <c r="T122" s="233"/>
      <c r="U122" s="233"/>
      <c r="V122" s="233"/>
      <c r="W122" s="233"/>
      <c r="X122" s="234"/>
      <c r="AT122" s="235" t="s">
        <v>186</v>
      </c>
      <c r="AU122" s="235" t="s">
        <v>141</v>
      </c>
      <c r="AV122" s="15" t="s">
        <v>155</v>
      </c>
      <c r="AW122" s="15" t="s">
        <v>5</v>
      </c>
      <c r="AX122" s="15" t="s">
        <v>86</v>
      </c>
      <c r="AY122" s="235" t="s">
        <v>138</v>
      </c>
    </row>
    <row r="123" spans="1:65" s="2" customFormat="1" ht="37.9" customHeight="1">
      <c r="A123" s="36"/>
      <c r="B123" s="37"/>
      <c r="C123" s="178" t="s">
        <v>213</v>
      </c>
      <c r="D123" s="178" t="s">
        <v>142</v>
      </c>
      <c r="E123" s="179" t="s">
        <v>214</v>
      </c>
      <c r="F123" s="180" t="s">
        <v>215</v>
      </c>
      <c r="G123" s="181" t="s">
        <v>208</v>
      </c>
      <c r="H123" s="182">
        <v>7.006</v>
      </c>
      <c r="I123" s="183"/>
      <c r="J123" s="183"/>
      <c r="K123" s="184">
        <f>ROUND(P123*H123,2)</f>
        <v>0</v>
      </c>
      <c r="L123" s="180" t="s">
        <v>182</v>
      </c>
      <c r="M123" s="41"/>
      <c r="N123" s="185" t="s">
        <v>22</v>
      </c>
      <c r="O123" s="186" t="s">
        <v>48</v>
      </c>
      <c r="P123" s="187">
        <f>I123+J123</f>
        <v>0</v>
      </c>
      <c r="Q123" s="187">
        <f>ROUND(I123*H123,2)</f>
        <v>0</v>
      </c>
      <c r="R123" s="187">
        <f>ROUND(J123*H123,2)</f>
        <v>0</v>
      </c>
      <c r="S123" s="66"/>
      <c r="T123" s="188">
        <f>S123*H123</f>
        <v>0</v>
      </c>
      <c r="U123" s="188">
        <v>0.27128</v>
      </c>
      <c r="V123" s="188">
        <f>U123*H123</f>
        <v>1.9005876800000001</v>
      </c>
      <c r="W123" s="188">
        <v>0</v>
      </c>
      <c r="X123" s="189">
        <f>W123*H123</f>
        <v>0</v>
      </c>
      <c r="Y123" s="36"/>
      <c r="Z123" s="36"/>
      <c r="AA123" s="36"/>
      <c r="AB123" s="36"/>
      <c r="AC123" s="36"/>
      <c r="AD123" s="36"/>
      <c r="AE123" s="36"/>
      <c r="AR123" s="190" t="s">
        <v>155</v>
      </c>
      <c r="AT123" s="190" t="s">
        <v>142</v>
      </c>
      <c r="AU123" s="190" t="s">
        <v>141</v>
      </c>
      <c r="AY123" s="19" t="s">
        <v>138</v>
      </c>
      <c r="BE123" s="191">
        <f>IF(O123="základní",K123,0)</f>
        <v>0</v>
      </c>
      <c r="BF123" s="191">
        <f>IF(O123="snížená",K123,0)</f>
        <v>0</v>
      </c>
      <c r="BG123" s="191">
        <f>IF(O123="zákl. přenesená",K123,0)</f>
        <v>0</v>
      </c>
      <c r="BH123" s="191">
        <f>IF(O123="sníž. přenesená",K123,0)</f>
        <v>0</v>
      </c>
      <c r="BI123" s="191">
        <f>IF(O123="nulová",K123,0)</f>
        <v>0</v>
      </c>
      <c r="BJ123" s="19" t="s">
        <v>141</v>
      </c>
      <c r="BK123" s="191">
        <f>ROUND(P123*H123,2)</f>
        <v>0</v>
      </c>
      <c r="BL123" s="19" t="s">
        <v>155</v>
      </c>
      <c r="BM123" s="190" t="s">
        <v>216</v>
      </c>
    </row>
    <row r="124" spans="1:47" s="2" customFormat="1" ht="11.25">
      <c r="A124" s="36"/>
      <c r="B124" s="37"/>
      <c r="C124" s="38"/>
      <c r="D124" s="198" t="s">
        <v>184</v>
      </c>
      <c r="E124" s="38"/>
      <c r="F124" s="199" t="s">
        <v>217</v>
      </c>
      <c r="G124" s="38"/>
      <c r="H124" s="38"/>
      <c r="I124" s="200"/>
      <c r="J124" s="200"/>
      <c r="K124" s="38"/>
      <c r="L124" s="38"/>
      <c r="M124" s="41"/>
      <c r="N124" s="201"/>
      <c r="O124" s="202"/>
      <c r="P124" s="66"/>
      <c r="Q124" s="66"/>
      <c r="R124" s="66"/>
      <c r="S124" s="66"/>
      <c r="T124" s="66"/>
      <c r="U124" s="66"/>
      <c r="V124" s="66"/>
      <c r="W124" s="66"/>
      <c r="X124" s="67"/>
      <c r="Y124" s="36"/>
      <c r="Z124" s="36"/>
      <c r="AA124" s="36"/>
      <c r="AB124" s="36"/>
      <c r="AC124" s="36"/>
      <c r="AD124" s="36"/>
      <c r="AE124" s="36"/>
      <c r="AT124" s="19" t="s">
        <v>184</v>
      </c>
      <c r="AU124" s="19" t="s">
        <v>141</v>
      </c>
    </row>
    <row r="125" spans="2:51" s="13" customFormat="1" ht="11.25">
      <c r="B125" s="203"/>
      <c r="C125" s="204"/>
      <c r="D125" s="205" t="s">
        <v>186</v>
      </c>
      <c r="E125" s="206" t="s">
        <v>22</v>
      </c>
      <c r="F125" s="207" t="s">
        <v>218</v>
      </c>
      <c r="G125" s="204"/>
      <c r="H125" s="206" t="s">
        <v>22</v>
      </c>
      <c r="I125" s="208"/>
      <c r="J125" s="208"/>
      <c r="K125" s="204"/>
      <c r="L125" s="204"/>
      <c r="M125" s="209"/>
      <c r="N125" s="210"/>
      <c r="O125" s="211"/>
      <c r="P125" s="211"/>
      <c r="Q125" s="211"/>
      <c r="R125" s="211"/>
      <c r="S125" s="211"/>
      <c r="T125" s="211"/>
      <c r="U125" s="211"/>
      <c r="V125" s="211"/>
      <c r="W125" s="211"/>
      <c r="X125" s="212"/>
      <c r="AT125" s="213" t="s">
        <v>186</v>
      </c>
      <c r="AU125" s="213" t="s">
        <v>141</v>
      </c>
      <c r="AV125" s="13" t="s">
        <v>86</v>
      </c>
      <c r="AW125" s="13" t="s">
        <v>5</v>
      </c>
      <c r="AX125" s="13" t="s">
        <v>78</v>
      </c>
      <c r="AY125" s="213" t="s">
        <v>138</v>
      </c>
    </row>
    <row r="126" spans="2:51" s="14" customFormat="1" ht="11.25">
      <c r="B126" s="214"/>
      <c r="C126" s="215"/>
      <c r="D126" s="205" t="s">
        <v>186</v>
      </c>
      <c r="E126" s="216" t="s">
        <v>22</v>
      </c>
      <c r="F126" s="217" t="s">
        <v>219</v>
      </c>
      <c r="G126" s="215"/>
      <c r="H126" s="218">
        <v>3.086</v>
      </c>
      <c r="I126" s="219"/>
      <c r="J126" s="219"/>
      <c r="K126" s="215"/>
      <c r="L126" s="215"/>
      <c r="M126" s="220"/>
      <c r="N126" s="221"/>
      <c r="O126" s="222"/>
      <c r="P126" s="222"/>
      <c r="Q126" s="222"/>
      <c r="R126" s="222"/>
      <c r="S126" s="222"/>
      <c r="T126" s="222"/>
      <c r="U126" s="222"/>
      <c r="V126" s="222"/>
      <c r="W126" s="222"/>
      <c r="X126" s="223"/>
      <c r="AT126" s="224" t="s">
        <v>186</v>
      </c>
      <c r="AU126" s="224" t="s">
        <v>141</v>
      </c>
      <c r="AV126" s="14" t="s">
        <v>141</v>
      </c>
      <c r="AW126" s="14" t="s">
        <v>5</v>
      </c>
      <c r="AX126" s="14" t="s">
        <v>78</v>
      </c>
      <c r="AY126" s="224" t="s">
        <v>138</v>
      </c>
    </row>
    <row r="127" spans="2:51" s="14" customFormat="1" ht="11.25">
      <c r="B127" s="214"/>
      <c r="C127" s="215"/>
      <c r="D127" s="205" t="s">
        <v>186</v>
      </c>
      <c r="E127" s="216" t="s">
        <v>22</v>
      </c>
      <c r="F127" s="217" t="s">
        <v>220</v>
      </c>
      <c r="G127" s="215"/>
      <c r="H127" s="218">
        <v>1.989</v>
      </c>
      <c r="I127" s="219"/>
      <c r="J127" s="219"/>
      <c r="K127" s="215"/>
      <c r="L127" s="215"/>
      <c r="M127" s="220"/>
      <c r="N127" s="221"/>
      <c r="O127" s="222"/>
      <c r="P127" s="222"/>
      <c r="Q127" s="222"/>
      <c r="R127" s="222"/>
      <c r="S127" s="222"/>
      <c r="T127" s="222"/>
      <c r="U127" s="222"/>
      <c r="V127" s="222"/>
      <c r="W127" s="222"/>
      <c r="X127" s="223"/>
      <c r="AT127" s="224" t="s">
        <v>186</v>
      </c>
      <c r="AU127" s="224" t="s">
        <v>141</v>
      </c>
      <c r="AV127" s="14" t="s">
        <v>141</v>
      </c>
      <c r="AW127" s="14" t="s">
        <v>5</v>
      </c>
      <c r="AX127" s="14" t="s">
        <v>78</v>
      </c>
      <c r="AY127" s="224" t="s">
        <v>138</v>
      </c>
    </row>
    <row r="128" spans="2:51" s="13" customFormat="1" ht="11.25">
      <c r="B128" s="203"/>
      <c r="C128" s="204"/>
      <c r="D128" s="205" t="s">
        <v>186</v>
      </c>
      <c r="E128" s="206" t="s">
        <v>22</v>
      </c>
      <c r="F128" s="207" t="s">
        <v>221</v>
      </c>
      <c r="G128" s="204"/>
      <c r="H128" s="206" t="s">
        <v>22</v>
      </c>
      <c r="I128" s="208"/>
      <c r="J128" s="208"/>
      <c r="K128" s="204"/>
      <c r="L128" s="204"/>
      <c r="M128" s="209"/>
      <c r="N128" s="210"/>
      <c r="O128" s="211"/>
      <c r="P128" s="211"/>
      <c r="Q128" s="211"/>
      <c r="R128" s="211"/>
      <c r="S128" s="211"/>
      <c r="T128" s="211"/>
      <c r="U128" s="211"/>
      <c r="V128" s="211"/>
      <c r="W128" s="211"/>
      <c r="X128" s="212"/>
      <c r="AT128" s="213" t="s">
        <v>186</v>
      </c>
      <c r="AU128" s="213" t="s">
        <v>141</v>
      </c>
      <c r="AV128" s="13" t="s">
        <v>86</v>
      </c>
      <c r="AW128" s="13" t="s">
        <v>5</v>
      </c>
      <c r="AX128" s="13" t="s">
        <v>78</v>
      </c>
      <c r="AY128" s="213" t="s">
        <v>138</v>
      </c>
    </row>
    <row r="129" spans="2:51" s="14" customFormat="1" ht="11.25">
      <c r="B129" s="214"/>
      <c r="C129" s="215"/>
      <c r="D129" s="205" t="s">
        <v>186</v>
      </c>
      <c r="E129" s="216" t="s">
        <v>22</v>
      </c>
      <c r="F129" s="217" t="s">
        <v>222</v>
      </c>
      <c r="G129" s="215"/>
      <c r="H129" s="218">
        <v>1.931</v>
      </c>
      <c r="I129" s="219"/>
      <c r="J129" s="219"/>
      <c r="K129" s="215"/>
      <c r="L129" s="215"/>
      <c r="M129" s="220"/>
      <c r="N129" s="221"/>
      <c r="O129" s="222"/>
      <c r="P129" s="222"/>
      <c r="Q129" s="222"/>
      <c r="R129" s="222"/>
      <c r="S129" s="222"/>
      <c r="T129" s="222"/>
      <c r="U129" s="222"/>
      <c r="V129" s="222"/>
      <c r="W129" s="222"/>
      <c r="X129" s="223"/>
      <c r="AT129" s="224" t="s">
        <v>186</v>
      </c>
      <c r="AU129" s="224" t="s">
        <v>141</v>
      </c>
      <c r="AV129" s="14" t="s">
        <v>141</v>
      </c>
      <c r="AW129" s="14" t="s">
        <v>5</v>
      </c>
      <c r="AX129" s="14" t="s">
        <v>78</v>
      </c>
      <c r="AY129" s="224" t="s">
        <v>138</v>
      </c>
    </row>
    <row r="130" spans="2:51" s="15" customFormat="1" ht="11.25">
      <c r="B130" s="225"/>
      <c r="C130" s="226"/>
      <c r="D130" s="205" t="s">
        <v>186</v>
      </c>
      <c r="E130" s="227" t="s">
        <v>22</v>
      </c>
      <c r="F130" s="228" t="s">
        <v>196</v>
      </c>
      <c r="G130" s="226"/>
      <c r="H130" s="229">
        <v>7.006</v>
      </c>
      <c r="I130" s="230"/>
      <c r="J130" s="230"/>
      <c r="K130" s="226"/>
      <c r="L130" s="226"/>
      <c r="M130" s="231"/>
      <c r="N130" s="232"/>
      <c r="O130" s="233"/>
      <c r="P130" s="233"/>
      <c r="Q130" s="233"/>
      <c r="R130" s="233"/>
      <c r="S130" s="233"/>
      <c r="T130" s="233"/>
      <c r="U130" s="233"/>
      <c r="V130" s="233"/>
      <c r="W130" s="233"/>
      <c r="X130" s="234"/>
      <c r="AT130" s="235" t="s">
        <v>186</v>
      </c>
      <c r="AU130" s="235" t="s">
        <v>141</v>
      </c>
      <c r="AV130" s="15" t="s">
        <v>155</v>
      </c>
      <c r="AW130" s="15" t="s">
        <v>5</v>
      </c>
      <c r="AX130" s="15" t="s">
        <v>86</v>
      </c>
      <c r="AY130" s="235" t="s">
        <v>138</v>
      </c>
    </row>
    <row r="131" spans="1:65" s="2" customFormat="1" ht="49.15" customHeight="1">
      <c r="A131" s="36"/>
      <c r="B131" s="37"/>
      <c r="C131" s="178" t="s">
        <v>223</v>
      </c>
      <c r="D131" s="178" t="s">
        <v>142</v>
      </c>
      <c r="E131" s="179" t="s">
        <v>224</v>
      </c>
      <c r="F131" s="180" t="s">
        <v>225</v>
      </c>
      <c r="G131" s="181" t="s">
        <v>208</v>
      </c>
      <c r="H131" s="182">
        <v>12.464</v>
      </c>
      <c r="I131" s="183"/>
      <c r="J131" s="183"/>
      <c r="K131" s="184">
        <f>ROUND(P131*H131,2)</f>
        <v>0</v>
      </c>
      <c r="L131" s="180" t="s">
        <v>182</v>
      </c>
      <c r="M131" s="41"/>
      <c r="N131" s="185" t="s">
        <v>22</v>
      </c>
      <c r="O131" s="186" t="s">
        <v>48</v>
      </c>
      <c r="P131" s="187">
        <f>I131+J131</f>
        <v>0</v>
      </c>
      <c r="Q131" s="187">
        <f>ROUND(I131*H131,2)</f>
        <v>0</v>
      </c>
      <c r="R131" s="187">
        <f>ROUND(J131*H131,2)</f>
        <v>0</v>
      </c>
      <c r="S131" s="66"/>
      <c r="T131" s="188">
        <f>S131*H131</f>
        <v>0</v>
      </c>
      <c r="U131" s="188">
        <v>0.23458</v>
      </c>
      <c r="V131" s="188">
        <f>U131*H131</f>
        <v>2.9238051200000004</v>
      </c>
      <c r="W131" s="188">
        <v>0</v>
      </c>
      <c r="X131" s="189">
        <f>W131*H131</f>
        <v>0</v>
      </c>
      <c r="Y131" s="36"/>
      <c r="Z131" s="36"/>
      <c r="AA131" s="36"/>
      <c r="AB131" s="36"/>
      <c r="AC131" s="36"/>
      <c r="AD131" s="36"/>
      <c r="AE131" s="36"/>
      <c r="AR131" s="190" t="s">
        <v>155</v>
      </c>
      <c r="AT131" s="190" t="s">
        <v>142</v>
      </c>
      <c r="AU131" s="190" t="s">
        <v>141</v>
      </c>
      <c r="AY131" s="19" t="s">
        <v>138</v>
      </c>
      <c r="BE131" s="191">
        <f>IF(O131="základní",K131,0)</f>
        <v>0</v>
      </c>
      <c r="BF131" s="191">
        <f>IF(O131="snížená",K131,0)</f>
        <v>0</v>
      </c>
      <c r="BG131" s="191">
        <f>IF(O131="zákl. přenesená",K131,0)</f>
        <v>0</v>
      </c>
      <c r="BH131" s="191">
        <f>IF(O131="sníž. přenesená",K131,0)</f>
        <v>0</v>
      </c>
      <c r="BI131" s="191">
        <f>IF(O131="nulová",K131,0)</f>
        <v>0</v>
      </c>
      <c r="BJ131" s="19" t="s">
        <v>141</v>
      </c>
      <c r="BK131" s="191">
        <f>ROUND(P131*H131,2)</f>
        <v>0</v>
      </c>
      <c r="BL131" s="19" t="s">
        <v>155</v>
      </c>
      <c r="BM131" s="190" t="s">
        <v>226</v>
      </c>
    </row>
    <row r="132" spans="1:47" s="2" customFormat="1" ht="11.25">
      <c r="A132" s="36"/>
      <c r="B132" s="37"/>
      <c r="C132" s="38"/>
      <c r="D132" s="198" t="s">
        <v>184</v>
      </c>
      <c r="E132" s="38"/>
      <c r="F132" s="199" t="s">
        <v>227</v>
      </c>
      <c r="G132" s="38"/>
      <c r="H132" s="38"/>
      <c r="I132" s="200"/>
      <c r="J132" s="200"/>
      <c r="K132" s="38"/>
      <c r="L132" s="38"/>
      <c r="M132" s="41"/>
      <c r="N132" s="201"/>
      <c r="O132" s="202"/>
      <c r="P132" s="66"/>
      <c r="Q132" s="66"/>
      <c r="R132" s="66"/>
      <c r="S132" s="66"/>
      <c r="T132" s="66"/>
      <c r="U132" s="66"/>
      <c r="V132" s="66"/>
      <c r="W132" s="66"/>
      <c r="X132" s="67"/>
      <c r="Y132" s="36"/>
      <c r="Z132" s="36"/>
      <c r="AA132" s="36"/>
      <c r="AB132" s="36"/>
      <c r="AC132" s="36"/>
      <c r="AD132" s="36"/>
      <c r="AE132" s="36"/>
      <c r="AT132" s="19" t="s">
        <v>184</v>
      </c>
      <c r="AU132" s="19" t="s">
        <v>141</v>
      </c>
    </row>
    <row r="133" spans="2:51" s="13" customFormat="1" ht="11.25">
      <c r="B133" s="203"/>
      <c r="C133" s="204"/>
      <c r="D133" s="205" t="s">
        <v>186</v>
      </c>
      <c r="E133" s="206" t="s">
        <v>22</v>
      </c>
      <c r="F133" s="207" t="s">
        <v>228</v>
      </c>
      <c r="G133" s="204"/>
      <c r="H133" s="206" t="s">
        <v>22</v>
      </c>
      <c r="I133" s="208"/>
      <c r="J133" s="208"/>
      <c r="K133" s="204"/>
      <c r="L133" s="204"/>
      <c r="M133" s="209"/>
      <c r="N133" s="210"/>
      <c r="O133" s="211"/>
      <c r="P133" s="211"/>
      <c r="Q133" s="211"/>
      <c r="R133" s="211"/>
      <c r="S133" s="211"/>
      <c r="T133" s="211"/>
      <c r="U133" s="211"/>
      <c r="V133" s="211"/>
      <c r="W133" s="211"/>
      <c r="X133" s="212"/>
      <c r="AT133" s="213" t="s">
        <v>186</v>
      </c>
      <c r="AU133" s="213" t="s">
        <v>141</v>
      </c>
      <c r="AV133" s="13" t="s">
        <v>86</v>
      </c>
      <c r="AW133" s="13" t="s">
        <v>5</v>
      </c>
      <c r="AX133" s="13" t="s">
        <v>78</v>
      </c>
      <c r="AY133" s="213" t="s">
        <v>138</v>
      </c>
    </row>
    <row r="134" spans="2:51" s="14" customFormat="1" ht="11.25">
      <c r="B134" s="214"/>
      <c r="C134" s="215"/>
      <c r="D134" s="205" t="s">
        <v>186</v>
      </c>
      <c r="E134" s="216" t="s">
        <v>22</v>
      </c>
      <c r="F134" s="217" t="s">
        <v>229</v>
      </c>
      <c r="G134" s="215"/>
      <c r="H134" s="218">
        <v>12.464</v>
      </c>
      <c r="I134" s="219"/>
      <c r="J134" s="219"/>
      <c r="K134" s="215"/>
      <c r="L134" s="215"/>
      <c r="M134" s="220"/>
      <c r="N134" s="221"/>
      <c r="O134" s="222"/>
      <c r="P134" s="222"/>
      <c r="Q134" s="222"/>
      <c r="R134" s="222"/>
      <c r="S134" s="222"/>
      <c r="T134" s="222"/>
      <c r="U134" s="222"/>
      <c r="V134" s="222"/>
      <c r="W134" s="222"/>
      <c r="X134" s="223"/>
      <c r="AT134" s="224" t="s">
        <v>186</v>
      </c>
      <c r="AU134" s="224" t="s">
        <v>141</v>
      </c>
      <c r="AV134" s="14" t="s">
        <v>141</v>
      </c>
      <c r="AW134" s="14" t="s">
        <v>5</v>
      </c>
      <c r="AX134" s="14" t="s">
        <v>78</v>
      </c>
      <c r="AY134" s="224" t="s">
        <v>138</v>
      </c>
    </row>
    <row r="135" spans="2:51" s="15" customFormat="1" ht="11.25">
      <c r="B135" s="225"/>
      <c r="C135" s="226"/>
      <c r="D135" s="205" t="s">
        <v>186</v>
      </c>
      <c r="E135" s="227" t="s">
        <v>22</v>
      </c>
      <c r="F135" s="228" t="s">
        <v>196</v>
      </c>
      <c r="G135" s="226"/>
      <c r="H135" s="229">
        <v>12.464</v>
      </c>
      <c r="I135" s="230"/>
      <c r="J135" s="230"/>
      <c r="K135" s="226"/>
      <c r="L135" s="226"/>
      <c r="M135" s="231"/>
      <c r="N135" s="232"/>
      <c r="O135" s="233"/>
      <c r="P135" s="233"/>
      <c r="Q135" s="233"/>
      <c r="R135" s="233"/>
      <c r="S135" s="233"/>
      <c r="T135" s="233"/>
      <c r="U135" s="233"/>
      <c r="V135" s="233"/>
      <c r="W135" s="233"/>
      <c r="X135" s="234"/>
      <c r="AT135" s="235" t="s">
        <v>186</v>
      </c>
      <c r="AU135" s="235" t="s">
        <v>141</v>
      </c>
      <c r="AV135" s="15" t="s">
        <v>155</v>
      </c>
      <c r="AW135" s="15" t="s">
        <v>5</v>
      </c>
      <c r="AX135" s="15" t="s">
        <v>86</v>
      </c>
      <c r="AY135" s="235" t="s">
        <v>138</v>
      </c>
    </row>
    <row r="136" spans="1:65" s="2" customFormat="1" ht="24.2" customHeight="1">
      <c r="A136" s="36"/>
      <c r="B136" s="37"/>
      <c r="C136" s="178" t="s">
        <v>230</v>
      </c>
      <c r="D136" s="178" t="s">
        <v>142</v>
      </c>
      <c r="E136" s="179" t="s">
        <v>231</v>
      </c>
      <c r="F136" s="180" t="s">
        <v>232</v>
      </c>
      <c r="G136" s="181" t="s">
        <v>208</v>
      </c>
      <c r="H136" s="182">
        <v>17.834</v>
      </c>
      <c r="I136" s="183"/>
      <c r="J136" s="183"/>
      <c r="K136" s="184">
        <f>ROUND(P136*H136,2)</f>
        <v>0</v>
      </c>
      <c r="L136" s="180" t="s">
        <v>145</v>
      </c>
      <c r="M136" s="41"/>
      <c r="N136" s="185" t="s">
        <v>22</v>
      </c>
      <c r="O136" s="186" t="s">
        <v>48</v>
      </c>
      <c r="P136" s="187">
        <f>I136+J136</f>
        <v>0</v>
      </c>
      <c r="Q136" s="187">
        <f>ROUND(I136*H136,2)</f>
        <v>0</v>
      </c>
      <c r="R136" s="187">
        <f>ROUND(J136*H136,2)</f>
        <v>0</v>
      </c>
      <c r="S136" s="66"/>
      <c r="T136" s="188">
        <f>S136*H136</f>
        <v>0</v>
      </c>
      <c r="U136" s="188">
        <v>0.06958</v>
      </c>
      <c r="V136" s="188">
        <f>U136*H136</f>
        <v>1.24088972</v>
      </c>
      <c r="W136" s="188">
        <v>0</v>
      </c>
      <c r="X136" s="189">
        <f>W136*H136</f>
        <v>0</v>
      </c>
      <c r="Y136" s="36"/>
      <c r="Z136" s="36"/>
      <c r="AA136" s="36"/>
      <c r="AB136" s="36"/>
      <c r="AC136" s="36"/>
      <c r="AD136" s="36"/>
      <c r="AE136" s="36"/>
      <c r="AR136" s="190" t="s">
        <v>155</v>
      </c>
      <c r="AT136" s="190" t="s">
        <v>142</v>
      </c>
      <c r="AU136" s="190" t="s">
        <v>141</v>
      </c>
      <c r="AY136" s="19" t="s">
        <v>138</v>
      </c>
      <c r="BE136" s="191">
        <f>IF(O136="základní",K136,0)</f>
        <v>0</v>
      </c>
      <c r="BF136" s="191">
        <f>IF(O136="snížená",K136,0)</f>
        <v>0</v>
      </c>
      <c r="BG136" s="191">
        <f>IF(O136="zákl. přenesená",K136,0)</f>
        <v>0</v>
      </c>
      <c r="BH136" s="191">
        <f>IF(O136="sníž. přenesená",K136,0)</f>
        <v>0</v>
      </c>
      <c r="BI136" s="191">
        <f>IF(O136="nulová",K136,0)</f>
        <v>0</v>
      </c>
      <c r="BJ136" s="19" t="s">
        <v>141</v>
      </c>
      <c r="BK136" s="191">
        <f>ROUND(P136*H136,2)</f>
        <v>0</v>
      </c>
      <c r="BL136" s="19" t="s">
        <v>155</v>
      </c>
      <c r="BM136" s="190" t="s">
        <v>233</v>
      </c>
    </row>
    <row r="137" spans="2:51" s="13" customFormat="1" ht="11.25">
      <c r="B137" s="203"/>
      <c r="C137" s="204"/>
      <c r="D137" s="205" t="s">
        <v>186</v>
      </c>
      <c r="E137" s="206" t="s">
        <v>22</v>
      </c>
      <c r="F137" s="207" t="s">
        <v>234</v>
      </c>
      <c r="G137" s="204"/>
      <c r="H137" s="206" t="s">
        <v>22</v>
      </c>
      <c r="I137" s="208"/>
      <c r="J137" s="208"/>
      <c r="K137" s="204"/>
      <c r="L137" s="204"/>
      <c r="M137" s="209"/>
      <c r="N137" s="210"/>
      <c r="O137" s="211"/>
      <c r="P137" s="211"/>
      <c r="Q137" s="211"/>
      <c r="R137" s="211"/>
      <c r="S137" s="211"/>
      <c r="T137" s="211"/>
      <c r="U137" s="211"/>
      <c r="V137" s="211"/>
      <c r="W137" s="211"/>
      <c r="X137" s="212"/>
      <c r="AT137" s="213" t="s">
        <v>186</v>
      </c>
      <c r="AU137" s="213" t="s">
        <v>141</v>
      </c>
      <c r="AV137" s="13" t="s">
        <v>86</v>
      </c>
      <c r="AW137" s="13" t="s">
        <v>5</v>
      </c>
      <c r="AX137" s="13" t="s">
        <v>78</v>
      </c>
      <c r="AY137" s="213" t="s">
        <v>138</v>
      </c>
    </row>
    <row r="138" spans="2:51" s="14" customFormat="1" ht="11.25">
      <c r="B138" s="214"/>
      <c r="C138" s="215"/>
      <c r="D138" s="205" t="s">
        <v>186</v>
      </c>
      <c r="E138" s="216" t="s">
        <v>22</v>
      </c>
      <c r="F138" s="217" t="s">
        <v>235</v>
      </c>
      <c r="G138" s="215"/>
      <c r="H138" s="218">
        <v>7.154</v>
      </c>
      <c r="I138" s="219"/>
      <c r="J138" s="219"/>
      <c r="K138" s="215"/>
      <c r="L138" s="215"/>
      <c r="M138" s="220"/>
      <c r="N138" s="221"/>
      <c r="O138" s="222"/>
      <c r="P138" s="222"/>
      <c r="Q138" s="222"/>
      <c r="R138" s="222"/>
      <c r="S138" s="222"/>
      <c r="T138" s="222"/>
      <c r="U138" s="222"/>
      <c r="V138" s="222"/>
      <c r="W138" s="222"/>
      <c r="X138" s="223"/>
      <c r="AT138" s="224" t="s">
        <v>186</v>
      </c>
      <c r="AU138" s="224" t="s">
        <v>141</v>
      </c>
      <c r="AV138" s="14" t="s">
        <v>141</v>
      </c>
      <c r="AW138" s="14" t="s">
        <v>5</v>
      </c>
      <c r="AX138" s="14" t="s">
        <v>78</v>
      </c>
      <c r="AY138" s="224" t="s">
        <v>138</v>
      </c>
    </row>
    <row r="139" spans="2:51" s="13" customFormat="1" ht="11.25">
      <c r="B139" s="203"/>
      <c r="C139" s="204"/>
      <c r="D139" s="205" t="s">
        <v>186</v>
      </c>
      <c r="E139" s="206" t="s">
        <v>22</v>
      </c>
      <c r="F139" s="207" t="s">
        <v>193</v>
      </c>
      <c r="G139" s="204"/>
      <c r="H139" s="206" t="s">
        <v>22</v>
      </c>
      <c r="I139" s="208"/>
      <c r="J139" s="208"/>
      <c r="K139" s="204"/>
      <c r="L139" s="204"/>
      <c r="M139" s="209"/>
      <c r="N139" s="210"/>
      <c r="O139" s="211"/>
      <c r="P139" s="211"/>
      <c r="Q139" s="211"/>
      <c r="R139" s="211"/>
      <c r="S139" s="211"/>
      <c r="T139" s="211"/>
      <c r="U139" s="211"/>
      <c r="V139" s="211"/>
      <c r="W139" s="211"/>
      <c r="X139" s="212"/>
      <c r="AT139" s="213" t="s">
        <v>186</v>
      </c>
      <c r="AU139" s="213" t="s">
        <v>141</v>
      </c>
      <c r="AV139" s="13" t="s">
        <v>86</v>
      </c>
      <c r="AW139" s="13" t="s">
        <v>5</v>
      </c>
      <c r="AX139" s="13" t="s">
        <v>78</v>
      </c>
      <c r="AY139" s="213" t="s">
        <v>138</v>
      </c>
    </row>
    <row r="140" spans="2:51" s="14" customFormat="1" ht="11.25">
      <c r="B140" s="214"/>
      <c r="C140" s="215"/>
      <c r="D140" s="205" t="s">
        <v>186</v>
      </c>
      <c r="E140" s="216" t="s">
        <v>22</v>
      </c>
      <c r="F140" s="217" t="s">
        <v>236</v>
      </c>
      <c r="G140" s="215"/>
      <c r="H140" s="218">
        <v>7.494</v>
      </c>
      <c r="I140" s="219"/>
      <c r="J140" s="219"/>
      <c r="K140" s="215"/>
      <c r="L140" s="215"/>
      <c r="M140" s="220"/>
      <c r="N140" s="221"/>
      <c r="O140" s="222"/>
      <c r="P140" s="222"/>
      <c r="Q140" s="222"/>
      <c r="R140" s="222"/>
      <c r="S140" s="222"/>
      <c r="T140" s="222"/>
      <c r="U140" s="222"/>
      <c r="V140" s="222"/>
      <c r="W140" s="222"/>
      <c r="X140" s="223"/>
      <c r="AT140" s="224" t="s">
        <v>186</v>
      </c>
      <c r="AU140" s="224" t="s">
        <v>141</v>
      </c>
      <c r="AV140" s="14" t="s">
        <v>141</v>
      </c>
      <c r="AW140" s="14" t="s">
        <v>5</v>
      </c>
      <c r="AX140" s="14" t="s">
        <v>78</v>
      </c>
      <c r="AY140" s="224" t="s">
        <v>138</v>
      </c>
    </row>
    <row r="141" spans="2:51" s="13" customFormat="1" ht="11.25">
      <c r="B141" s="203"/>
      <c r="C141" s="204"/>
      <c r="D141" s="205" t="s">
        <v>186</v>
      </c>
      <c r="E141" s="206" t="s">
        <v>22</v>
      </c>
      <c r="F141" s="207" t="s">
        <v>187</v>
      </c>
      <c r="G141" s="204"/>
      <c r="H141" s="206" t="s">
        <v>22</v>
      </c>
      <c r="I141" s="208"/>
      <c r="J141" s="208"/>
      <c r="K141" s="204"/>
      <c r="L141" s="204"/>
      <c r="M141" s="209"/>
      <c r="N141" s="210"/>
      <c r="O141" s="211"/>
      <c r="P141" s="211"/>
      <c r="Q141" s="211"/>
      <c r="R141" s="211"/>
      <c r="S141" s="211"/>
      <c r="T141" s="211"/>
      <c r="U141" s="211"/>
      <c r="V141" s="211"/>
      <c r="W141" s="211"/>
      <c r="X141" s="212"/>
      <c r="AT141" s="213" t="s">
        <v>186</v>
      </c>
      <c r="AU141" s="213" t="s">
        <v>141</v>
      </c>
      <c r="AV141" s="13" t="s">
        <v>86</v>
      </c>
      <c r="AW141" s="13" t="s">
        <v>5</v>
      </c>
      <c r="AX141" s="13" t="s">
        <v>78</v>
      </c>
      <c r="AY141" s="213" t="s">
        <v>138</v>
      </c>
    </row>
    <row r="142" spans="2:51" s="14" customFormat="1" ht="11.25">
      <c r="B142" s="214"/>
      <c r="C142" s="215"/>
      <c r="D142" s="205" t="s">
        <v>186</v>
      </c>
      <c r="E142" s="216" t="s">
        <v>22</v>
      </c>
      <c r="F142" s="217" t="s">
        <v>237</v>
      </c>
      <c r="G142" s="215"/>
      <c r="H142" s="218">
        <v>3.186</v>
      </c>
      <c r="I142" s="219"/>
      <c r="J142" s="219"/>
      <c r="K142" s="215"/>
      <c r="L142" s="215"/>
      <c r="M142" s="220"/>
      <c r="N142" s="221"/>
      <c r="O142" s="222"/>
      <c r="P142" s="222"/>
      <c r="Q142" s="222"/>
      <c r="R142" s="222"/>
      <c r="S142" s="222"/>
      <c r="T142" s="222"/>
      <c r="U142" s="222"/>
      <c r="V142" s="222"/>
      <c r="W142" s="222"/>
      <c r="X142" s="223"/>
      <c r="AT142" s="224" t="s">
        <v>186</v>
      </c>
      <c r="AU142" s="224" t="s">
        <v>141</v>
      </c>
      <c r="AV142" s="14" t="s">
        <v>141</v>
      </c>
      <c r="AW142" s="14" t="s">
        <v>5</v>
      </c>
      <c r="AX142" s="14" t="s">
        <v>78</v>
      </c>
      <c r="AY142" s="224" t="s">
        <v>138</v>
      </c>
    </row>
    <row r="143" spans="2:51" s="15" customFormat="1" ht="11.25">
      <c r="B143" s="225"/>
      <c r="C143" s="226"/>
      <c r="D143" s="205" t="s">
        <v>186</v>
      </c>
      <c r="E143" s="227" t="s">
        <v>22</v>
      </c>
      <c r="F143" s="228" t="s">
        <v>196</v>
      </c>
      <c r="G143" s="226"/>
      <c r="H143" s="229">
        <v>17.834</v>
      </c>
      <c r="I143" s="230"/>
      <c r="J143" s="230"/>
      <c r="K143" s="226"/>
      <c r="L143" s="226"/>
      <c r="M143" s="231"/>
      <c r="N143" s="232"/>
      <c r="O143" s="233"/>
      <c r="P143" s="233"/>
      <c r="Q143" s="233"/>
      <c r="R143" s="233"/>
      <c r="S143" s="233"/>
      <c r="T143" s="233"/>
      <c r="U143" s="233"/>
      <c r="V143" s="233"/>
      <c r="W143" s="233"/>
      <c r="X143" s="234"/>
      <c r="AT143" s="235" t="s">
        <v>186</v>
      </c>
      <c r="AU143" s="235" t="s">
        <v>141</v>
      </c>
      <c r="AV143" s="15" t="s">
        <v>155</v>
      </c>
      <c r="AW143" s="15" t="s">
        <v>5</v>
      </c>
      <c r="AX143" s="15" t="s">
        <v>86</v>
      </c>
      <c r="AY143" s="235" t="s">
        <v>138</v>
      </c>
    </row>
    <row r="144" spans="1:65" s="2" customFormat="1" ht="24.2" customHeight="1">
      <c r="A144" s="36"/>
      <c r="B144" s="37"/>
      <c r="C144" s="178" t="s">
        <v>238</v>
      </c>
      <c r="D144" s="178" t="s">
        <v>142</v>
      </c>
      <c r="E144" s="179" t="s">
        <v>239</v>
      </c>
      <c r="F144" s="180" t="s">
        <v>240</v>
      </c>
      <c r="G144" s="181" t="s">
        <v>208</v>
      </c>
      <c r="H144" s="182">
        <v>75.331</v>
      </c>
      <c r="I144" s="183"/>
      <c r="J144" s="183"/>
      <c r="K144" s="184">
        <f>ROUND(P144*H144,2)</f>
        <v>0</v>
      </c>
      <c r="L144" s="180" t="s">
        <v>145</v>
      </c>
      <c r="M144" s="41"/>
      <c r="N144" s="185" t="s">
        <v>22</v>
      </c>
      <c r="O144" s="186" t="s">
        <v>48</v>
      </c>
      <c r="P144" s="187">
        <f>I144+J144</f>
        <v>0</v>
      </c>
      <c r="Q144" s="187">
        <f>ROUND(I144*H144,2)</f>
        <v>0</v>
      </c>
      <c r="R144" s="187">
        <f>ROUND(J144*H144,2)</f>
        <v>0</v>
      </c>
      <c r="S144" s="66"/>
      <c r="T144" s="188">
        <f>S144*H144</f>
        <v>0</v>
      </c>
      <c r="U144" s="188">
        <v>0.0960724</v>
      </c>
      <c r="V144" s="188">
        <f>U144*H144</f>
        <v>7.237229964400001</v>
      </c>
      <c r="W144" s="188">
        <v>0</v>
      </c>
      <c r="X144" s="189">
        <f>W144*H144</f>
        <v>0</v>
      </c>
      <c r="Y144" s="36"/>
      <c r="Z144" s="36"/>
      <c r="AA144" s="36"/>
      <c r="AB144" s="36"/>
      <c r="AC144" s="36"/>
      <c r="AD144" s="36"/>
      <c r="AE144" s="36"/>
      <c r="AR144" s="190" t="s">
        <v>155</v>
      </c>
      <c r="AT144" s="190" t="s">
        <v>142</v>
      </c>
      <c r="AU144" s="190" t="s">
        <v>141</v>
      </c>
      <c r="AY144" s="19" t="s">
        <v>138</v>
      </c>
      <c r="BE144" s="191">
        <f>IF(O144="základní",K144,0)</f>
        <v>0</v>
      </c>
      <c r="BF144" s="191">
        <f>IF(O144="snížená",K144,0)</f>
        <v>0</v>
      </c>
      <c r="BG144" s="191">
        <f>IF(O144="zákl. přenesená",K144,0)</f>
        <v>0</v>
      </c>
      <c r="BH144" s="191">
        <f>IF(O144="sníž. přenesená",K144,0)</f>
        <v>0</v>
      </c>
      <c r="BI144" s="191">
        <f>IF(O144="nulová",K144,0)</f>
        <v>0</v>
      </c>
      <c r="BJ144" s="19" t="s">
        <v>141</v>
      </c>
      <c r="BK144" s="191">
        <f>ROUND(P144*H144,2)</f>
        <v>0</v>
      </c>
      <c r="BL144" s="19" t="s">
        <v>155</v>
      </c>
      <c r="BM144" s="190" t="s">
        <v>241</v>
      </c>
    </row>
    <row r="145" spans="2:51" s="13" customFormat="1" ht="11.25">
      <c r="B145" s="203"/>
      <c r="C145" s="204"/>
      <c r="D145" s="205" t="s">
        <v>186</v>
      </c>
      <c r="E145" s="206" t="s">
        <v>22</v>
      </c>
      <c r="F145" s="207" t="s">
        <v>234</v>
      </c>
      <c r="G145" s="204"/>
      <c r="H145" s="206" t="s">
        <v>22</v>
      </c>
      <c r="I145" s="208"/>
      <c r="J145" s="208"/>
      <c r="K145" s="204"/>
      <c r="L145" s="204"/>
      <c r="M145" s="209"/>
      <c r="N145" s="210"/>
      <c r="O145" s="211"/>
      <c r="P145" s="211"/>
      <c r="Q145" s="211"/>
      <c r="R145" s="211"/>
      <c r="S145" s="211"/>
      <c r="T145" s="211"/>
      <c r="U145" s="211"/>
      <c r="V145" s="211"/>
      <c r="W145" s="211"/>
      <c r="X145" s="212"/>
      <c r="AT145" s="213" t="s">
        <v>186</v>
      </c>
      <c r="AU145" s="213" t="s">
        <v>141</v>
      </c>
      <c r="AV145" s="13" t="s">
        <v>86</v>
      </c>
      <c r="AW145" s="13" t="s">
        <v>5</v>
      </c>
      <c r="AX145" s="13" t="s">
        <v>78</v>
      </c>
      <c r="AY145" s="213" t="s">
        <v>138</v>
      </c>
    </row>
    <row r="146" spans="2:51" s="14" customFormat="1" ht="11.25">
      <c r="B146" s="214"/>
      <c r="C146" s="215"/>
      <c r="D146" s="205" t="s">
        <v>186</v>
      </c>
      <c r="E146" s="216" t="s">
        <v>22</v>
      </c>
      <c r="F146" s="217" t="s">
        <v>242</v>
      </c>
      <c r="G146" s="215"/>
      <c r="H146" s="218">
        <v>50.791</v>
      </c>
      <c r="I146" s="219"/>
      <c r="J146" s="219"/>
      <c r="K146" s="215"/>
      <c r="L146" s="215"/>
      <c r="M146" s="220"/>
      <c r="N146" s="221"/>
      <c r="O146" s="222"/>
      <c r="P146" s="222"/>
      <c r="Q146" s="222"/>
      <c r="R146" s="222"/>
      <c r="S146" s="222"/>
      <c r="T146" s="222"/>
      <c r="U146" s="222"/>
      <c r="V146" s="222"/>
      <c r="W146" s="222"/>
      <c r="X146" s="223"/>
      <c r="AT146" s="224" t="s">
        <v>186</v>
      </c>
      <c r="AU146" s="224" t="s">
        <v>141</v>
      </c>
      <c r="AV146" s="14" t="s">
        <v>141</v>
      </c>
      <c r="AW146" s="14" t="s">
        <v>5</v>
      </c>
      <c r="AX146" s="14" t="s">
        <v>78</v>
      </c>
      <c r="AY146" s="224" t="s">
        <v>138</v>
      </c>
    </row>
    <row r="147" spans="2:51" s="13" customFormat="1" ht="11.25">
      <c r="B147" s="203"/>
      <c r="C147" s="204"/>
      <c r="D147" s="205" t="s">
        <v>186</v>
      </c>
      <c r="E147" s="206" t="s">
        <v>22</v>
      </c>
      <c r="F147" s="207" t="s">
        <v>194</v>
      </c>
      <c r="G147" s="204"/>
      <c r="H147" s="206" t="s">
        <v>22</v>
      </c>
      <c r="I147" s="208"/>
      <c r="J147" s="208"/>
      <c r="K147" s="204"/>
      <c r="L147" s="204"/>
      <c r="M147" s="209"/>
      <c r="N147" s="210"/>
      <c r="O147" s="211"/>
      <c r="P147" s="211"/>
      <c r="Q147" s="211"/>
      <c r="R147" s="211"/>
      <c r="S147" s="211"/>
      <c r="T147" s="211"/>
      <c r="U147" s="211"/>
      <c r="V147" s="211"/>
      <c r="W147" s="211"/>
      <c r="X147" s="212"/>
      <c r="AT147" s="213" t="s">
        <v>186</v>
      </c>
      <c r="AU147" s="213" t="s">
        <v>141</v>
      </c>
      <c r="AV147" s="13" t="s">
        <v>86</v>
      </c>
      <c r="AW147" s="13" t="s">
        <v>5</v>
      </c>
      <c r="AX147" s="13" t="s">
        <v>78</v>
      </c>
      <c r="AY147" s="213" t="s">
        <v>138</v>
      </c>
    </row>
    <row r="148" spans="2:51" s="14" customFormat="1" ht="11.25">
      <c r="B148" s="214"/>
      <c r="C148" s="215"/>
      <c r="D148" s="205" t="s">
        <v>186</v>
      </c>
      <c r="E148" s="216" t="s">
        <v>22</v>
      </c>
      <c r="F148" s="217" t="s">
        <v>243</v>
      </c>
      <c r="G148" s="215"/>
      <c r="H148" s="218">
        <v>4.08</v>
      </c>
      <c r="I148" s="219"/>
      <c r="J148" s="219"/>
      <c r="K148" s="215"/>
      <c r="L148" s="215"/>
      <c r="M148" s="220"/>
      <c r="N148" s="221"/>
      <c r="O148" s="222"/>
      <c r="P148" s="222"/>
      <c r="Q148" s="222"/>
      <c r="R148" s="222"/>
      <c r="S148" s="222"/>
      <c r="T148" s="222"/>
      <c r="U148" s="222"/>
      <c r="V148" s="222"/>
      <c r="W148" s="222"/>
      <c r="X148" s="223"/>
      <c r="AT148" s="224" t="s">
        <v>186</v>
      </c>
      <c r="AU148" s="224" t="s">
        <v>141</v>
      </c>
      <c r="AV148" s="14" t="s">
        <v>141</v>
      </c>
      <c r="AW148" s="14" t="s">
        <v>5</v>
      </c>
      <c r="AX148" s="14" t="s">
        <v>78</v>
      </c>
      <c r="AY148" s="224" t="s">
        <v>138</v>
      </c>
    </row>
    <row r="149" spans="2:51" s="13" customFormat="1" ht="11.25">
      <c r="B149" s="203"/>
      <c r="C149" s="204"/>
      <c r="D149" s="205" t="s">
        <v>186</v>
      </c>
      <c r="E149" s="206" t="s">
        <v>22</v>
      </c>
      <c r="F149" s="207" t="s">
        <v>244</v>
      </c>
      <c r="G149" s="204"/>
      <c r="H149" s="206" t="s">
        <v>22</v>
      </c>
      <c r="I149" s="208"/>
      <c r="J149" s="208"/>
      <c r="K149" s="204"/>
      <c r="L149" s="204"/>
      <c r="M149" s="209"/>
      <c r="N149" s="210"/>
      <c r="O149" s="211"/>
      <c r="P149" s="211"/>
      <c r="Q149" s="211"/>
      <c r="R149" s="211"/>
      <c r="S149" s="211"/>
      <c r="T149" s="211"/>
      <c r="U149" s="211"/>
      <c r="V149" s="211"/>
      <c r="W149" s="211"/>
      <c r="X149" s="212"/>
      <c r="AT149" s="213" t="s">
        <v>186</v>
      </c>
      <c r="AU149" s="213" t="s">
        <v>141</v>
      </c>
      <c r="AV149" s="13" t="s">
        <v>86</v>
      </c>
      <c r="AW149" s="13" t="s">
        <v>5</v>
      </c>
      <c r="AX149" s="13" t="s">
        <v>78</v>
      </c>
      <c r="AY149" s="213" t="s">
        <v>138</v>
      </c>
    </row>
    <row r="150" spans="2:51" s="14" customFormat="1" ht="11.25">
      <c r="B150" s="214"/>
      <c r="C150" s="215"/>
      <c r="D150" s="205" t="s">
        <v>186</v>
      </c>
      <c r="E150" s="216" t="s">
        <v>22</v>
      </c>
      <c r="F150" s="217" t="s">
        <v>245</v>
      </c>
      <c r="G150" s="215"/>
      <c r="H150" s="218">
        <v>8.393</v>
      </c>
      <c r="I150" s="219"/>
      <c r="J150" s="219"/>
      <c r="K150" s="215"/>
      <c r="L150" s="215"/>
      <c r="M150" s="220"/>
      <c r="N150" s="221"/>
      <c r="O150" s="222"/>
      <c r="P150" s="222"/>
      <c r="Q150" s="222"/>
      <c r="R150" s="222"/>
      <c r="S150" s="222"/>
      <c r="T150" s="222"/>
      <c r="U150" s="222"/>
      <c r="V150" s="222"/>
      <c r="W150" s="222"/>
      <c r="X150" s="223"/>
      <c r="AT150" s="224" t="s">
        <v>186</v>
      </c>
      <c r="AU150" s="224" t="s">
        <v>141</v>
      </c>
      <c r="AV150" s="14" t="s">
        <v>141</v>
      </c>
      <c r="AW150" s="14" t="s">
        <v>5</v>
      </c>
      <c r="AX150" s="14" t="s">
        <v>78</v>
      </c>
      <c r="AY150" s="224" t="s">
        <v>138</v>
      </c>
    </row>
    <row r="151" spans="2:51" s="13" customFormat="1" ht="11.25">
      <c r="B151" s="203"/>
      <c r="C151" s="204"/>
      <c r="D151" s="205" t="s">
        <v>186</v>
      </c>
      <c r="E151" s="206" t="s">
        <v>22</v>
      </c>
      <c r="F151" s="207" t="s">
        <v>193</v>
      </c>
      <c r="G151" s="204"/>
      <c r="H151" s="206" t="s">
        <v>22</v>
      </c>
      <c r="I151" s="208"/>
      <c r="J151" s="208"/>
      <c r="K151" s="204"/>
      <c r="L151" s="204"/>
      <c r="M151" s="209"/>
      <c r="N151" s="210"/>
      <c r="O151" s="211"/>
      <c r="P151" s="211"/>
      <c r="Q151" s="211"/>
      <c r="R151" s="211"/>
      <c r="S151" s="211"/>
      <c r="T151" s="211"/>
      <c r="U151" s="211"/>
      <c r="V151" s="211"/>
      <c r="W151" s="211"/>
      <c r="X151" s="212"/>
      <c r="AT151" s="213" t="s">
        <v>186</v>
      </c>
      <c r="AU151" s="213" t="s">
        <v>141</v>
      </c>
      <c r="AV151" s="13" t="s">
        <v>86</v>
      </c>
      <c r="AW151" s="13" t="s">
        <v>5</v>
      </c>
      <c r="AX151" s="13" t="s">
        <v>78</v>
      </c>
      <c r="AY151" s="213" t="s">
        <v>138</v>
      </c>
    </row>
    <row r="152" spans="2:51" s="14" customFormat="1" ht="11.25">
      <c r="B152" s="214"/>
      <c r="C152" s="215"/>
      <c r="D152" s="205" t="s">
        <v>186</v>
      </c>
      <c r="E152" s="216" t="s">
        <v>22</v>
      </c>
      <c r="F152" s="217" t="s">
        <v>246</v>
      </c>
      <c r="G152" s="215"/>
      <c r="H152" s="218">
        <v>2.286</v>
      </c>
      <c r="I152" s="219"/>
      <c r="J152" s="219"/>
      <c r="K152" s="215"/>
      <c r="L152" s="215"/>
      <c r="M152" s="220"/>
      <c r="N152" s="221"/>
      <c r="O152" s="222"/>
      <c r="P152" s="222"/>
      <c r="Q152" s="222"/>
      <c r="R152" s="222"/>
      <c r="S152" s="222"/>
      <c r="T152" s="222"/>
      <c r="U152" s="222"/>
      <c r="V152" s="222"/>
      <c r="W152" s="222"/>
      <c r="X152" s="223"/>
      <c r="AT152" s="224" t="s">
        <v>186</v>
      </c>
      <c r="AU152" s="224" t="s">
        <v>141</v>
      </c>
      <c r="AV152" s="14" t="s">
        <v>141</v>
      </c>
      <c r="AW152" s="14" t="s">
        <v>5</v>
      </c>
      <c r="AX152" s="14" t="s">
        <v>78</v>
      </c>
      <c r="AY152" s="224" t="s">
        <v>138</v>
      </c>
    </row>
    <row r="153" spans="2:51" s="13" customFormat="1" ht="11.25">
      <c r="B153" s="203"/>
      <c r="C153" s="204"/>
      <c r="D153" s="205" t="s">
        <v>186</v>
      </c>
      <c r="E153" s="206" t="s">
        <v>22</v>
      </c>
      <c r="F153" s="207" t="s">
        <v>187</v>
      </c>
      <c r="G153" s="204"/>
      <c r="H153" s="206" t="s">
        <v>22</v>
      </c>
      <c r="I153" s="208"/>
      <c r="J153" s="208"/>
      <c r="K153" s="204"/>
      <c r="L153" s="204"/>
      <c r="M153" s="209"/>
      <c r="N153" s="210"/>
      <c r="O153" s="211"/>
      <c r="P153" s="211"/>
      <c r="Q153" s="211"/>
      <c r="R153" s="211"/>
      <c r="S153" s="211"/>
      <c r="T153" s="211"/>
      <c r="U153" s="211"/>
      <c r="V153" s="211"/>
      <c r="W153" s="211"/>
      <c r="X153" s="212"/>
      <c r="AT153" s="213" t="s">
        <v>186</v>
      </c>
      <c r="AU153" s="213" t="s">
        <v>141</v>
      </c>
      <c r="AV153" s="13" t="s">
        <v>86</v>
      </c>
      <c r="AW153" s="13" t="s">
        <v>5</v>
      </c>
      <c r="AX153" s="13" t="s">
        <v>78</v>
      </c>
      <c r="AY153" s="213" t="s">
        <v>138</v>
      </c>
    </row>
    <row r="154" spans="2:51" s="14" customFormat="1" ht="11.25">
      <c r="B154" s="214"/>
      <c r="C154" s="215"/>
      <c r="D154" s="205" t="s">
        <v>186</v>
      </c>
      <c r="E154" s="216" t="s">
        <v>22</v>
      </c>
      <c r="F154" s="217" t="s">
        <v>247</v>
      </c>
      <c r="G154" s="215"/>
      <c r="H154" s="218">
        <v>7.769</v>
      </c>
      <c r="I154" s="219"/>
      <c r="J154" s="219"/>
      <c r="K154" s="215"/>
      <c r="L154" s="215"/>
      <c r="M154" s="220"/>
      <c r="N154" s="221"/>
      <c r="O154" s="222"/>
      <c r="P154" s="222"/>
      <c r="Q154" s="222"/>
      <c r="R154" s="222"/>
      <c r="S154" s="222"/>
      <c r="T154" s="222"/>
      <c r="U154" s="222"/>
      <c r="V154" s="222"/>
      <c r="W154" s="222"/>
      <c r="X154" s="223"/>
      <c r="AT154" s="224" t="s">
        <v>186</v>
      </c>
      <c r="AU154" s="224" t="s">
        <v>141</v>
      </c>
      <c r="AV154" s="14" t="s">
        <v>141</v>
      </c>
      <c r="AW154" s="14" t="s">
        <v>5</v>
      </c>
      <c r="AX154" s="14" t="s">
        <v>78</v>
      </c>
      <c r="AY154" s="224" t="s">
        <v>138</v>
      </c>
    </row>
    <row r="155" spans="2:51" s="13" customFormat="1" ht="11.25">
      <c r="B155" s="203"/>
      <c r="C155" s="204"/>
      <c r="D155" s="205" t="s">
        <v>186</v>
      </c>
      <c r="E155" s="206" t="s">
        <v>22</v>
      </c>
      <c r="F155" s="207" t="s">
        <v>248</v>
      </c>
      <c r="G155" s="204"/>
      <c r="H155" s="206" t="s">
        <v>22</v>
      </c>
      <c r="I155" s="208"/>
      <c r="J155" s="208"/>
      <c r="K155" s="204"/>
      <c r="L155" s="204"/>
      <c r="M155" s="209"/>
      <c r="N155" s="210"/>
      <c r="O155" s="211"/>
      <c r="P155" s="211"/>
      <c r="Q155" s="211"/>
      <c r="R155" s="211"/>
      <c r="S155" s="211"/>
      <c r="T155" s="211"/>
      <c r="U155" s="211"/>
      <c r="V155" s="211"/>
      <c r="W155" s="211"/>
      <c r="X155" s="212"/>
      <c r="AT155" s="213" t="s">
        <v>186</v>
      </c>
      <c r="AU155" s="213" t="s">
        <v>141</v>
      </c>
      <c r="AV155" s="13" t="s">
        <v>86</v>
      </c>
      <c r="AW155" s="13" t="s">
        <v>5</v>
      </c>
      <c r="AX155" s="13" t="s">
        <v>78</v>
      </c>
      <c r="AY155" s="213" t="s">
        <v>138</v>
      </c>
    </row>
    <row r="156" spans="2:51" s="14" customFormat="1" ht="11.25">
      <c r="B156" s="214"/>
      <c r="C156" s="215"/>
      <c r="D156" s="205" t="s">
        <v>186</v>
      </c>
      <c r="E156" s="216" t="s">
        <v>22</v>
      </c>
      <c r="F156" s="217" t="s">
        <v>249</v>
      </c>
      <c r="G156" s="215"/>
      <c r="H156" s="218">
        <v>2.012</v>
      </c>
      <c r="I156" s="219"/>
      <c r="J156" s="219"/>
      <c r="K156" s="215"/>
      <c r="L156" s="215"/>
      <c r="M156" s="220"/>
      <c r="N156" s="221"/>
      <c r="O156" s="222"/>
      <c r="P156" s="222"/>
      <c r="Q156" s="222"/>
      <c r="R156" s="222"/>
      <c r="S156" s="222"/>
      <c r="T156" s="222"/>
      <c r="U156" s="222"/>
      <c r="V156" s="222"/>
      <c r="W156" s="222"/>
      <c r="X156" s="223"/>
      <c r="AT156" s="224" t="s">
        <v>186</v>
      </c>
      <c r="AU156" s="224" t="s">
        <v>141</v>
      </c>
      <c r="AV156" s="14" t="s">
        <v>141</v>
      </c>
      <c r="AW156" s="14" t="s">
        <v>5</v>
      </c>
      <c r="AX156" s="14" t="s">
        <v>78</v>
      </c>
      <c r="AY156" s="224" t="s">
        <v>138</v>
      </c>
    </row>
    <row r="157" spans="2:51" s="15" customFormat="1" ht="11.25">
      <c r="B157" s="225"/>
      <c r="C157" s="226"/>
      <c r="D157" s="205" t="s">
        <v>186</v>
      </c>
      <c r="E157" s="227" t="s">
        <v>22</v>
      </c>
      <c r="F157" s="228" t="s">
        <v>196</v>
      </c>
      <c r="G157" s="226"/>
      <c r="H157" s="229">
        <v>75.331</v>
      </c>
      <c r="I157" s="230"/>
      <c r="J157" s="230"/>
      <c r="K157" s="226"/>
      <c r="L157" s="226"/>
      <c r="M157" s="231"/>
      <c r="N157" s="232"/>
      <c r="O157" s="233"/>
      <c r="P157" s="233"/>
      <c r="Q157" s="233"/>
      <c r="R157" s="233"/>
      <c r="S157" s="233"/>
      <c r="T157" s="233"/>
      <c r="U157" s="233"/>
      <c r="V157" s="233"/>
      <c r="W157" s="233"/>
      <c r="X157" s="234"/>
      <c r="AT157" s="235" t="s">
        <v>186</v>
      </c>
      <c r="AU157" s="235" t="s">
        <v>141</v>
      </c>
      <c r="AV157" s="15" t="s">
        <v>155</v>
      </c>
      <c r="AW157" s="15" t="s">
        <v>5</v>
      </c>
      <c r="AX157" s="15" t="s">
        <v>86</v>
      </c>
      <c r="AY157" s="235" t="s">
        <v>138</v>
      </c>
    </row>
    <row r="158" spans="1:65" s="2" customFormat="1" ht="33" customHeight="1">
      <c r="A158" s="36"/>
      <c r="B158" s="37"/>
      <c r="C158" s="178" t="s">
        <v>250</v>
      </c>
      <c r="D158" s="178" t="s">
        <v>142</v>
      </c>
      <c r="E158" s="179" t="s">
        <v>251</v>
      </c>
      <c r="F158" s="180" t="s">
        <v>252</v>
      </c>
      <c r="G158" s="181" t="s">
        <v>208</v>
      </c>
      <c r="H158" s="182">
        <v>0.552</v>
      </c>
      <c r="I158" s="183"/>
      <c r="J158" s="183"/>
      <c r="K158" s="184">
        <f>ROUND(P158*H158,2)</f>
        <v>0</v>
      </c>
      <c r="L158" s="180" t="s">
        <v>182</v>
      </c>
      <c r="M158" s="41"/>
      <c r="N158" s="185" t="s">
        <v>22</v>
      </c>
      <c r="O158" s="186" t="s">
        <v>48</v>
      </c>
      <c r="P158" s="187">
        <f>I158+J158</f>
        <v>0</v>
      </c>
      <c r="Q158" s="187">
        <f>ROUND(I158*H158,2)</f>
        <v>0</v>
      </c>
      <c r="R158" s="187">
        <f>ROUND(J158*H158,2)</f>
        <v>0</v>
      </c>
      <c r="S158" s="66"/>
      <c r="T158" s="188">
        <f>S158*H158</f>
        <v>0</v>
      </c>
      <c r="U158" s="188">
        <v>0.11585</v>
      </c>
      <c r="V158" s="188">
        <f>U158*H158</f>
        <v>0.0639492</v>
      </c>
      <c r="W158" s="188">
        <v>0</v>
      </c>
      <c r="X158" s="189">
        <f>W158*H158</f>
        <v>0</v>
      </c>
      <c r="Y158" s="36"/>
      <c r="Z158" s="36"/>
      <c r="AA158" s="36"/>
      <c r="AB158" s="36"/>
      <c r="AC158" s="36"/>
      <c r="AD158" s="36"/>
      <c r="AE158" s="36"/>
      <c r="AR158" s="190" t="s">
        <v>155</v>
      </c>
      <c r="AT158" s="190" t="s">
        <v>142</v>
      </c>
      <c r="AU158" s="190" t="s">
        <v>141</v>
      </c>
      <c r="AY158" s="19" t="s">
        <v>138</v>
      </c>
      <c r="BE158" s="191">
        <f>IF(O158="základní",K158,0)</f>
        <v>0</v>
      </c>
      <c r="BF158" s="191">
        <f>IF(O158="snížená",K158,0)</f>
        <v>0</v>
      </c>
      <c r="BG158" s="191">
        <f>IF(O158="zákl. přenesená",K158,0)</f>
        <v>0</v>
      </c>
      <c r="BH158" s="191">
        <f>IF(O158="sníž. přenesená",K158,0)</f>
        <v>0</v>
      </c>
      <c r="BI158" s="191">
        <f>IF(O158="nulová",K158,0)</f>
        <v>0</v>
      </c>
      <c r="BJ158" s="19" t="s">
        <v>141</v>
      </c>
      <c r="BK158" s="191">
        <f>ROUND(P158*H158,2)</f>
        <v>0</v>
      </c>
      <c r="BL158" s="19" t="s">
        <v>155</v>
      </c>
      <c r="BM158" s="190" t="s">
        <v>253</v>
      </c>
    </row>
    <row r="159" spans="1:47" s="2" customFormat="1" ht="11.25">
      <c r="A159" s="36"/>
      <c r="B159" s="37"/>
      <c r="C159" s="38"/>
      <c r="D159" s="198" t="s">
        <v>184</v>
      </c>
      <c r="E159" s="38"/>
      <c r="F159" s="199" t="s">
        <v>254</v>
      </c>
      <c r="G159" s="38"/>
      <c r="H159" s="38"/>
      <c r="I159" s="200"/>
      <c r="J159" s="200"/>
      <c r="K159" s="38"/>
      <c r="L159" s="38"/>
      <c r="M159" s="41"/>
      <c r="N159" s="201"/>
      <c r="O159" s="202"/>
      <c r="P159" s="66"/>
      <c r="Q159" s="66"/>
      <c r="R159" s="66"/>
      <c r="S159" s="66"/>
      <c r="T159" s="66"/>
      <c r="U159" s="66"/>
      <c r="V159" s="66"/>
      <c r="W159" s="66"/>
      <c r="X159" s="67"/>
      <c r="Y159" s="36"/>
      <c r="Z159" s="36"/>
      <c r="AA159" s="36"/>
      <c r="AB159" s="36"/>
      <c r="AC159" s="36"/>
      <c r="AD159" s="36"/>
      <c r="AE159" s="36"/>
      <c r="AT159" s="19" t="s">
        <v>184</v>
      </c>
      <c r="AU159" s="19" t="s">
        <v>141</v>
      </c>
    </row>
    <row r="160" spans="2:51" s="14" customFormat="1" ht="11.25">
      <c r="B160" s="214"/>
      <c r="C160" s="215"/>
      <c r="D160" s="205" t="s">
        <v>186</v>
      </c>
      <c r="E160" s="216" t="s">
        <v>22</v>
      </c>
      <c r="F160" s="217" t="s">
        <v>255</v>
      </c>
      <c r="G160" s="215"/>
      <c r="H160" s="218">
        <v>0.552</v>
      </c>
      <c r="I160" s="219"/>
      <c r="J160" s="219"/>
      <c r="K160" s="215"/>
      <c r="L160" s="215"/>
      <c r="M160" s="220"/>
      <c r="N160" s="221"/>
      <c r="O160" s="222"/>
      <c r="P160" s="222"/>
      <c r="Q160" s="222"/>
      <c r="R160" s="222"/>
      <c r="S160" s="222"/>
      <c r="T160" s="222"/>
      <c r="U160" s="222"/>
      <c r="V160" s="222"/>
      <c r="W160" s="222"/>
      <c r="X160" s="223"/>
      <c r="AT160" s="224" t="s">
        <v>186</v>
      </c>
      <c r="AU160" s="224" t="s">
        <v>141</v>
      </c>
      <c r="AV160" s="14" t="s">
        <v>141</v>
      </c>
      <c r="AW160" s="14" t="s">
        <v>5</v>
      </c>
      <c r="AX160" s="14" t="s">
        <v>78</v>
      </c>
      <c r="AY160" s="224" t="s">
        <v>138</v>
      </c>
    </row>
    <row r="161" spans="2:51" s="15" customFormat="1" ht="11.25">
      <c r="B161" s="225"/>
      <c r="C161" s="226"/>
      <c r="D161" s="205" t="s">
        <v>186</v>
      </c>
      <c r="E161" s="227" t="s">
        <v>22</v>
      </c>
      <c r="F161" s="228" t="s">
        <v>196</v>
      </c>
      <c r="G161" s="226"/>
      <c r="H161" s="229">
        <v>0.552</v>
      </c>
      <c r="I161" s="230"/>
      <c r="J161" s="230"/>
      <c r="K161" s="226"/>
      <c r="L161" s="226"/>
      <c r="M161" s="231"/>
      <c r="N161" s="232"/>
      <c r="O161" s="233"/>
      <c r="P161" s="233"/>
      <c r="Q161" s="233"/>
      <c r="R161" s="233"/>
      <c r="S161" s="233"/>
      <c r="T161" s="233"/>
      <c r="U161" s="233"/>
      <c r="V161" s="233"/>
      <c r="W161" s="233"/>
      <c r="X161" s="234"/>
      <c r="AT161" s="235" t="s">
        <v>186</v>
      </c>
      <c r="AU161" s="235" t="s">
        <v>141</v>
      </c>
      <c r="AV161" s="15" t="s">
        <v>155</v>
      </c>
      <c r="AW161" s="15" t="s">
        <v>5</v>
      </c>
      <c r="AX161" s="15" t="s">
        <v>86</v>
      </c>
      <c r="AY161" s="235" t="s">
        <v>138</v>
      </c>
    </row>
    <row r="162" spans="2:63" s="12" customFormat="1" ht="22.9" customHeight="1">
      <c r="B162" s="161"/>
      <c r="C162" s="162"/>
      <c r="D162" s="163" t="s">
        <v>77</v>
      </c>
      <c r="E162" s="176" t="s">
        <v>256</v>
      </c>
      <c r="F162" s="176" t="s">
        <v>257</v>
      </c>
      <c r="G162" s="162"/>
      <c r="H162" s="162"/>
      <c r="I162" s="165"/>
      <c r="J162" s="165"/>
      <c r="K162" s="177">
        <f>BK162</f>
        <v>0</v>
      </c>
      <c r="L162" s="162"/>
      <c r="M162" s="167"/>
      <c r="N162" s="168"/>
      <c r="O162" s="169"/>
      <c r="P162" s="169"/>
      <c r="Q162" s="170">
        <f>SUM(Q163:Q420)</f>
        <v>0</v>
      </c>
      <c r="R162" s="170">
        <f>SUM(R163:R420)</f>
        <v>0</v>
      </c>
      <c r="S162" s="169"/>
      <c r="T162" s="171">
        <f>SUM(T163:T420)</f>
        <v>0</v>
      </c>
      <c r="U162" s="169"/>
      <c r="V162" s="171">
        <f>SUM(V163:V420)</f>
        <v>117.6319989677391</v>
      </c>
      <c r="W162" s="169"/>
      <c r="X162" s="172">
        <f>SUM(X163:X420)</f>
        <v>0</v>
      </c>
      <c r="AR162" s="173" t="s">
        <v>86</v>
      </c>
      <c r="AT162" s="174" t="s">
        <v>77</v>
      </c>
      <c r="AU162" s="174" t="s">
        <v>86</v>
      </c>
      <c r="AY162" s="173" t="s">
        <v>138</v>
      </c>
      <c r="BK162" s="175">
        <f>SUM(BK163:BK420)</f>
        <v>0</v>
      </c>
    </row>
    <row r="163" spans="1:65" s="2" customFormat="1" ht="49.15" customHeight="1">
      <c r="A163" s="36"/>
      <c r="B163" s="37"/>
      <c r="C163" s="178" t="s">
        <v>258</v>
      </c>
      <c r="D163" s="178" t="s">
        <v>142</v>
      </c>
      <c r="E163" s="179" t="s">
        <v>259</v>
      </c>
      <c r="F163" s="180" t="s">
        <v>260</v>
      </c>
      <c r="G163" s="181" t="s">
        <v>208</v>
      </c>
      <c r="H163" s="182">
        <v>5.79</v>
      </c>
      <c r="I163" s="183"/>
      <c r="J163" s="183"/>
      <c r="K163" s="184">
        <f>ROUND(P163*H163,2)</f>
        <v>0</v>
      </c>
      <c r="L163" s="180" t="s">
        <v>182</v>
      </c>
      <c r="M163" s="41"/>
      <c r="N163" s="185" t="s">
        <v>22</v>
      </c>
      <c r="O163" s="186" t="s">
        <v>48</v>
      </c>
      <c r="P163" s="187">
        <f>I163+J163</f>
        <v>0</v>
      </c>
      <c r="Q163" s="187">
        <f>ROUND(I163*H163,2)</f>
        <v>0</v>
      </c>
      <c r="R163" s="187">
        <f>ROUND(J163*H163,2)</f>
        <v>0</v>
      </c>
      <c r="S163" s="66"/>
      <c r="T163" s="188">
        <f>S163*H163</f>
        <v>0</v>
      </c>
      <c r="U163" s="188">
        <v>0.017</v>
      </c>
      <c r="V163" s="188">
        <f>U163*H163</f>
        <v>0.09843</v>
      </c>
      <c r="W163" s="188">
        <v>0</v>
      </c>
      <c r="X163" s="189">
        <f>W163*H163</f>
        <v>0</v>
      </c>
      <c r="Y163" s="36"/>
      <c r="Z163" s="36"/>
      <c r="AA163" s="36"/>
      <c r="AB163" s="36"/>
      <c r="AC163" s="36"/>
      <c r="AD163" s="36"/>
      <c r="AE163" s="36"/>
      <c r="AR163" s="190" t="s">
        <v>155</v>
      </c>
      <c r="AT163" s="190" t="s">
        <v>142</v>
      </c>
      <c r="AU163" s="190" t="s">
        <v>141</v>
      </c>
      <c r="AY163" s="19" t="s">
        <v>138</v>
      </c>
      <c r="BE163" s="191">
        <f>IF(O163="základní",K163,0)</f>
        <v>0</v>
      </c>
      <c r="BF163" s="191">
        <f>IF(O163="snížená",K163,0)</f>
        <v>0</v>
      </c>
      <c r="BG163" s="191">
        <f>IF(O163="zákl. přenesená",K163,0)</f>
        <v>0</v>
      </c>
      <c r="BH163" s="191">
        <f>IF(O163="sníž. přenesená",K163,0)</f>
        <v>0</v>
      </c>
      <c r="BI163" s="191">
        <f>IF(O163="nulová",K163,0)</f>
        <v>0</v>
      </c>
      <c r="BJ163" s="19" t="s">
        <v>141</v>
      </c>
      <c r="BK163" s="191">
        <f>ROUND(P163*H163,2)</f>
        <v>0</v>
      </c>
      <c r="BL163" s="19" t="s">
        <v>155</v>
      </c>
      <c r="BM163" s="190" t="s">
        <v>261</v>
      </c>
    </row>
    <row r="164" spans="1:47" s="2" customFormat="1" ht="11.25">
      <c r="A164" s="36"/>
      <c r="B164" s="37"/>
      <c r="C164" s="38"/>
      <c r="D164" s="198" t="s">
        <v>184</v>
      </c>
      <c r="E164" s="38"/>
      <c r="F164" s="199" t="s">
        <v>262</v>
      </c>
      <c r="G164" s="38"/>
      <c r="H164" s="38"/>
      <c r="I164" s="200"/>
      <c r="J164" s="200"/>
      <c r="K164" s="38"/>
      <c r="L164" s="38"/>
      <c r="M164" s="41"/>
      <c r="N164" s="201"/>
      <c r="O164" s="202"/>
      <c r="P164" s="66"/>
      <c r="Q164" s="66"/>
      <c r="R164" s="66"/>
      <c r="S164" s="66"/>
      <c r="T164" s="66"/>
      <c r="U164" s="66"/>
      <c r="V164" s="66"/>
      <c r="W164" s="66"/>
      <c r="X164" s="67"/>
      <c r="Y164" s="36"/>
      <c r="Z164" s="36"/>
      <c r="AA164" s="36"/>
      <c r="AB164" s="36"/>
      <c r="AC164" s="36"/>
      <c r="AD164" s="36"/>
      <c r="AE164" s="36"/>
      <c r="AT164" s="19" t="s">
        <v>184</v>
      </c>
      <c r="AU164" s="19" t="s">
        <v>141</v>
      </c>
    </row>
    <row r="165" spans="2:51" s="13" customFormat="1" ht="11.25">
      <c r="B165" s="203"/>
      <c r="C165" s="204"/>
      <c r="D165" s="205" t="s">
        <v>186</v>
      </c>
      <c r="E165" s="206" t="s">
        <v>22</v>
      </c>
      <c r="F165" s="207" t="s">
        <v>263</v>
      </c>
      <c r="G165" s="204"/>
      <c r="H165" s="206" t="s">
        <v>22</v>
      </c>
      <c r="I165" s="208"/>
      <c r="J165" s="208"/>
      <c r="K165" s="204"/>
      <c r="L165" s="204"/>
      <c r="M165" s="209"/>
      <c r="N165" s="210"/>
      <c r="O165" s="211"/>
      <c r="P165" s="211"/>
      <c r="Q165" s="211"/>
      <c r="R165" s="211"/>
      <c r="S165" s="211"/>
      <c r="T165" s="211"/>
      <c r="U165" s="211"/>
      <c r="V165" s="211"/>
      <c r="W165" s="211"/>
      <c r="X165" s="212"/>
      <c r="AT165" s="213" t="s">
        <v>186</v>
      </c>
      <c r="AU165" s="213" t="s">
        <v>141</v>
      </c>
      <c r="AV165" s="13" t="s">
        <v>86</v>
      </c>
      <c r="AW165" s="13" t="s">
        <v>5</v>
      </c>
      <c r="AX165" s="13" t="s">
        <v>78</v>
      </c>
      <c r="AY165" s="213" t="s">
        <v>138</v>
      </c>
    </row>
    <row r="166" spans="2:51" s="14" customFormat="1" ht="11.25">
      <c r="B166" s="214"/>
      <c r="C166" s="215"/>
      <c r="D166" s="205" t="s">
        <v>186</v>
      </c>
      <c r="E166" s="216" t="s">
        <v>22</v>
      </c>
      <c r="F166" s="217" t="s">
        <v>264</v>
      </c>
      <c r="G166" s="215"/>
      <c r="H166" s="218">
        <v>5.79</v>
      </c>
      <c r="I166" s="219"/>
      <c r="J166" s="219"/>
      <c r="K166" s="215"/>
      <c r="L166" s="215"/>
      <c r="M166" s="220"/>
      <c r="N166" s="221"/>
      <c r="O166" s="222"/>
      <c r="P166" s="222"/>
      <c r="Q166" s="222"/>
      <c r="R166" s="222"/>
      <c r="S166" s="222"/>
      <c r="T166" s="222"/>
      <c r="U166" s="222"/>
      <c r="V166" s="222"/>
      <c r="W166" s="222"/>
      <c r="X166" s="223"/>
      <c r="AT166" s="224" t="s">
        <v>186</v>
      </c>
      <c r="AU166" s="224" t="s">
        <v>141</v>
      </c>
      <c r="AV166" s="14" t="s">
        <v>141</v>
      </c>
      <c r="AW166" s="14" t="s">
        <v>5</v>
      </c>
      <c r="AX166" s="14" t="s">
        <v>78</v>
      </c>
      <c r="AY166" s="224" t="s">
        <v>138</v>
      </c>
    </row>
    <row r="167" spans="2:51" s="15" customFormat="1" ht="11.25">
      <c r="B167" s="225"/>
      <c r="C167" s="226"/>
      <c r="D167" s="205" t="s">
        <v>186</v>
      </c>
      <c r="E167" s="227" t="s">
        <v>22</v>
      </c>
      <c r="F167" s="228" t="s">
        <v>196</v>
      </c>
      <c r="G167" s="226"/>
      <c r="H167" s="229">
        <v>5.79</v>
      </c>
      <c r="I167" s="230"/>
      <c r="J167" s="230"/>
      <c r="K167" s="226"/>
      <c r="L167" s="226"/>
      <c r="M167" s="231"/>
      <c r="N167" s="232"/>
      <c r="O167" s="233"/>
      <c r="P167" s="233"/>
      <c r="Q167" s="233"/>
      <c r="R167" s="233"/>
      <c r="S167" s="233"/>
      <c r="T167" s="233"/>
      <c r="U167" s="233"/>
      <c r="V167" s="233"/>
      <c r="W167" s="233"/>
      <c r="X167" s="234"/>
      <c r="AT167" s="235" t="s">
        <v>186</v>
      </c>
      <c r="AU167" s="235" t="s">
        <v>141</v>
      </c>
      <c r="AV167" s="15" t="s">
        <v>155</v>
      </c>
      <c r="AW167" s="15" t="s">
        <v>5</v>
      </c>
      <c r="AX167" s="15" t="s">
        <v>86</v>
      </c>
      <c r="AY167" s="235" t="s">
        <v>138</v>
      </c>
    </row>
    <row r="168" spans="1:65" s="2" customFormat="1" ht="37.9" customHeight="1">
      <c r="A168" s="36"/>
      <c r="B168" s="37"/>
      <c r="C168" s="178" t="s">
        <v>265</v>
      </c>
      <c r="D168" s="178" t="s">
        <v>142</v>
      </c>
      <c r="E168" s="179" t="s">
        <v>266</v>
      </c>
      <c r="F168" s="180" t="s">
        <v>267</v>
      </c>
      <c r="G168" s="181" t="s">
        <v>208</v>
      </c>
      <c r="H168" s="182">
        <v>675.84</v>
      </c>
      <c r="I168" s="183"/>
      <c r="J168" s="183"/>
      <c r="K168" s="184">
        <f>ROUND(P168*H168,2)</f>
        <v>0</v>
      </c>
      <c r="L168" s="180" t="s">
        <v>182</v>
      </c>
      <c r="M168" s="41"/>
      <c r="N168" s="185" t="s">
        <v>22</v>
      </c>
      <c r="O168" s="186" t="s">
        <v>48</v>
      </c>
      <c r="P168" s="187">
        <f>I168+J168</f>
        <v>0</v>
      </c>
      <c r="Q168" s="187">
        <f>ROUND(I168*H168,2)</f>
        <v>0</v>
      </c>
      <c r="R168" s="187">
        <f>ROUND(J168*H168,2)</f>
        <v>0</v>
      </c>
      <c r="S168" s="66"/>
      <c r="T168" s="188">
        <f>S168*H168</f>
        <v>0</v>
      </c>
      <c r="U168" s="188">
        <v>0.004384</v>
      </c>
      <c r="V168" s="188">
        <f>U168*H168</f>
        <v>2.96288256</v>
      </c>
      <c r="W168" s="188">
        <v>0</v>
      </c>
      <c r="X168" s="189">
        <f>W168*H168</f>
        <v>0</v>
      </c>
      <c r="Y168" s="36"/>
      <c r="Z168" s="36"/>
      <c r="AA168" s="36"/>
      <c r="AB168" s="36"/>
      <c r="AC168" s="36"/>
      <c r="AD168" s="36"/>
      <c r="AE168" s="36"/>
      <c r="AR168" s="190" t="s">
        <v>155</v>
      </c>
      <c r="AT168" s="190" t="s">
        <v>142</v>
      </c>
      <c r="AU168" s="190" t="s">
        <v>141</v>
      </c>
      <c r="AY168" s="19" t="s">
        <v>138</v>
      </c>
      <c r="BE168" s="191">
        <f>IF(O168="základní",K168,0)</f>
        <v>0</v>
      </c>
      <c r="BF168" s="191">
        <f>IF(O168="snížená",K168,0)</f>
        <v>0</v>
      </c>
      <c r="BG168" s="191">
        <f>IF(O168="zákl. přenesená",K168,0)</f>
        <v>0</v>
      </c>
      <c r="BH168" s="191">
        <f>IF(O168="sníž. přenesená",K168,0)</f>
        <v>0</v>
      </c>
      <c r="BI168" s="191">
        <f>IF(O168="nulová",K168,0)</f>
        <v>0</v>
      </c>
      <c r="BJ168" s="19" t="s">
        <v>141</v>
      </c>
      <c r="BK168" s="191">
        <f>ROUND(P168*H168,2)</f>
        <v>0</v>
      </c>
      <c r="BL168" s="19" t="s">
        <v>155</v>
      </c>
      <c r="BM168" s="190" t="s">
        <v>268</v>
      </c>
    </row>
    <row r="169" spans="1:47" s="2" customFormat="1" ht="11.25">
      <c r="A169" s="36"/>
      <c r="B169" s="37"/>
      <c r="C169" s="38"/>
      <c r="D169" s="198" t="s">
        <v>184</v>
      </c>
      <c r="E169" s="38"/>
      <c r="F169" s="199" t="s">
        <v>269</v>
      </c>
      <c r="G169" s="38"/>
      <c r="H169" s="38"/>
      <c r="I169" s="200"/>
      <c r="J169" s="200"/>
      <c r="K169" s="38"/>
      <c r="L169" s="38"/>
      <c r="M169" s="41"/>
      <c r="N169" s="201"/>
      <c r="O169" s="202"/>
      <c r="P169" s="66"/>
      <c r="Q169" s="66"/>
      <c r="R169" s="66"/>
      <c r="S169" s="66"/>
      <c r="T169" s="66"/>
      <c r="U169" s="66"/>
      <c r="V169" s="66"/>
      <c r="W169" s="66"/>
      <c r="X169" s="67"/>
      <c r="Y169" s="36"/>
      <c r="Z169" s="36"/>
      <c r="AA169" s="36"/>
      <c r="AB169" s="36"/>
      <c r="AC169" s="36"/>
      <c r="AD169" s="36"/>
      <c r="AE169" s="36"/>
      <c r="AT169" s="19" t="s">
        <v>184</v>
      </c>
      <c r="AU169" s="19" t="s">
        <v>141</v>
      </c>
    </row>
    <row r="170" spans="2:51" s="13" customFormat="1" ht="11.25">
      <c r="B170" s="203"/>
      <c r="C170" s="204"/>
      <c r="D170" s="205" t="s">
        <v>186</v>
      </c>
      <c r="E170" s="206" t="s">
        <v>22</v>
      </c>
      <c r="F170" s="207" t="s">
        <v>270</v>
      </c>
      <c r="G170" s="204"/>
      <c r="H170" s="206" t="s">
        <v>22</v>
      </c>
      <c r="I170" s="208"/>
      <c r="J170" s="208"/>
      <c r="K170" s="204"/>
      <c r="L170" s="204"/>
      <c r="M170" s="209"/>
      <c r="N170" s="210"/>
      <c r="O170" s="211"/>
      <c r="P170" s="211"/>
      <c r="Q170" s="211"/>
      <c r="R170" s="211"/>
      <c r="S170" s="211"/>
      <c r="T170" s="211"/>
      <c r="U170" s="211"/>
      <c r="V170" s="211"/>
      <c r="W170" s="211"/>
      <c r="X170" s="212"/>
      <c r="AT170" s="213" t="s">
        <v>186</v>
      </c>
      <c r="AU170" s="213" t="s">
        <v>141</v>
      </c>
      <c r="AV170" s="13" t="s">
        <v>86</v>
      </c>
      <c r="AW170" s="13" t="s">
        <v>5</v>
      </c>
      <c r="AX170" s="13" t="s">
        <v>78</v>
      </c>
      <c r="AY170" s="213" t="s">
        <v>138</v>
      </c>
    </row>
    <row r="171" spans="2:51" s="14" customFormat="1" ht="11.25">
      <c r="B171" s="214"/>
      <c r="C171" s="215"/>
      <c r="D171" s="205" t="s">
        <v>186</v>
      </c>
      <c r="E171" s="216" t="s">
        <v>22</v>
      </c>
      <c r="F171" s="217" t="s">
        <v>271</v>
      </c>
      <c r="G171" s="215"/>
      <c r="H171" s="218">
        <v>111.827</v>
      </c>
      <c r="I171" s="219"/>
      <c r="J171" s="219"/>
      <c r="K171" s="215"/>
      <c r="L171" s="215"/>
      <c r="M171" s="220"/>
      <c r="N171" s="221"/>
      <c r="O171" s="222"/>
      <c r="P171" s="222"/>
      <c r="Q171" s="222"/>
      <c r="R171" s="222"/>
      <c r="S171" s="222"/>
      <c r="T171" s="222"/>
      <c r="U171" s="222"/>
      <c r="V171" s="222"/>
      <c r="W171" s="222"/>
      <c r="X171" s="223"/>
      <c r="AT171" s="224" t="s">
        <v>186</v>
      </c>
      <c r="AU171" s="224" t="s">
        <v>141</v>
      </c>
      <c r="AV171" s="14" t="s">
        <v>141</v>
      </c>
      <c r="AW171" s="14" t="s">
        <v>5</v>
      </c>
      <c r="AX171" s="14" t="s">
        <v>78</v>
      </c>
      <c r="AY171" s="224" t="s">
        <v>138</v>
      </c>
    </row>
    <row r="172" spans="2:51" s="13" customFormat="1" ht="11.25">
      <c r="B172" s="203"/>
      <c r="C172" s="204"/>
      <c r="D172" s="205" t="s">
        <v>186</v>
      </c>
      <c r="E172" s="206" t="s">
        <v>22</v>
      </c>
      <c r="F172" s="207" t="s">
        <v>272</v>
      </c>
      <c r="G172" s="204"/>
      <c r="H172" s="206" t="s">
        <v>22</v>
      </c>
      <c r="I172" s="208"/>
      <c r="J172" s="208"/>
      <c r="K172" s="204"/>
      <c r="L172" s="204"/>
      <c r="M172" s="209"/>
      <c r="N172" s="210"/>
      <c r="O172" s="211"/>
      <c r="P172" s="211"/>
      <c r="Q172" s="211"/>
      <c r="R172" s="211"/>
      <c r="S172" s="211"/>
      <c r="T172" s="211"/>
      <c r="U172" s="211"/>
      <c r="V172" s="211"/>
      <c r="W172" s="211"/>
      <c r="X172" s="212"/>
      <c r="AT172" s="213" t="s">
        <v>186</v>
      </c>
      <c r="AU172" s="213" t="s">
        <v>141</v>
      </c>
      <c r="AV172" s="13" t="s">
        <v>86</v>
      </c>
      <c r="AW172" s="13" t="s">
        <v>5</v>
      </c>
      <c r="AX172" s="13" t="s">
        <v>78</v>
      </c>
      <c r="AY172" s="213" t="s">
        <v>138</v>
      </c>
    </row>
    <row r="173" spans="2:51" s="14" customFormat="1" ht="11.25">
      <c r="B173" s="214"/>
      <c r="C173" s="215"/>
      <c r="D173" s="205" t="s">
        <v>186</v>
      </c>
      <c r="E173" s="216" t="s">
        <v>22</v>
      </c>
      <c r="F173" s="217" t="s">
        <v>273</v>
      </c>
      <c r="G173" s="215"/>
      <c r="H173" s="218">
        <v>374.27</v>
      </c>
      <c r="I173" s="219"/>
      <c r="J173" s="219"/>
      <c r="K173" s="215"/>
      <c r="L173" s="215"/>
      <c r="M173" s="220"/>
      <c r="N173" s="221"/>
      <c r="O173" s="222"/>
      <c r="P173" s="222"/>
      <c r="Q173" s="222"/>
      <c r="R173" s="222"/>
      <c r="S173" s="222"/>
      <c r="T173" s="222"/>
      <c r="U173" s="222"/>
      <c r="V173" s="222"/>
      <c r="W173" s="222"/>
      <c r="X173" s="223"/>
      <c r="AT173" s="224" t="s">
        <v>186</v>
      </c>
      <c r="AU173" s="224" t="s">
        <v>141</v>
      </c>
      <c r="AV173" s="14" t="s">
        <v>141</v>
      </c>
      <c r="AW173" s="14" t="s">
        <v>5</v>
      </c>
      <c r="AX173" s="14" t="s">
        <v>78</v>
      </c>
      <c r="AY173" s="224" t="s">
        <v>138</v>
      </c>
    </row>
    <row r="174" spans="2:51" s="13" customFormat="1" ht="11.25">
      <c r="B174" s="203"/>
      <c r="C174" s="204"/>
      <c r="D174" s="205" t="s">
        <v>186</v>
      </c>
      <c r="E174" s="206" t="s">
        <v>22</v>
      </c>
      <c r="F174" s="207" t="s">
        <v>274</v>
      </c>
      <c r="G174" s="204"/>
      <c r="H174" s="206" t="s">
        <v>22</v>
      </c>
      <c r="I174" s="208"/>
      <c r="J174" s="208"/>
      <c r="K174" s="204"/>
      <c r="L174" s="204"/>
      <c r="M174" s="209"/>
      <c r="N174" s="210"/>
      <c r="O174" s="211"/>
      <c r="P174" s="211"/>
      <c r="Q174" s="211"/>
      <c r="R174" s="211"/>
      <c r="S174" s="211"/>
      <c r="T174" s="211"/>
      <c r="U174" s="211"/>
      <c r="V174" s="211"/>
      <c r="W174" s="211"/>
      <c r="X174" s="212"/>
      <c r="AT174" s="213" t="s">
        <v>186</v>
      </c>
      <c r="AU174" s="213" t="s">
        <v>141</v>
      </c>
      <c r="AV174" s="13" t="s">
        <v>86</v>
      </c>
      <c r="AW174" s="13" t="s">
        <v>5</v>
      </c>
      <c r="AX174" s="13" t="s">
        <v>78</v>
      </c>
      <c r="AY174" s="213" t="s">
        <v>138</v>
      </c>
    </row>
    <row r="175" spans="2:51" s="14" customFormat="1" ht="11.25">
      <c r="B175" s="214"/>
      <c r="C175" s="215"/>
      <c r="D175" s="205" t="s">
        <v>186</v>
      </c>
      <c r="E175" s="216" t="s">
        <v>22</v>
      </c>
      <c r="F175" s="217" t="s">
        <v>275</v>
      </c>
      <c r="G175" s="215"/>
      <c r="H175" s="218">
        <v>161.344</v>
      </c>
      <c r="I175" s="219"/>
      <c r="J175" s="219"/>
      <c r="K175" s="215"/>
      <c r="L175" s="215"/>
      <c r="M175" s="220"/>
      <c r="N175" s="221"/>
      <c r="O175" s="222"/>
      <c r="P175" s="222"/>
      <c r="Q175" s="222"/>
      <c r="R175" s="222"/>
      <c r="S175" s="222"/>
      <c r="T175" s="222"/>
      <c r="U175" s="222"/>
      <c r="V175" s="222"/>
      <c r="W175" s="222"/>
      <c r="X175" s="223"/>
      <c r="AT175" s="224" t="s">
        <v>186</v>
      </c>
      <c r="AU175" s="224" t="s">
        <v>141</v>
      </c>
      <c r="AV175" s="14" t="s">
        <v>141</v>
      </c>
      <c r="AW175" s="14" t="s">
        <v>5</v>
      </c>
      <c r="AX175" s="14" t="s">
        <v>78</v>
      </c>
      <c r="AY175" s="224" t="s">
        <v>138</v>
      </c>
    </row>
    <row r="176" spans="2:51" s="13" customFormat="1" ht="11.25">
      <c r="B176" s="203"/>
      <c r="C176" s="204"/>
      <c r="D176" s="205" t="s">
        <v>186</v>
      </c>
      <c r="E176" s="206" t="s">
        <v>22</v>
      </c>
      <c r="F176" s="207" t="s">
        <v>276</v>
      </c>
      <c r="G176" s="204"/>
      <c r="H176" s="206" t="s">
        <v>22</v>
      </c>
      <c r="I176" s="208"/>
      <c r="J176" s="208"/>
      <c r="K176" s="204"/>
      <c r="L176" s="204"/>
      <c r="M176" s="209"/>
      <c r="N176" s="210"/>
      <c r="O176" s="211"/>
      <c r="P176" s="211"/>
      <c r="Q176" s="211"/>
      <c r="R176" s="211"/>
      <c r="S176" s="211"/>
      <c r="T176" s="211"/>
      <c r="U176" s="211"/>
      <c r="V176" s="211"/>
      <c r="W176" s="211"/>
      <c r="X176" s="212"/>
      <c r="AT176" s="213" t="s">
        <v>186</v>
      </c>
      <c r="AU176" s="213" t="s">
        <v>141</v>
      </c>
      <c r="AV176" s="13" t="s">
        <v>86</v>
      </c>
      <c r="AW176" s="13" t="s">
        <v>5</v>
      </c>
      <c r="AX176" s="13" t="s">
        <v>78</v>
      </c>
      <c r="AY176" s="213" t="s">
        <v>138</v>
      </c>
    </row>
    <row r="177" spans="2:51" s="14" customFormat="1" ht="11.25">
      <c r="B177" s="214"/>
      <c r="C177" s="215"/>
      <c r="D177" s="205" t="s">
        <v>186</v>
      </c>
      <c r="E177" s="216" t="s">
        <v>22</v>
      </c>
      <c r="F177" s="217" t="s">
        <v>277</v>
      </c>
      <c r="G177" s="215"/>
      <c r="H177" s="218">
        <v>28.399</v>
      </c>
      <c r="I177" s="219"/>
      <c r="J177" s="219"/>
      <c r="K177" s="215"/>
      <c r="L177" s="215"/>
      <c r="M177" s="220"/>
      <c r="N177" s="221"/>
      <c r="O177" s="222"/>
      <c r="P177" s="222"/>
      <c r="Q177" s="222"/>
      <c r="R177" s="222"/>
      <c r="S177" s="222"/>
      <c r="T177" s="222"/>
      <c r="U177" s="222"/>
      <c r="V177" s="222"/>
      <c r="W177" s="222"/>
      <c r="X177" s="223"/>
      <c r="AT177" s="224" t="s">
        <v>186</v>
      </c>
      <c r="AU177" s="224" t="s">
        <v>141</v>
      </c>
      <c r="AV177" s="14" t="s">
        <v>141</v>
      </c>
      <c r="AW177" s="14" t="s">
        <v>5</v>
      </c>
      <c r="AX177" s="14" t="s">
        <v>78</v>
      </c>
      <c r="AY177" s="224" t="s">
        <v>138</v>
      </c>
    </row>
    <row r="178" spans="2:51" s="15" customFormat="1" ht="11.25">
      <c r="B178" s="225"/>
      <c r="C178" s="226"/>
      <c r="D178" s="205" t="s">
        <v>186</v>
      </c>
      <c r="E178" s="227" t="s">
        <v>22</v>
      </c>
      <c r="F178" s="228" t="s">
        <v>196</v>
      </c>
      <c r="G178" s="226"/>
      <c r="H178" s="229">
        <v>675.84</v>
      </c>
      <c r="I178" s="230"/>
      <c r="J178" s="230"/>
      <c r="K178" s="226"/>
      <c r="L178" s="226"/>
      <c r="M178" s="231"/>
      <c r="N178" s="232"/>
      <c r="O178" s="233"/>
      <c r="P178" s="233"/>
      <c r="Q178" s="233"/>
      <c r="R178" s="233"/>
      <c r="S178" s="233"/>
      <c r="T178" s="233"/>
      <c r="U178" s="233"/>
      <c r="V178" s="233"/>
      <c r="W178" s="233"/>
      <c r="X178" s="234"/>
      <c r="AT178" s="235" t="s">
        <v>186</v>
      </c>
      <c r="AU178" s="235" t="s">
        <v>141</v>
      </c>
      <c r="AV178" s="15" t="s">
        <v>155</v>
      </c>
      <c r="AW178" s="15" t="s">
        <v>5</v>
      </c>
      <c r="AX178" s="15" t="s">
        <v>86</v>
      </c>
      <c r="AY178" s="235" t="s">
        <v>138</v>
      </c>
    </row>
    <row r="179" spans="1:65" s="2" customFormat="1" ht="24.2" customHeight="1">
      <c r="A179" s="36"/>
      <c r="B179" s="37"/>
      <c r="C179" s="178" t="s">
        <v>278</v>
      </c>
      <c r="D179" s="178" t="s">
        <v>142</v>
      </c>
      <c r="E179" s="179" t="s">
        <v>279</v>
      </c>
      <c r="F179" s="180" t="s">
        <v>280</v>
      </c>
      <c r="G179" s="181" t="s">
        <v>208</v>
      </c>
      <c r="H179" s="182">
        <v>469.226</v>
      </c>
      <c r="I179" s="183"/>
      <c r="J179" s="183"/>
      <c r="K179" s="184">
        <f>ROUND(P179*H179,2)</f>
        <v>0</v>
      </c>
      <c r="L179" s="180" t="s">
        <v>182</v>
      </c>
      <c r="M179" s="41"/>
      <c r="N179" s="185" t="s">
        <v>22</v>
      </c>
      <c r="O179" s="186" t="s">
        <v>48</v>
      </c>
      <c r="P179" s="187">
        <f>I179+J179</f>
        <v>0</v>
      </c>
      <c r="Q179" s="187">
        <f>ROUND(I179*H179,2)</f>
        <v>0</v>
      </c>
      <c r="R179" s="187">
        <f>ROUND(J179*H179,2)</f>
        <v>0</v>
      </c>
      <c r="S179" s="66"/>
      <c r="T179" s="188">
        <f>S179*H179</f>
        <v>0</v>
      </c>
      <c r="U179" s="188">
        <v>0.004</v>
      </c>
      <c r="V179" s="188">
        <f>U179*H179</f>
        <v>1.8769040000000001</v>
      </c>
      <c r="W179" s="188">
        <v>0</v>
      </c>
      <c r="X179" s="189">
        <f>W179*H179</f>
        <v>0</v>
      </c>
      <c r="Y179" s="36"/>
      <c r="Z179" s="36"/>
      <c r="AA179" s="36"/>
      <c r="AB179" s="36"/>
      <c r="AC179" s="36"/>
      <c r="AD179" s="36"/>
      <c r="AE179" s="36"/>
      <c r="AR179" s="190" t="s">
        <v>155</v>
      </c>
      <c r="AT179" s="190" t="s">
        <v>142</v>
      </c>
      <c r="AU179" s="190" t="s">
        <v>141</v>
      </c>
      <c r="AY179" s="19" t="s">
        <v>138</v>
      </c>
      <c r="BE179" s="191">
        <f>IF(O179="základní",K179,0)</f>
        <v>0</v>
      </c>
      <c r="BF179" s="191">
        <f>IF(O179="snížená",K179,0)</f>
        <v>0</v>
      </c>
      <c r="BG179" s="191">
        <f>IF(O179="zákl. přenesená",K179,0)</f>
        <v>0</v>
      </c>
      <c r="BH179" s="191">
        <f>IF(O179="sníž. přenesená",K179,0)</f>
        <v>0</v>
      </c>
      <c r="BI179" s="191">
        <f>IF(O179="nulová",K179,0)</f>
        <v>0</v>
      </c>
      <c r="BJ179" s="19" t="s">
        <v>141</v>
      </c>
      <c r="BK179" s="191">
        <f>ROUND(P179*H179,2)</f>
        <v>0</v>
      </c>
      <c r="BL179" s="19" t="s">
        <v>155</v>
      </c>
      <c r="BM179" s="190" t="s">
        <v>281</v>
      </c>
    </row>
    <row r="180" spans="1:47" s="2" customFormat="1" ht="11.25">
      <c r="A180" s="36"/>
      <c r="B180" s="37"/>
      <c r="C180" s="38"/>
      <c r="D180" s="198" t="s">
        <v>184</v>
      </c>
      <c r="E180" s="38"/>
      <c r="F180" s="199" t="s">
        <v>282</v>
      </c>
      <c r="G180" s="38"/>
      <c r="H180" s="38"/>
      <c r="I180" s="200"/>
      <c r="J180" s="200"/>
      <c r="K180" s="38"/>
      <c r="L180" s="38"/>
      <c r="M180" s="41"/>
      <c r="N180" s="201"/>
      <c r="O180" s="202"/>
      <c r="P180" s="66"/>
      <c r="Q180" s="66"/>
      <c r="R180" s="66"/>
      <c r="S180" s="66"/>
      <c r="T180" s="66"/>
      <c r="U180" s="66"/>
      <c r="V180" s="66"/>
      <c r="W180" s="66"/>
      <c r="X180" s="67"/>
      <c r="Y180" s="36"/>
      <c r="Z180" s="36"/>
      <c r="AA180" s="36"/>
      <c r="AB180" s="36"/>
      <c r="AC180" s="36"/>
      <c r="AD180" s="36"/>
      <c r="AE180" s="36"/>
      <c r="AT180" s="19" t="s">
        <v>184</v>
      </c>
      <c r="AU180" s="19" t="s">
        <v>141</v>
      </c>
    </row>
    <row r="181" spans="2:51" s="13" customFormat="1" ht="11.25">
      <c r="B181" s="203"/>
      <c r="C181" s="204"/>
      <c r="D181" s="205" t="s">
        <v>186</v>
      </c>
      <c r="E181" s="206" t="s">
        <v>22</v>
      </c>
      <c r="F181" s="207" t="s">
        <v>283</v>
      </c>
      <c r="G181" s="204"/>
      <c r="H181" s="206" t="s">
        <v>22</v>
      </c>
      <c r="I181" s="208"/>
      <c r="J181" s="208"/>
      <c r="K181" s="204"/>
      <c r="L181" s="204"/>
      <c r="M181" s="209"/>
      <c r="N181" s="210"/>
      <c r="O181" s="211"/>
      <c r="P181" s="211"/>
      <c r="Q181" s="211"/>
      <c r="R181" s="211"/>
      <c r="S181" s="211"/>
      <c r="T181" s="211"/>
      <c r="U181" s="211"/>
      <c r="V181" s="211"/>
      <c r="W181" s="211"/>
      <c r="X181" s="212"/>
      <c r="AT181" s="213" t="s">
        <v>186</v>
      </c>
      <c r="AU181" s="213" t="s">
        <v>141</v>
      </c>
      <c r="AV181" s="13" t="s">
        <v>86</v>
      </c>
      <c r="AW181" s="13" t="s">
        <v>5</v>
      </c>
      <c r="AX181" s="13" t="s">
        <v>78</v>
      </c>
      <c r="AY181" s="213" t="s">
        <v>138</v>
      </c>
    </row>
    <row r="182" spans="2:51" s="14" customFormat="1" ht="22.5">
      <c r="B182" s="214"/>
      <c r="C182" s="215"/>
      <c r="D182" s="205" t="s">
        <v>186</v>
      </c>
      <c r="E182" s="216" t="s">
        <v>22</v>
      </c>
      <c r="F182" s="217" t="s">
        <v>284</v>
      </c>
      <c r="G182" s="215"/>
      <c r="H182" s="218">
        <v>18.659</v>
      </c>
      <c r="I182" s="219"/>
      <c r="J182" s="219"/>
      <c r="K182" s="215"/>
      <c r="L182" s="215"/>
      <c r="M182" s="220"/>
      <c r="N182" s="221"/>
      <c r="O182" s="222"/>
      <c r="P182" s="222"/>
      <c r="Q182" s="222"/>
      <c r="R182" s="222"/>
      <c r="S182" s="222"/>
      <c r="T182" s="222"/>
      <c r="U182" s="222"/>
      <c r="V182" s="222"/>
      <c r="W182" s="222"/>
      <c r="X182" s="223"/>
      <c r="AT182" s="224" t="s">
        <v>186</v>
      </c>
      <c r="AU182" s="224" t="s">
        <v>141</v>
      </c>
      <c r="AV182" s="14" t="s">
        <v>141</v>
      </c>
      <c r="AW182" s="14" t="s">
        <v>5</v>
      </c>
      <c r="AX182" s="14" t="s">
        <v>78</v>
      </c>
      <c r="AY182" s="224" t="s">
        <v>138</v>
      </c>
    </row>
    <row r="183" spans="2:51" s="13" customFormat="1" ht="11.25">
      <c r="B183" s="203"/>
      <c r="C183" s="204"/>
      <c r="D183" s="205" t="s">
        <v>186</v>
      </c>
      <c r="E183" s="206" t="s">
        <v>22</v>
      </c>
      <c r="F183" s="207" t="s">
        <v>285</v>
      </c>
      <c r="G183" s="204"/>
      <c r="H183" s="206" t="s">
        <v>22</v>
      </c>
      <c r="I183" s="208"/>
      <c r="J183" s="208"/>
      <c r="K183" s="204"/>
      <c r="L183" s="204"/>
      <c r="M183" s="209"/>
      <c r="N183" s="210"/>
      <c r="O183" s="211"/>
      <c r="P183" s="211"/>
      <c r="Q183" s="211"/>
      <c r="R183" s="211"/>
      <c r="S183" s="211"/>
      <c r="T183" s="211"/>
      <c r="U183" s="211"/>
      <c r="V183" s="211"/>
      <c r="W183" s="211"/>
      <c r="X183" s="212"/>
      <c r="AT183" s="213" t="s">
        <v>186</v>
      </c>
      <c r="AU183" s="213" t="s">
        <v>141</v>
      </c>
      <c r="AV183" s="13" t="s">
        <v>86</v>
      </c>
      <c r="AW183" s="13" t="s">
        <v>5</v>
      </c>
      <c r="AX183" s="13" t="s">
        <v>78</v>
      </c>
      <c r="AY183" s="213" t="s">
        <v>138</v>
      </c>
    </row>
    <row r="184" spans="2:51" s="14" customFormat="1" ht="22.5">
      <c r="B184" s="214"/>
      <c r="C184" s="215"/>
      <c r="D184" s="205" t="s">
        <v>186</v>
      </c>
      <c r="E184" s="216" t="s">
        <v>22</v>
      </c>
      <c r="F184" s="217" t="s">
        <v>286</v>
      </c>
      <c r="G184" s="215"/>
      <c r="H184" s="218">
        <v>37.543</v>
      </c>
      <c r="I184" s="219"/>
      <c r="J184" s="219"/>
      <c r="K184" s="215"/>
      <c r="L184" s="215"/>
      <c r="M184" s="220"/>
      <c r="N184" s="221"/>
      <c r="O184" s="222"/>
      <c r="P184" s="222"/>
      <c r="Q184" s="222"/>
      <c r="R184" s="222"/>
      <c r="S184" s="222"/>
      <c r="T184" s="222"/>
      <c r="U184" s="222"/>
      <c r="V184" s="222"/>
      <c r="W184" s="222"/>
      <c r="X184" s="223"/>
      <c r="AT184" s="224" t="s">
        <v>186</v>
      </c>
      <c r="AU184" s="224" t="s">
        <v>141</v>
      </c>
      <c r="AV184" s="14" t="s">
        <v>141</v>
      </c>
      <c r="AW184" s="14" t="s">
        <v>5</v>
      </c>
      <c r="AX184" s="14" t="s">
        <v>78</v>
      </c>
      <c r="AY184" s="224" t="s">
        <v>138</v>
      </c>
    </row>
    <row r="185" spans="2:51" s="13" customFormat="1" ht="11.25">
      <c r="B185" s="203"/>
      <c r="C185" s="204"/>
      <c r="D185" s="205" t="s">
        <v>186</v>
      </c>
      <c r="E185" s="206" t="s">
        <v>22</v>
      </c>
      <c r="F185" s="207" t="s">
        <v>287</v>
      </c>
      <c r="G185" s="204"/>
      <c r="H185" s="206" t="s">
        <v>22</v>
      </c>
      <c r="I185" s="208"/>
      <c r="J185" s="208"/>
      <c r="K185" s="204"/>
      <c r="L185" s="204"/>
      <c r="M185" s="209"/>
      <c r="N185" s="210"/>
      <c r="O185" s="211"/>
      <c r="P185" s="211"/>
      <c r="Q185" s="211"/>
      <c r="R185" s="211"/>
      <c r="S185" s="211"/>
      <c r="T185" s="211"/>
      <c r="U185" s="211"/>
      <c r="V185" s="211"/>
      <c r="W185" s="211"/>
      <c r="X185" s="212"/>
      <c r="AT185" s="213" t="s">
        <v>186</v>
      </c>
      <c r="AU185" s="213" t="s">
        <v>141</v>
      </c>
      <c r="AV185" s="13" t="s">
        <v>86</v>
      </c>
      <c r="AW185" s="13" t="s">
        <v>5</v>
      </c>
      <c r="AX185" s="13" t="s">
        <v>78</v>
      </c>
      <c r="AY185" s="213" t="s">
        <v>138</v>
      </c>
    </row>
    <row r="186" spans="2:51" s="14" customFormat="1" ht="22.5">
      <c r="B186" s="214"/>
      <c r="C186" s="215"/>
      <c r="D186" s="205" t="s">
        <v>186</v>
      </c>
      <c r="E186" s="216" t="s">
        <v>22</v>
      </c>
      <c r="F186" s="217" t="s">
        <v>288</v>
      </c>
      <c r="G186" s="215"/>
      <c r="H186" s="218">
        <v>86.827</v>
      </c>
      <c r="I186" s="219"/>
      <c r="J186" s="219"/>
      <c r="K186" s="215"/>
      <c r="L186" s="215"/>
      <c r="M186" s="220"/>
      <c r="N186" s="221"/>
      <c r="O186" s="222"/>
      <c r="P186" s="222"/>
      <c r="Q186" s="222"/>
      <c r="R186" s="222"/>
      <c r="S186" s="222"/>
      <c r="T186" s="222"/>
      <c r="U186" s="222"/>
      <c r="V186" s="222"/>
      <c r="W186" s="222"/>
      <c r="X186" s="223"/>
      <c r="AT186" s="224" t="s">
        <v>186</v>
      </c>
      <c r="AU186" s="224" t="s">
        <v>141</v>
      </c>
      <c r="AV186" s="14" t="s">
        <v>141</v>
      </c>
      <c r="AW186" s="14" t="s">
        <v>5</v>
      </c>
      <c r="AX186" s="14" t="s">
        <v>78</v>
      </c>
      <c r="AY186" s="224" t="s">
        <v>138</v>
      </c>
    </row>
    <row r="187" spans="2:51" s="13" customFormat="1" ht="11.25">
      <c r="B187" s="203"/>
      <c r="C187" s="204"/>
      <c r="D187" s="205" t="s">
        <v>186</v>
      </c>
      <c r="E187" s="206" t="s">
        <v>22</v>
      </c>
      <c r="F187" s="207" t="s">
        <v>187</v>
      </c>
      <c r="G187" s="204"/>
      <c r="H187" s="206" t="s">
        <v>22</v>
      </c>
      <c r="I187" s="208"/>
      <c r="J187" s="208"/>
      <c r="K187" s="204"/>
      <c r="L187" s="204"/>
      <c r="M187" s="209"/>
      <c r="N187" s="210"/>
      <c r="O187" s="211"/>
      <c r="P187" s="211"/>
      <c r="Q187" s="211"/>
      <c r="R187" s="211"/>
      <c r="S187" s="211"/>
      <c r="T187" s="211"/>
      <c r="U187" s="211"/>
      <c r="V187" s="211"/>
      <c r="W187" s="211"/>
      <c r="X187" s="212"/>
      <c r="AT187" s="213" t="s">
        <v>186</v>
      </c>
      <c r="AU187" s="213" t="s">
        <v>141</v>
      </c>
      <c r="AV187" s="13" t="s">
        <v>86</v>
      </c>
      <c r="AW187" s="13" t="s">
        <v>5</v>
      </c>
      <c r="AX187" s="13" t="s">
        <v>78</v>
      </c>
      <c r="AY187" s="213" t="s">
        <v>138</v>
      </c>
    </row>
    <row r="188" spans="2:51" s="14" customFormat="1" ht="11.25">
      <c r="B188" s="214"/>
      <c r="C188" s="215"/>
      <c r="D188" s="205" t="s">
        <v>186</v>
      </c>
      <c r="E188" s="216" t="s">
        <v>22</v>
      </c>
      <c r="F188" s="217" t="s">
        <v>289</v>
      </c>
      <c r="G188" s="215"/>
      <c r="H188" s="218">
        <v>8.506</v>
      </c>
      <c r="I188" s="219"/>
      <c r="J188" s="219"/>
      <c r="K188" s="215"/>
      <c r="L188" s="215"/>
      <c r="M188" s="220"/>
      <c r="N188" s="221"/>
      <c r="O188" s="222"/>
      <c r="P188" s="222"/>
      <c r="Q188" s="222"/>
      <c r="R188" s="222"/>
      <c r="S188" s="222"/>
      <c r="T188" s="222"/>
      <c r="U188" s="222"/>
      <c r="V188" s="222"/>
      <c r="W188" s="222"/>
      <c r="X188" s="223"/>
      <c r="AT188" s="224" t="s">
        <v>186</v>
      </c>
      <c r="AU188" s="224" t="s">
        <v>141</v>
      </c>
      <c r="AV188" s="14" t="s">
        <v>141</v>
      </c>
      <c r="AW188" s="14" t="s">
        <v>5</v>
      </c>
      <c r="AX188" s="14" t="s">
        <v>78</v>
      </c>
      <c r="AY188" s="224" t="s">
        <v>138</v>
      </c>
    </row>
    <row r="189" spans="2:51" s="13" customFormat="1" ht="11.25">
      <c r="B189" s="203"/>
      <c r="C189" s="204"/>
      <c r="D189" s="205" t="s">
        <v>186</v>
      </c>
      <c r="E189" s="206" t="s">
        <v>22</v>
      </c>
      <c r="F189" s="207" t="s">
        <v>221</v>
      </c>
      <c r="G189" s="204"/>
      <c r="H189" s="206" t="s">
        <v>22</v>
      </c>
      <c r="I189" s="208"/>
      <c r="J189" s="208"/>
      <c r="K189" s="204"/>
      <c r="L189" s="204"/>
      <c r="M189" s="209"/>
      <c r="N189" s="210"/>
      <c r="O189" s="211"/>
      <c r="P189" s="211"/>
      <c r="Q189" s="211"/>
      <c r="R189" s="211"/>
      <c r="S189" s="211"/>
      <c r="T189" s="211"/>
      <c r="U189" s="211"/>
      <c r="V189" s="211"/>
      <c r="W189" s="211"/>
      <c r="X189" s="212"/>
      <c r="AT189" s="213" t="s">
        <v>186</v>
      </c>
      <c r="AU189" s="213" t="s">
        <v>141</v>
      </c>
      <c r="AV189" s="13" t="s">
        <v>86</v>
      </c>
      <c r="AW189" s="13" t="s">
        <v>5</v>
      </c>
      <c r="AX189" s="13" t="s">
        <v>78</v>
      </c>
      <c r="AY189" s="213" t="s">
        <v>138</v>
      </c>
    </row>
    <row r="190" spans="2:51" s="14" customFormat="1" ht="11.25">
      <c r="B190" s="214"/>
      <c r="C190" s="215"/>
      <c r="D190" s="205" t="s">
        <v>186</v>
      </c>
      <c r="E190" s="216" t="s">
        <v>22</v>
      </c>
      <c r="F190" s="217" t="s">
        <v>290</v>
      </c>
      <c r="G190" s="215"/>
      <c r="H190" s="218">
        <v>5.586</v>
      </c>
      <c r="I190" s="219"/>
      <c r="J190" s="219"/>
      <c r="K190" s="215"/>
      <c r="L190" s="215"/>
      <c r="M190" s="220"/>
      <c r="N190" s="221"/>
      <c r="O190" s="222"/>
      <c r="P190" s="222"/>
      <c r="Q190" s="222"/>
      <c r="R190" s="222"/>
      <c r="S190" s="222"/>
      <c r="T190" s="222"/>
      <c r="U190" s="222"/>
      <c r="V190" s="222"/>
      <c r="W190" s="222"/>
      <c r="X190" s="223"/>
      <c r="AT190" s="224" t="s">
        <v>186</v>
      </c>
      <c r="AU190" s="224" t="s">
        <v>141</v>
      </c>
      <c r="AV190" s="14" t="s">
        <v>141</v>
      </c>
      <c r="AW190" s="14" t="s">
        <v>5</v>
      </c>
      <c r="AX190" s="14" t="s">
        <v>78</v>
      </c>
      <c r="AY190" s="224" t="s">
        <v>138</v>
      </c>
    </row>
    <row r="191" spans="2:51" s="13" customFormat="1" ht="11.25">
      <c r="B191" s="203"/>
      <c r="C191" s="204"/>
      <c r="D191" s="205" t="s">
        <v>186</v>
      </c>
      <c r="E191" s="206" t="s">
        <v>22</v>
      </c>
      <c r="F191" s="207" t="s">
        <v>211</v>
      </c>
      <c r="G191" s="204"/>
      <c r="H191" s="206" t="s">
        <v>22</v>
      </c>
      <c r="I191" s="208"/>
      <c r="J191" s="208"/>
      <c r="K191" s="204"/>
      <c r="L191" s="204"/>
      <c r="M191" s="209"/>
      <c r="N191" s="210"/>
      <c r="O191" s="211"/>
      <c r="P191" s="211"/>
      <c r="Q191" s="211"/>
      <c r="R191" s="211"/>
      <c r="S191" s="211"/>
      <c r="T191" s="211"/>
      <c r="U191" s="211"/>
      <c r="V191" s="211"/>
      <c r="W191" s="211"/>
      <c r="X191" s="212"/>
      <c r="AT191" s="213" t="s">
        <v>186</v>
      </c>
      <c r="AU191" s="213" t="s">
        <v>141</v>
      </c>
      <c r="AV191" s="13" t="s">
        <v>86</v>
      </c>
      <c r="AW191" s="13" t="s">
        <v>5</v>
      </c>
      <c r="AX191" s="13" t="s">
        <v>78</v>
      </c>
      <c r="AY191" s="213" t="s">
        <v>138</v>
      </c>
    </row>
    <row r="192" spans="2:51" s="14" customFormat="1" ht="11.25">
      <c r="B192" s="214"/>
      <c r="C192" s="215"/>
      <c r="D192" s="205" t="s">
        <v>186</v>
      </c>
      <c r="E192" s="216" t="s">
        <v>22</v>
      </c>
      <c r="F192" s="217" t="s">
        <v>291</v>
      </c>
      <c r="G192" s="215"/>
      <c r="H192" s="218">
        <v>6.231</v>
      </c>
      <c r="I192" s="219"/>
      <c r="J192" s="219"/>
      <c r="K192" s="215"/>
      <c r="L192" s="215"/>
      <c r="M192" s="220"/>
      <c r="N192" s="221"/>
      <c r="O192" s="222"/>
      <c r="P192" s="222"/>
      <c r="Q192" s="222"/>
      <c r="R192" s="222"/>
      <c r="S192" s="222"/>
      <c r="T192" s="222"/>
      <c r="U192" s="222"/>
      <c r="V192" s="222"/>
      <c r="W192" s="222"/>
      <c r="X192" s="223"/>
      <c r="AT192" s="224" t="s">
        <v>186</v>
      </c>
      <c r="AU192" s="224" t="s">
        <v>141</v>
      </c>
      <c r="AV192" s="14" t="s">
        <v>141</v>
      </c>
      <c r="AW192" s="14" t="s">
        <v>5</v>
      </c>
      <c r="AX192" s="14" t="s">
        <v>78</v>
      </c>
      <c r="AY192" s="224" t="s">
        <v>138</v>
      </c>
    </row>
    <row r="193" spans="2:51" s="13" customFormat="1" ht="11.25">
      <c r="B193" s="203"/>
      <c r="C193" s="204"/>
      <c r="D193" s="205" t="s">
        <v>186</v>
      </c>
      <c r="E193" s="206" t="s">
        <v>22</v>
      </c>
      <c r="F193" s="207" t="s">
        <v>263</v>
      </c>
      <c r="G193" s="204"/>
      <c r="H193" s="206" t="s">
        <v>22</v>
      </c>
      <c r="I193" s="208"/>
      <c r="J193" s="208"/>
      <c r="K193" s="204"/>
      <c r="L193" s="204"/>
      <c r="M193" s="209"/>
      <c r="N193" s="210"/>
      <c r="O193" s="211"/>
      <c r="P193" s="211"/>
      <c r="Q193" s="211"/>
      <c r="R193" s="211"/>
      <c r="S193" s="211"/>
      <c r="T193" s="211"/>
      <c r="U193" s="211"/>
      <c r="V193" s="211"/>
      <c r="W193" s="211"/>
      <c r="X193" s="212"/>
      <c r="AT193" s="213" t="s">
        <v>186</v>
      </c>
      <c r="AU193" s="213" t="s">
        <v>141</v>
      </c>
      <c r="AV193" s="13" t="s">
        <v>86</v>
      </c>
      <c r="AW193" s="13" t="s">
        <v>5</v>
      </c>
      <c r="AX193" s="13" t="s">
        <v>78</v>
      </c>
      <c r="AY193" s="213" t="s">
        <v>138</v>
      </c>
    </row>
    <row r="194" spans="2:51" s="14" customFormat="1" ht="11.25">
      <c r="B194" s="214"/>
      <c r="C194" s="215"/>
      <c r="D194" s="205" t="s">
        <v>186</v>
      </c>
      <c r="E194" s="216" t="s">
        <v>22</v>
      </c>
      <c r="F194" s="217" t="s">
        <v>292</v>
      </c>
      <c r="G194" s="215"/>
      <c r="H194" s="218">
        <v>26.426</v>
      </c>
      <c r="I194" s="219"/>
      <c r="J194" s="219"/>
      <c r="K194" s="215"/>
      <c r="L194" s="215"/>
      <c r="M194" s="220"/>
      <c r="N194" s="221"/>
      <c r="O194" s="222"/>
      <c r="P194" s="222"/>
      <c r="Q194" s="222"/>
      <c r="R194" s="222"/>
      <c r="S194" s="222"/>
      <c r="T194" s="222"/>
      <c r="U194" s="222"/>
      <c r="V194" s="222"/>
      <c r="W194" s="222"/>
      <c r="X194" s="223"/>
      <c r="AT194" s="224" t="s">
        <v>186</v>
      </c>
      <c r="AU194" s="224" t="s">
        <v>141</v>
      </c>
      <c r="AV194" s="14" t="s">
        <v>141</v>
      </c>
      <c r="AW194" s="14" t="s">
        <v>5</v>
      </c>
      <c r="AX194" s="14" t="s">
        <v>78</v>
      </c>
      <c r="AY194" s="224" t="s">
        <v>138</v>
      </c>
    </row>
    <row r="195" spans="2:51" s="13" customFormat="1" ht="11.25">
      <c r="B195" s="203"/>
      <c r="C195" s="204"/>
      <c r="D195" s="205" t="s">
        <v>186</v>
      </c>
      <c r="E195" s="206" t="s">
        <v>22</v>
      </c>
      <c r="F195" s="207" t="s">
        <v>193</v>
      </c>
      <c r="G195" s="204"/>
      <c r="H195" s="206" t="s">
        <v>22</v>
      </c>
      <c r="I195" s="208"/>
      <c r="J195" s="208"/>
      <c r="K195" s="204"/>
      <c r="L195" s="204"/>
      <c r="M195" s="209"/>
      <c r="N195" s="210"/>
      <c r="O195" s="211"/>
      <c r="P195" s="211"/>
      <c r="Q195" s="211"/>
      <c r="R195" s="211"/>
      <c r="S195" s="211"/>
      <c r="T195" s="211"/>
      <c r="U195" s="211"/>
      <c r="V195" s="211"/>
      <c r="W195" s="211"/>
      <c r="X195" s="212"/>
      <c r="AT195" s="213" t="s">
        <v>186</v>
      </c>
      <c r="AU195" s="213" t="s">
        <v>141</v>
      </c>
      <c r="AV195" s="13" t="s">
        <v>86</v>
      </c>
      <c r="AW195" s="13" t="s">
        <v>5</v>
      </c>
      <c r="AX195" s="13" t="s">
        <v>78</v>
      </c>
      <c r="AY195" s="213" t="s">
        <v>138</v>
      </c>
    </row>
    <row r="196" spans="2:51" s="14" customFormat="1" ht="22.5">
      <c r="B196" s="214"/>
      <c r="C196" s="215"/>
      <c r="D196" s="205" t="s">
        <v>186</v>
      </c>
      <c r="E196" s="216" t="s">
        <v>22</v>
      </c>
      <c r="F196" s="217" t="s">
        <v>293</v>
      </c>
      <c r="G196" s="215"/>
      <c r="H196" s="218">
        <v>12</v>
      </c>
      <c r="I196" s="219"/>
      <c r="J196" s="219"/>
      <c r="K196" s="215"/>
      <c r="L196" s="215"/>
      <c r="M196" s="220"/>
      <c r="N196" s="221"/>
      <c r="O196" s="222"/>
      <c r="P196" s="222"/>
      <c r="Q196" s="222"/>
      <c r="R196" s="222"/>
      <c r="S196" s="222"/>
      <c r="T196" s="222"/>
      <c r="U196" s="222"/>
      <c r="V196" s="222"/>
      <c r="W196" s="222"/>
      <c r="X196" s="223"/>
      <c r="AT196" s="224" t="s">
        <v>186</v>
      </c>
      <c r="AU196" s="224" t="s">
        <v>141</v>
      </c>
      <c r="AV196" s="14" t="s">
        <v>141</v>
      </c>
      <c r="AW196" s="14" t="s">
        <v>5</v>
      </c>
      <c r="AX196" s="14" t="s">
        <v>78</v>
      </c>
      <c r="AY196" s="224" t="s">
        <v>138</v>
      </c>
    </row>
    <row r="197" spans="2:51" s="13" customFormat="1" ht="11.25">
      <c r="B197" s="203"/>
      <c r="C197" s="204"/>
      <c r="D197" s="205" t="s">
        <v>186</v>
      </c>
      <c r="E197" s="206" t="s">
        <v>22</v>
      </c>
      <c r="F197" s="207" t="s">
        <v>194</v>
      </c>
      <c r="G197" s="204"/>
      <c r="H197" s="206" t="s">
        <v>22</v>
      </c>
      <c r="I197" s="208"/>
      <c r="J197" s="208"/>
      <c r="K197" s="204"/>
      <c r="L197" s="204"/>
      <c r="M197" s="209"/>
      <c r="N197" s="210"/>
      <c r="O197" s="211"/>
      <c r="P197" s="211"/>
      <c r="Q197" s="211"/>
      <c r="R197" s="211"/>
      <c r="S197" s="211"/>
      <c r="T197" s="211"/>
      <c r="U197" s="211"/>
      <c r="V197" s="211"/>
      <c r="W197" s="211"/>
      <c r="X197" s="212"/>
      <c r="AT197" s="213" t="s">
        <v>186</v>
      </c>
      <c r="AU197" s="213" t="s">
        <v>141</v>
      </c>
      <c r="AV197" s="13" t="s">
        <v>86</v>
      </c>
      <c r="AW197" s="13" t="s">
        <v>5</v>
      </c>
      <c r="AX197" s="13" t="s">
        <v>78</v>
      </c>
      <c r="AY197" s="213" t="s">
        <v>138</v>
      </c>
    </row>
    <row r="198" spans="2:51" s="14" customFormat="1" ht="22.5">
      <c r="B198" s="214"/>
      <c r="C198" s="215"/>
      <c r="D198" s="205" t="s">
        <v>186</v>
      </c>
      <c r="E198" s="216" t="s">
        <v>22</v>
      </c>
      <c r="F198" s="217" t="s">
        <v>294</v>
      </c>
      <c r="G198" s="215"/>
      <c r="H198" s="218">
        <v>45.968</v>
      </c>
      <c r="I198" s="219"/>
      <c r="J198" s="219"/>
      <c r="K198" s="215"/>
      <c r="L198" s="215"/>
      <c r="M198" s="220"/>
      <c r="N198" s="221"/>
      <c r="O198" s="222"/>
      <c r="P198" s="222"/>
      <c r="Q198" s="222"/>
      <c r="R198" s="222"/>
      <c r="S198" s="222"/>
      <c r="T198" s="222"/>
      <c r="U198" s="222"/>
      <c r="V198" s="222"/>
      <c r="W198" s="222"/>
      <c r="X198" s="223"/>
      <c r="AT198" s="224" t="s">
        <v>186</v>
      </c>
      <c r="AU198" s="224" t="s">
        <v>141</v>
      </c>
      <c r="AV198" s="14" t="s">
        <v>141</v>
      </c>
      <c r="AW198" s="14" t="s">
        <v>5</v>
      </c>
      <c r="AX198" s="14" t="s">
        <v>78</v>
      </c>
      <c r="AY198" s="224" t="s">
        <v>138</v>
      </c>
    </row>
    <row r="199" spans="2:51" s="13" customFormat="1" ht="11.25">
      <c r="B199" s="203"/>
      <c r="C199" s="204"/>
      <c r="D199" s="205" t="s">
        <v>186</v>
      </c>
      <c r="E199" s="206" t="s">
        <v>22</v>
      </c>
      <c r="F199" s="207" t="s">
        <v>244</v>
      </c>
      <c r="G199" s="204"/>
      <c r="H199" s="206" t="s">
        <v>22</v>
      </c>
      <c r="I199" s="208"/>
      <c r="J199" s="208"/>
      <c r="K199" s="204"/>
      <c r="L199" s="204"/>
      <c r="M199" s="209"/>
      <c r="N199" s="210"/>
      <c r="O199" s="211"/>
      <c r="P199" s="211"/>
      <c r="Q199" s="211"/>
      <c r="R199" s="211"/>
      <c r="S199" s="211"/>
      <c r="T199" s="211"/>
      <c r="U199" s="211"/>
      <c r="V199" s="211"/>
      <c r="W199" s="211"/>
      <c r="X199" s="212"/>
      <c r="AT199" s="213" t="s">
        <v>186</v>
      </c>
      <c r="AU199" s="213" t="s">
        <v>141</v>
      </c>
      <c r="AV199" s="13" t="s">
        <v>86</v>
      </c>
      <c r="AW199" s="13" t="s">
        <v>5</v>
      </c>
      <c r="AX199" s="13" t="s">
        <v>78</v>
      </c>
      <c r="AY199" s="213" t="s">
        <v>138</v>
      </c>
    </row>
    <row r="200" spans="2:51" s="14" customFormat="1" ht="11.25">
      <c r="B200" s="214"/>
      <c r="C200" s="215"/>
      <c r="D200" s="205" t="s">
        <v>186</v>
      </c>
      <c r="E200" s="216" t="s">
        <v>22</v>
      </c>
      <c r="F200" s="217" t="s">
        <v>295</v>
      </c>
      <c r="G200" s="215"/>
      <c r="H200" s="218">
        <v>6.78</v>
      </c>
      <c r="I200" s="219"/>
      <c r="J200" s="219"/>
      <c r="K200" s="215"/>
      <c r="L200" s="215"/>
      <c r="M200" s="220"/>
      <c r="N200" s="221"/>
      <c r="O200" s="222"/>
      <c r="P200" s="222"/>
      <c r="Q200" s="222"/>
      <c r="R200" s="222"/>
      <c r="S200" s="222"/>
      <c r="T200" s="222"/>
      <c r="U200" s="222"/>
      <c r="V200" s="222"/>
      <c r="W200" s="222"/>
      <c r="X200" s="223"/>
      <c r="AT200" s="224" t="s">
        <v>186</v>
      </c>
      <c r="AU200" s="224" t="s">
        <v>141</v>
      </c>
      <c r="AV200" s="14" t="s">
        <v>141</v>
      </c>
      <c r="AW200" s="14" t="s">
        <v>5</v>
      </c>
      <c r="AX200" s="14" t="s">
        <v>78</v>
      </c>
      <c r="AY200" s="224" t="s">
        <v>138</v>
      </c>
    </row>
    <row r="201" spans="2:51" s="13" customFormat="1" ht="11.25">
      <c r="B201" s="203"/>
      <c r="C201" s="204"/>
      <c r="D201" s="205" t="s">
        <v>186</v>
      </c>
      <c r="E201" s="206" t="s">
        <v>22</v>
      </c>
      <c r="F201" s="207" t="s">
        <v>218</v>
      </c>
      <c r="G201" s="204"/>
      <c r="H201" s="206" t="s">
        <v>22</v>
      </c>
      <c r="I201" s="208"/>
      <c r="J201" s="208"/>
      <c r="K201" s="204"/>
      <c r="L201" s="204"/>
      <c r="M201" s="209"/>
      <c r="N201" s="210"/>
      <c r="O201" s="211"/>
      <c r="P201" s="211"/>
      <c r="Q201" s="211"/>
      <c r="R201" s="211"/>
      <c r="S201" s="211"/>
      <c r="T201" s="211"/>
      <c r="U201" s="211"/>
      <c r="V201" s="211"/>
      <c r="W201" s="211"/>
      <c r="X201" s="212"/>
      <c r="AT201" s="213" t="s">
        <v>186</v>
      </c>
      <c r="AU201" s="213" t="s">
        <v>141</v>
      </c>
      <c r="AV201" s="13" t="s">
        <v>86</v>
      </c>
      <c r="AW201" s="13" t="s">
        <v>5</v>
      </c>
      <c r="AX201" s="13" t="s">
        <v>78</v>
      </c>
      <c r="AY201" s="213" t="s">
        <v>138</v>
      </c>
    </row>
    <row r="202" spans="2:51" s="14" customFormat="1" ht="22.5">
      <c r="B202" s="214"/>
      <c r="C202" s="215"/>
      <c r="D202" s="205" t="s">
        <v>186</v>
      </c>
      <c r="E202" s="216" t="s">
        <v>22</v>
      </c>
      <c r="F202" s="217" t="s">
        <v>296</v>
      </c>
      <c r="G202" s="215"/>
      <c r="H202" s="218">
        <v>80.177</v>
      </c>
      <c r="I202" s="219"/>
      <c r="J202" s="219"/>
      <c r="K202" s="215"/>
      <c r="L202" s="215"/>
      <c r="M202" s="220"/>
      <c r="N202" s="221"/>
      <c r="O202" s="222"/>
      <c r="P202" s="222"/>
      <c r="Q202" s="222"/>
      <c r="R202" s="222"/>
      <c r="S202" s="222"/>
      <c r="T202" s="222"/>
      <c r="U202" s="222"/>
      <c r="V202" s="222"/>
      <c r="W202" s="222"/>
      <c r="X202" s="223"/>
      <c r="AT202" s="224" t="s">
        <v>186</v>
      </c>
      <c r="AU202" s="224" t="s">
        <v>141</v>
      </c>
      <c r="AV202" s="14" t="s">
        <v>141</v>
      </c>
      <c r="AW202" s="14" t="s">
        <v>5</v>
      </c>
      <c r="AX202" s="14" t="s">
        <v>78</v>
      </c>
      <c r="AY202" s="224" t="s">
        <v>138</v>
      </c>
    </row>
    <row r="203" spans="2:51" s="14" customFormat="1" ht="22.5">
      <c r="B203" s="214"/>
      <c r="C203" s="215"/>
      <c r="D203" s="205" t="s">
        <v>186</v>
      </c>
      <c r="E203" s="216" t="s">
        <v>22</v>
      </c>
      <c r="F203" s="217" t="s">
        <v>297</v>
      </c>
      <c r="G203" s="215"/>
      <c r="H203" s="218">
        <v>-7.162</v>
      </c>
      <c r="I203" s="219"/>
      <c r="J203" s="219"/>
      <c r="K203" s="215"/>
      <c r="L203" s="215"/>
      <c r="M203" s="220"/>
      <c r="N203" s="221"/>
      <c r="O203" s="222"/>
      <c r="P203" s="222"/>
      <c r="Q203" s="222"/>
      <c r="R203" s="222"/>
      <c r="S203" s="222"/>
      <c r="T203" s="222"/>
      <c r="U203" s="222"/>
      <c r="V203" s="222"/>
      <c r="W203" s="222"/>
      <c r="X203" s="223"/>
      <c r="AT203" s="224" t="s">
        <v>186</v>
      </c>
      <c r="AU203" s="224" t="s">
        <v>141</v>
      </c>
      <c r="AV203" s="14" t="s">
        <v>141</v>
      </c>
      <c r="AW203" s="14" t="s">
        <v>5</v>
      </c>
      <c r="AX203" s="14" t="s">
        <v>78</v>
      </c>
      <c r="AY203" s="224" t="s">
        <v>138</v>
      </c>
    </row>
    <row r="204" spans="2:51" s="13" customFormat="1" ht="11.25">
      <c r="B204" s="203"/>
      <c r="C204" s="204"/>
      <c r="D204" s="205" t="s">
        <v>186</v>
      </c>
      <c r="E204" s="206" t="s">
        <v>22</v>
      </c>
      <c r="F204" s="207" t="s">
        <v>298</v>
      </c>
      <c r="G204" s="204"/>
      <c r="H204" s="206" t="s">
        <v>22</v>
      </c>
      <c r="I204" s="208"/>
      <c r="J204" s="208"/>
      <c r="K204" s="204"/>
      <c r="L204" s="204"/>
      <c r="M204" s="209"/>
      <c r="N204" s="210"/>
      <c r="O204" s="211"/>
      <c r="P204" s="211"/>
      <c r="Q204" s="211"/>
      <c r="R204" s="211"/>
      <c r="S204" s="211"/>
      <c r="T204" s="211"/>
      <c r="U204" s="211"/>
      <c r="V204" s="211"/>
      <c r="W204" s="211"/>
      <c r="X204" s="212"/>
      <c r="AT204" s="213" t="s">
        <v>186</v>
      </c>
      <c r="AU204" s="213" t="s">
        <v>141</v>
      </c>
      <c r="AV204" s="13" t="s">
        <v>86</v>
      </c>
      <c r="AW204" s="13" t="s">
        <v>5</v>
      </c>
      <c r="AX204" s="13" t="s">
        <v>78</v>
      </c>
      <c r="AY204" s="213" t="s">
        <v>138</v>
      </c>
    </row>
    <row r="205" spans="2:51" s="14" customFormat="1" ht="45">
      <c r="B205" s="214"/>
      <c r="C205" s="215"/>
      <c r="D205" s="205" t="s">
        <v>186</v>
      </c>
      <c r="E205" s="216" t="s">
        <v>22</v>
      </c>
      <c r="F205" s="217" t="s">
        <v>299</v>
      </c>
      <c r="G205" s="215"/>
      <c r="H205" s="218">
        <v>95.895</v>
      </c>
      <c r="I205" s="219"/>
      <c r="J205" s="219"/>
      <c r="K205" s="215"/>
      <c r="L205" s="215"/>
      <c r="M205" s="220"/>
      <c r="N205" s="221"/>
      <c r="O205" s="222"/>
      <c r="P205" s="222"/>
      <c r="Q205" s="222"/>
      <c r="R205" s="222"/>
      <c r="S205" s="222"/>
      <c r="T205" s="222"/>
      <c r="U205" s="222"/>
      <c r="V205" s="222"/>
      <c r="W205" s="222"/>
      <c r="X205" s="223"/>
      <c r="AT205" s="224" t="s">
        <v>186</v>
      </c>
      <c r="AU205" s="224" t="s">
        <v>141</v>
      </c>
      <c r="AV205" s="14" t="s">
        <v>141</v>
      </c>
      <c r="AW205" s="14" t="s">
        <v>5</v>
      </c>
      <c r="AX205" s="14" t="s">
        <v>78</v>
      </c>
      <c r="AY205" s="224" t="s">
        <v>138</v>
      </c>
    </row>
    <row r="206" spans="2:51" s="14" customFormat="1" ht="11.25">
      <c r="B206" s="214"/>
      <c r="C206" s="215"/>
      <c r="D206" s="205" t="s">
        <v>186</v>
      </c>
      <c r="E206" s="216" t="s">
        <v>22</v>
      </c>
      <c r="F206" s="217" t="s">
        <v>300</v>
      </c>
      <c r="G206" s="215"/>
      <c r="H206" s="218">
        <v>-4.08</v>
      </c>
      <c r="I206" s="219"/>
      <c r="J206" s="219"/>
      <c r="K206" s="215"/>
      <c r="L206" s="215"/>
      <c r="M206" s="220"/>
      <c r="N206" s="221"/>
      <c r="O206" s="222"/>
      <c r="P206" s="222"/>
      <c r="Q206" s="222"/>
      <c r="R206" s="222"/>
      <c r="S206" s="222"/>
      <c r="T206" s="222"/>
      <c r="U206" s="222"/>
      <c r="V206" s="222"/>
      <c r="W206" s="222"/>
      <c r="X206" s="223"/>
      <c r="AT206" s="224" t="s">
        <v>186</v>
      </c>
      <c r="AU206" s="224" t="s">
        <v>141</v>
      </c>
      <c r="AV206" s="14" t="s">
        <v>141</v>
      </c>
      <c r="AW206" s="14" t="s">
        <v>5</v>
      </c>
      <c r="AX206" s="14" t="s">
        <v>78</v>
      </c>
      <c r="AY206" s="224" t="s">
        <v>138</v>
      </c>
    </row>
    <row r="207" spans="2:51" s="13" customFormat="1" ht="11.25">
      <c r="B207" s="203"/>
      <c r="C207" s="204"/>
      <c r="D207" s="205" t="s">
        <v>186</v>
      </c>
      <c r="E207" s="206" t="s">
        <v>22</v>
      </c>
      <c r="F207" s="207" t="s">
        <v>195</v>
      </c>
      <c r="G207" s="204"/>
      <c r="H207" s="206" t="s">
        <v>22</v>
      </c>
      <c r="I207" s="208"/>
      <c r="J207" s="208"/>
      <c r="K207" s="204"/>
      <c r="L207" s="204"/>
      <c r="M207" s="209"/>
      <c r="N207" s="210"/>
      <c r="O207" s="211"/>
      <c r="P207" s="211"/>
      <c r="Q207" s="211"/>
      <c r="R207" s="211"/>
      <c r="S207" s="211"/>
      <c r="T207" s="211"/>
      <c r="U207" s="211"/>
      <c r="V207" s="211"/>
      <c r="W207" s="211"/>
      <c r="X207" s="212"/>
      <c r="AT207" s="213" t="s">
        <v>186</v>
      </c>
      <c r="AU207" s="213" t="s">
        <v>141</v>
      </c>
      <c r="AV207" s="13" t="s">
        <v>86</v>
      </c>
      <c r="AW207" s="13" t="s">
        <v>5</v>
      </c>
      <c r="AX207" s="13" t="s">
        <v>78</v>
      </c>
      <c r="AY207" s="213" t="s">
        <v>138</v>
      </c>
    </row>
    <row r="208" spans="2:51" s="14" customFormat="1" ht="22.5">
      <c r="B208" s="214"/>
      <c r="C208" s="215"/>
      <c r="D208" s="205" t="s">
        <v>186</v>
      </c>
      <c r="E208" s="216" t="s">
        <v>22</v>
      </c>
      <c r="F208" s="217" t="s">
        <v>301</v>
      </c>
      <c r="G208" s="215"/>
      <c r="H208" s="218">
        <v>11.413</v>
      </c>
      <c r="I208" s="219"/>
      <c r="J208" s="219"/>
      <c r="K208" s="215"/>
      <c r="L208" s="215"/>
      <c r="M208" s="220"/>
      <c r="N208" s="221"/>
      <c r="O208" s="222"/>
      <c r="P208" s="222"/>
      <c r="Q208" s="222"/>
      <c r="R208" s="222"/>
      <c r="S208" s="222"/>
      <c r="T208" s="222"/>
      <c r="U208" s="222"/>
      <c r="V208" s="222"/>
      <c r="W208" s="222"/>
      <c r="X208" s="223"/>
      <c r="AT208" s="224" t="s">
        <v>186</v>
      </c>
      <c r="AU208" s="224" t="s">
        <v>141</v>
      </c>
      <c r="AV208" s="14" t="s">
        <v>141</v>
      </c>
      <c r="AW208" s="14" t="s">
        <v>5</v>
      </c>
      <c r="AX208" s="14" t="s">
        <v>78</v>
      </c>
      <c r="AY208" s="224" t="s">
        <v>138</v>
      </c>
    </row>
    <row r="209" spans="2:51" s="13" customFormat="1" ht="11.25">
      <c r="B209" s="203"/>
      <c r="C209" s="204"/>
      <c r="D209" s="205" t="s">
        <v>186</v>
      </c>
      <c r="E209" s="206" t="s">
        <v>22</v>
      </c>
      <c r="F209" s="207" t="s">
        <v>234</v>
      </c>
      <c r="G209" s="204"/>
      <c r="H209" s="206" t="s">
        <v>22</v>
      </c>
      <c r="I209" s="208"/>
      <c r="J209" s="208"/>
      <c r="K209" s="204"/>
      <c r="L209" s="204"/>
      <c r="M209" s="209"/>
      <c r="N209" s="210"/>
      <c r="O209" s="211"/>
      <c r="P209" s="211"/>
      <c r="Q209" s="211"/>
      <c r="R209" s="211"/>
      <c r="S209" s="211"/>
      <c r="T209" s="211"/>
      <c r="U209" s="211"/>
      <c r="V209" s="211"/>
      <c r="W209" s="211"/>
      <c r="X209" s="212"/>
      <c r="AT209" s="213" t="s">
        <v>186</v>
      </c>
      <c r="AU209" s="213" t="s">
        <v>141</v>
      </c>
      <c r="AV209" s="13" t="s">
        <v>86</v>
      </c>
      <c r="AW209" s="13" t="s">
        <v>5</v>
      </c>
      <c r="AX209" s="13" t="s">
        <v>78</v>
      </c>
      <c r="AY209" s="213" t="s">
        <v>138</v>
      </c>
    </row>
    <row r="210" spans="2:51" s="14" customFormat="1" ht="22.5">
      <c r="B210" s="214"/>
      <c r="C210" s="215"/>
      <c r="D210" s="205" t="s">
        <v>186</v>
      </c>
      <c r="E210" s="216" t="s">
        <v>22</v>
      </c>
      <c r="F210" s="217" t="s">
        <v>302</v>
      </c>
      <c r="G210" s="215"/>
      <c r="H210" s="218">
        <v>23.592</v>
      </c>
      <c r="I210" s="219"/>
      <c r="J210" s="219"/>
      <c r="K210" s="215"/>
      <c r="L210" s="215"/>
      <c r="M210" s="220"/>
      <c r="N210" s="221"/>
      <c r="O210" s="222"/>
      <c r="P210" s="222"/>
      <c r="Q210" s="222"/>
      <c r="R210" s="222"/>
      <c r="S210" s="222"/>
      <c r="T210" s="222"/>
      <c r="U210" s="222"/>
      <c r="V210" s="222"/>
      <c r="W210" s="222"/>
      <c r="X210" s="223"/>
      <c r="AT210" s="224" t="s">
        <v>186</v>
      </c>
      <c r="AU210" s="224" t="s">
        <v>141</v>
      </c>
      <c r="AV210" s="14" t="s">
        <v>141</v>
      </c>
      <c r="AW210" s="14" t="s">
        <v>5</v>
      </c>
      <c r="AX210" s="14" t="s">
        <v>78</v>
      </c>
      <c r="AY210" s="224" t="s">
        <v>138</v>
      </c>
    </row>
    <row r="211" spans="2:51" s="14" customFormat="1" ht="33.75">
      <c r="B211" s="214"/>
      <c r="C211" s="215"/>
      <c r="D211" s="205" t="s">
        <v>186</v>
      </c>
      <c r="E211" s="216" t="s">
        <v>22</v>
      </c>
      <c r="F211" s="217" t="s">
        <v>303</v>
      </c>
      <c r="G211" s="215"/>
      <c r="H211" s="218">
        <v>-0.702</v>
      </c>
      <c r="I211" s="219"/>
      <c r="J211" s="219"/>
      <c r="K211" s="215"/>
      <c r="L211" s="215"/>
      <c r="M211" s="220"/>
      <c r="N211" s="221"/>
      <c r="O211" s="222"/>
      <c r="P211" s="222"/>
      <c r="Q211" s="222"/>
      <c r="R211" s="222"/>
      <c r="S211" s="222"/>
      <c r="T211" s="222"/>
      <c r="U211" s="222"/>
      <c r="V211" s="222"/>
      <c r="W211" s="222"/>
      <c r="X211" s="223"/>
      <c r="AT211" s="224" t="s">
        <v>186</v>
      </c>
      <c r="AU211" s="224" t="s">
        <v>141</v>
      </c>
      <c r="AV211" s="14" t="s">
        <v>141</v>
      </c>
      <c r="AW211" s="14" t="s">
        <v>5</v>
      </c>
      <c r="AX211" s="14" t="s">
        <v>78</v>
      </c>
      <c r="AY211" s="224" t="s">
        <v>138</v>
      </c>
    </row>
    <row r="212" spans="2:51" s="13" customFormat="1" ht="11.25">
      <c r="B212" s="203"/>
      <c r="C212" s="204"/>
      <c r="D212" s="205" t="s">
        <v>186</v>
      </c>
      <c r="E212" s="206" t="s">
        <v>22</v>
      </c>
      <c r="F212" s="207" t="s">
        <v>304</v>
      </c>
      <c r="G212" s="204"/>
      <c r="H212" s="206" t="s">
        <v>22</v>
      </c>
      <c r="I212" s="208"/>
      <c r="J212" s="208"/>
      <c r="K212" s="204"/>
      <c r="L212" s="204"/>
      <c r="M212" s="209"/>
      <c r="N212" s="210"/>
      <c r="O212" s="211"/>
      <c r="P212" s="211"/>
      <c r="Q212" s="211"/>
      <c r="R212" s="211"/>
      <c r="S212" s="211"/>
      <c r="T212" s="211"/>
      <c r="U212" s="211"/>
      <c r="V212" s="211"/>
      <c r="W212" s="211"/>
      <c r="X212" s="212"/>
      <c r="AT212" s="213" t="s">
        <v>186</v>
      </c>
      <c r="AU212" s="213" t="s">
        <v>141</v>
      </c>
      <c r="AV212" s="13" t="s">
        <v>86</v>
      </c>
      <c r="AW212" s="13" t="s">
        <v>5</v>
      </c>
      <c r="AX212" s="13" t="s">
        <v>78</v>
      </c>
      <c r="AY212" s="213" t="s">
        <v>138</v>
      </c>
    </row>
    <row r="213" spans="2:51" s="14" customFormat="1" ht="11.25">
      <c r="B213" s="214"/>
      <c r="C213" s="215"/>
      <c r="D213" s="205" t="s">
        <v>186</v>
      </c>
      <c r="E213" s="216" t="s">
        <v>22</v>
      </c>
      <c r="F213" s="217" t="s">
        <v>305</v>
      </c>
      <c r="G213" s="215"/>
      <c r="H213" s="218">
        <v>5.817</v>
      </c>
      <c r="I213" s="219"/>
      <c r="J213" s="219"/>
      <c r="K213" s="215"/>
      <c r="L213" s="215"/>
      <c r="M213" s="220"/>
      <c r="N213" s="221"/>
      <c r="O213" s="222"/>
      <c r="P213" s="222"/>
      <c r="Q213" s="222"/>
      <c r="R213" s="222"/>
      <c r="S213" s="222"/>
      <c r="T213" s="222"/>
      <c r="U213" s="222"/>
      <c r="V213" s="222"/>
      <c r="W213" s="222"/>
      <c r="X213" s="223"/>
      <c r="AT213" s="224" t="s">
        <v>186</v>
      </c>
      <c r="AU213" s="224" t="s">
        <v>141</v>
      </c>
      <c r="AV213" s="14" t="s">
        <v>141</v>
      </c>
      <c r="AW213" s="14" t="s">
        <v>5</v>
      </c>
      <c r="AX213" s="14" t="s">
        <v>78</v>
      </c>
      <c r="AY213" s="224" t="s">
        <v>138</v>
      </c>
    </row>
    <row r="214" spans="2:51" s="13" customFormat="1" ht="11.25">
      <c r="B214" s="203"/>
      <c r="C214" s="204"/>
      <c r="D214" s="205" t="s">
        <v>186</v>
      </c>
      <c r="E214" s="206" t="s">
        <v>22</v>
      </c>
      <c r="F214" s="207" t="s">
        <v>306</v>
      </c>
      <c r="G214" s="204"/>
      <c r="H214" s="206" t="s">
        <v>22</v>
      </c>
      <c r="I214" s="208"/>
      <c r="J214" s="208"/>
      <c r="K214" s="204"/>
      <c r="L214" s="204"/>
      <c r="M214" s="209"/>
      <c r="N214" s="210"/>
      <c r="O214" s="211"/>
      <c r="P214" s="211"/>
      <c r="Q214" s="211"/>
      <c r="R214" s="211"/>
      <c r="S214" s="211"/>
      <c r="T214" s="211"/>
      <c r="U214" s="211"/>
      <c r="V214" s="211"/>
      <c r="W214" s="211"/>
      <c r="X214" s="212"/>
      <c r="AT214" s="213" t="s">
        <v>186</v>
      </c>
      <c r="AU214" s="213" t="s">
        <v>141</v>
      </c>
      <c r="AV214" s="13" t="s">
        <v>86</v>
      </c>
      <c r="AW214" s="13" t="s">
        <v>5</v>
      </c>
      <c r="AX214" s="13" t="s">
        <v>78</v>
      </c>
      <c r="AY214" s="213" t="s">
        <v>138</v>
      </c>
    </row>
    <row r="215" spans="2:51" s="14" customFormat="1" ht="11.25">
      <c r="B215" s="214"/>
      <c r="C215" s="215"/>
      <c r="D215" s="205" t="s">
        <v>186</v>
      </c>
      <c r="E215" s="216" t="s">
        <v>22</v>
      </c>
      <c r="F215" s="217" t="s">
        <v>307</v>
      </c>
      <c r="G215" s="215"/>
      <c r="H215" s="218">
        <v>9.75</v>
      </c>
      <c r="I215" s="219"/>
      <c r="J215" s="219"/>
      <c r="K215" s="215"/>
      <c r="L215" s="215"/>
      <c r="M215" s="220"/>
      <c r="N215" s="221"/>
      <c r="O215" s="222"/>
      <c r="P215" s="222"/>
      <c r="Q215" s="222"/>
      <c r="R215" s="222"/>
      <c r="S215" s="222"/>
      <c r="T215" s="222"/>
      <c r="U215" s="222"/>
      <c r="V215" s="222"/>
      <c r="W215" s="222"/>
      <c r="X215" s="223"/>
      <c r="AT215" s="224" t="s">
        <v>186</v>
      </c>
      <c r="AU215" s="224" t="s">
        <v>141</v>
      </c>
      <c r="AV215" s="14" t="s">
        <v>141</v>
      </c>
      <c r="AW215" s="14" t="s">
        <v>5</v>
      </c>
      <c r="AX215" s="14" t="s">
        <v>78</v>
      </c>
      <c r="AY215" s="224" t="s">
        <v>138</v>
      </c>
    </row>
    <row r="216" spans="2:51" s="15" customFormat="1" ht="11.25">
      <c r="B216" s="225"/>
      <c r="C216" s="226"/>
      <c r="D216" s="205" t="s">
        <v>186</v>
      </c>
      <c r="E216" s="227" t="s">
        <v>22</v>
      </c>
      <c r="F216" s="228" t="s">
        <v>196</v>
      </c>
      <c r="G216" s="226"/>
      <c r="H216" s="229">
        <v>469.226</v>
      </c>
      <c r="I216" s="230"/>
      <c r="J216" s="230"/>
      <c r="K216" s="226"/>
      <c r="L216" s="226"/>
      <c r="M216" s="231"/>
      <c r="N216" s="232"/>
      <c r="O216" s="233"/>
      <c r="P216" s="233"/>
      <c r="Q216" s="233"/>
      <c r="R216" s="233"/>
      <c r="S216" s="233"/>
      <c r="T216" s="233"/>
      <c r="U216" s="233"/>
      <c r="V216" s="233"/>
      <c r="W216" s="233"/>
      <c r="X216" s="234"/>
      <c r="AT216" s="235" t="s">
        <v>186</v>
      </c>
      <c r="AU216" s="235" t="s">
        <v>141</v>
      </c>
      <c r="AV216" s="15" t="s">
        <v>155</v>
      </c>
      <c r="AW216" s="15" t="s">
        <v>5</v>
      </c>
      <c r="AX216" s="15" t="s">
        <v>86</v>
      </c>
      <c r="AY216" s="235" t="s">
        <v>138</v>
      </c>
    </row>
    <row r="217" spans="1:65" s="2" customFormat="1" ht="37.9" customHeight="1">
      <c r="A217" s="36"/>
      <c r="B217" s="37"/>
      <c r="C217" s="178" t="s">
        <v>308</v>
      </c>
      <c r="D217" s="178" t="s">
        <v>142</v>
      </c>
      <c r="E217" s="179" t="s">
        <v>309</v>
      </c>
      <c r="F217" s="180" t="s">
        <v>310</v>
      </c>
      <c r="G217" s="181" t="s">
        <v>208</v>
      </c>
      <c r="H217" s="182">
        <v>111.827</v>
      </c>
      <c r="I217" s="183"/>
      <c r="J217" s="183"/>
      <c r="K217" s="184">
        <f>ROUND(P217*H217,2)</f>
        <v>0</v>
      </c>
      <c r="L217" s="180" t="s">
        <v>182</v>
      </c>
      <c r="M217" s="41"/>
      <c r="N217" s="185" t="s">
        <v>22</v>
      </c>
      <c r="O217" s="186" t="s">
        <v>48</v>
      </c>
      <c r="P217" s="187">
        <f>I217+J217</f>
        <v>0</v>
      </c>
      <c r="Q217" s="187">
        <f>ROUND(I217*H217,2)</f>
        <v>0</v>
      </c>
      <c r="R217" s="187">
        <f>ROUND(J217*H217,2)</f>
        <v>0</v>
      </c>
      <c r="S217" s="66"/>
      <c r="T217" s="188">
        <f>S217*H217</f>
        <v>0</v>
      </c>
      <c r="U217" s="188">
        <v>0.0154</v>
      </c>
      <c r="V217" s="188">
        <f>U217*H217</f>
        <v>1.7221358</v>
      </c>
      <c r="W217" s="188">
        <v>0</v>
      </c>
      <c r="X217" s="189">
        <f>W217*H217</f>
        <v>0</v>
      </c>
      <c r="Y217" s="36"/>
      <c r="Z217" s="36"/>
      <c r="AA217" s="36"/>
      <c r="AB217" s="36"/>
      <c r="AC217" s="36"/>
      <c r="AD217" s="36"/>
      <c r="AE217" s="36"/>
      <c r="AR217" s="190" t="s">
        <v>155</v>
      </c>
      <c r="AT217" s="190" t="s">
        <v>142</v>
      </c>
      <c r="AU217" s="190" t="s">
        <v>141</v>
      </c>
      <c r="AY217" s="19" t="s">
        <v>138</v>
      </c>
      <c r="BE217" s="191">
        <f>IF(O217="základní",K217,0)</f>
        <v>0</v>
      </c>
      <c r="BF217" s="191">
        <f>IF(O217="snížená",K217,0)</f>
        <v>0</v>
      </c>
      <c r="BG217" s="191">
        <f>IF(O217="zákl. přenesená",K217,0)</f>
        <v>0</v>
      </c>
      <c r="BH217" s="191">
        <f>IF(O217="sníž. přenesená",K217,0)</f>
        <v>0</v>
      </c>
      <c r="BI217" s="191">
        <f>IF(O217="nulová",K217,0)</f>
        <v>0</v>
      </c>
      <c r="BJ217" s="19" t="s">
        <v>141</v>
      </c>
      <c r="BK217" s="191">
        <f>ROUND(P217*H217,2)</f>
        <v>0</v>
      </c>
      <c r="BL217" s="19" t="s">
        <v>155</v>
      </c>
      <c r="BM217" s="190" t="s">
        <v>311</v>
      </c>
    </row>
    <row r="218" spans="1:47" s="2" customFormat="1" ht="11.25">
      <c r="A218" s="36"/>
      <c r="B218" s="37"/>
      <c r="C218" s="38"/>
      <c r="D218" s="198" t="s">
        <v>184</v>
      </c>
      <c r="E218" s="38"/>
      <c r="F218" s="199" t="s">
        <v>312</v>
      </c>
      <c r="G218" s="38"/>
      <c r="H218" s="38"/>
      <c r="I218" s="200"/>
      <c r="J218" s="200"/>
      <c r="K218" s="38"/>
      <c r="L218" s="38"/>
      <c r="M218" s="41"/>
      <c r="N218" s="201"/>
      <c r="O218" s="202"/>
      <c r="P218" s="66"/>
      <c r="Q218" s="66"/>
      <c r="R218" s="66"/>
      <c r="S218" s="66"/>
      <c r="T218" s="66"/>
      <c r="U218" s="66"/>
      <c r="V218" s="66"/>
      <c r="W218" s="66"/>
      <c r="X218" s="67"/>
      <c r="Y218" s="36"/>
      <c r="Z218" s="36"/>
      <c r="AA218" s="36"/>
      <c r="AB218" s="36"/>
      <c r="AC218" s="36"/>
      <c r="AD218" s="36"/>
      <c r="AE218" s="36"/>
      <c r="AT218" s="19" t="s">
        <v>184</v>
      </c>
      <c r="AU218" s="19" t="s">
        <v>141</v>
      </c>
    </row>
    <row r="219" spans="2:51" s="13" customFormat="1" ht="11.25">
      <c r="B219" s="203"/>
      <c r="C219" s="204"/>
      <c r="D219" s="205" t="s">
        <v>186</v>
      </c>
      <c r="E219" s="206" t="s">
        <v>22</v>
      </c>
      <c r="F219" s="207" t="s">
        <v>313</v>
      </c>
      <c r="G219" s="204"/>
      <c r="H219" s="206" t="s">
        <v>22</v>
      </c>
      <c r="I219" s="208"/>
      <c r="J219" s="208"/>
      <c r="K219" s="204"/>
      <c r="L219" s="204"/>
      <c r="M219" s="209"/>
      <c r="N219" s="210"/>
      <c r="O219" s="211"/>
      <c r="P219" s="211"/>
      <c r="Q219" s="211"/>
      <c r="R219" s="211"/>
      <c r="S219" s="211"/>
      <c r="T219" s="211"/>
      <c r="U219" s="211"/>
      <c r="V219" s="211"/>
      <c r="W219" s="211"/>
      <c r="X219" s="212"/>
      <c r="AT219" s="213" t="s">
        <v>186</v>
      </c>
      <c r="AU219" s="213" t="s">
        <v>141</v>
      </c>
      <c r="AV219" s="13" t="s">
        <v>86</v>
      </c>
      <c r="AW219" s="13" t="s">
        <v>5</v>
      </c>
      <c r="AX219" s="13" t="s">
        <v>78</v>
      </c>
      <c r="AY219" s="213" t="s">
        <v>138</v>
      </c>
    </row>
    <row r="220" spans="2:51" s="13" customFormat="1" ht="11.25">
      <c r="B220" s="203"/>
      <c r="C220" s="204"/>
      <c r="D220" s="205" t="s">
        <v>186</v>
      </c>
      <c r="E220" s="206" t="s">
        <v>22</v>
      </c>
      <c r="F220" s="207" t="s">
        <v>285</v>
      </c>
      <c r="G220" s="204"/>
      <c r="H220" s="206" t="s">
        <v>22</v>
      </c>
      <c r="I220" s="208"/>
      <c r="J220" s="208"/>
      <c r="K220" s="204"/>
      <c r="L220" s="204"/>
      <c r="M220" s="209"/>
      <c r="N220" s="210"/>
      <c r="O220" s="211"/>
      <c r="P220" s="211"/>
      <c r="Q220" s="211"/>
      <c r="R220" s="211"/>
      <c r="S220" s="211"/>
      <c r="T220" s="211"/>
      <c r="U220" s="211"/>
      <c r="V220" s="211"/>
      <c r="W220" s="211"/>
      <c r="X220" s="212"/>
      <c r="AT220" s="213" t="s">
        <v>186</v>
      </c>
      <c r="AU220" s="213" t="s">
        <v>141</v>
      </c>
      <c r="AV220" s="13" t="s">
        <v>86</v>
      </c>
      <c r="AW220" s="13" t="s">
        <v>5</v>
      </c>
      <c r="AX220" s="13" t="s">
        <v>78</v>
      </c>
      <c r="AY220" s="213" t="s">
        <v>138</v>
      </c>
    </row>
    <row r="221" spans="2:51" s="14" customFormat="1" ht="11.25">
      <c r="B221" s="214"/>
      <c r="C221" s="215"/>
      <c r="D221" s="205" t="s">
        <v>186</v>
      </c>
      <c r="E221" s="216" t="s">
        <v>22</v>
      </c>
      <c r="F221" s="217" t="s">
        <v>314</v>
      </c>
      <c r="G221" s="215"/>
      <c r="H221" s="218">
        <v>11.805</v>
      </c>
      <c r="I221" s="219"/>
      <c r="J221" s="219"/>
      <c r="K221" s="215"/>
      <c r="L221" s="215"/>
      <c r="M221" s="220"/>
      <c r="N221" s="221"/>
      <c r="O221" s="222"/>
      <c r="P221" s="222"/>
      <c r="Q221" s="222"/>
      <c r="R221" s="222"/>
      <c r="S221" s="222"/>
      <c r="T221" s="222"/>
      <c r="U221" s="222"/>
      <c r="V221" s="222"/>
      <c r="W221" s="222"/>
      <c r="X221" s="223"/>
      <c r="AT221" s="224" t="s">
        <v>186</v>
      </c>
      <c r="AU221" s="224" t="s">
        <v>141</v>
      </c>
      <c r="AV221" s="14" t="s">
        <v>141</v>
      </c>
      <c r="AW221" s="14" t="s">
        <v>5</v>
      </c>
      <c r="AX221" s="14" t="s">
        <v>78</v>
      </c>
      <c r="AY221" s="224" t="s">
        <v>138</v>
      </c>
    </row>
    <row r="222" spans="2:51" s="13" customFormat="1" ht="11.25">
      <c r="B222" s="203"/>
      <c r="C222" s="204"/>
      <c r="D222" s="205" t="s">
        <v>186</v>
      </c>
      <c r="E222" s="206" t="s">
        <v>22</v>
      </c>
      <c r="F222" s="207" t="s">
        <v>287</v>
      </c>
      <c r="G222" s="204"/>
      <c r="H222" s="206" t="s">
        <v>22</v>
      </c>
      <c r="I222" s="208"/>
      <c r="J222" s="208"/>
      <c r="K222" s="204"/>
      <c r="L222" s="204"/>
      <c r="M222" s="209"/>
      <c r="N222" s="210"/>
      <c r="O222" s="211"/>
      <c r="P222" s="211"/>
      <c r="Q222" s="211"/>
      <c r="R222" s="211"/>
      <c r="S222" s="211"/>
      <c r="T222" s="211"/>
      <c r="U222" s="211"/>
      <c r="V222" s="211"/>
      <c r="W222" s="211"/>
      <c r="X222" s="212"/>
      <c r="AT222" s="213" t="s">
        <v>186</v>
      </c>
      <c r="AU222" s="213" t="s">
        <v>141</v>
      </c>
      <c r="AV222" s="13" t="s">
        <v>86</v>
      </c>
      <c r="AW222" s="13" t="s">
        <v>5</v>
      </c>
      <c r="AX222" s="13" t="s">
        <v>78</v>
      </c>
      <c r="AY222" s="213" t="s">
        <v>138</v>
      </c>
    </row>
    <row r="223" spans="2:51" s="14" customFormat="1" ht="11.25">
      <c r="B223" s="214"/>
      <c r="C223" s="215"/>
      <c r="D223" s="205" t="s">
        <v>186</v>
      </c>
      <c r="E223" s="216" t="s">
        <v>22</v>
      </c>
      <c r="F223" s="217" t="s">
        <v>315</v>
      </c>
      <c r="G223" s="215"/>
      <c r="H223" s="218">
        <v>7.982</v>
      </c>
      <c r="I223" s="219"/>
      <c r="J223" s="219"/>
      <c r="K223" s="215"/>
      <c r="L223" s="215"/>
      <c r="M223" s="220"/>
      <c r="N223" s="221"/>
      <c r="O223" s="222"/>
      <c r="P223" s="222"/>
      <c r="Q223" s="222"/>
      <c r="R223" s="222"/>
      <c r="S223" s="222"/>
      <c r="T223" s="222"/>
      <c r="U223" s="222"/>
      <c r="V223" s="222"/>
      <c r="W223" s="222"/>
      <c r="X223" s="223"/>
      <c r="AT223" s="224" t="s">
        <v>186</v>
      </c>
      <c r="AU223" s="224" t="s">
        <v>141</v>
      </c>
      <c r="AV223" s="14" t="s">
        <v>141</v>
      </c>
      <c r="AW223" s="14" t="s">
        <v>5</v>
      </c>
      <c r="AX223" s="14" t="s">
        <v>78</v>
      </c>
      <c r="AY223" s="224" t="s">
        <v>138</v>
      </c>
    </row>
    <row r="224" spans="2:51" s="13" customFormat="1" ht="11.25">
      <c r="B224" s="203"/>
      <c r="C224" s="204"/>
      <c r="D224" s="205" t="s">
        <v>186</v>
      </c>
      <c r="E224" s="206" t="s">
        <v>22</v>
      </c>
      <c r="F224" s="207" t="s">
        <v>316</v>
      </c>
      <c r="G224" s="204"/>
      <c r="H224" s="206" t="s">
        <v>22</v>
      </c>
      <c r="I224" s="208"/>
      <c r="J224" s="208"/>
      <c r="K224" s="204"/>
      <c r="L224" s="204"/>
      <c r="M224" s="209"/>
      <c r="N224" s="210"/>
      <c r="O224" s="211"/>
      <c r="P224" s="211"/>
      <c r="Q224" s="211"/>
      <c r="R224" s="211"/>
      <c r="S224" s="211"/>
      <c r="T224" s="211"/>
      <c r="U224" s="211"/>
      <c r="V224" s="211"/>
      <c r="W224" s="211"/>
      <c r="X224" s="212"/>
      <c r="AT224" s="213" t="s">
        <v>186</v>
      </c>
      <c r="AU224" s="213" t="s">
        <v>141</v>
      </c>
      <c r="AV224" s="13" t="s">
        <v>86</v>
      </c>
      <c r="AW224" s="13" t="s">
        <v>5</v>
      </c>
      <c r="AX224" s="13" t="s">
        <v>78</v>
      </c>
      <c r="AY224" s="213" t="s">
        <v>138</v>
      </c>
    </row>
    <row r="225" spans="2:51" s="14" customFormat="1" ht="11.25">
      <c r="B225" s="214"/>
      <c r="C225" s="215"/>
      <c r="D225" s="205" t="s">
        <v>186</v>
      </c>
      <c r="E225" s="216" t="s">
        <v>22</v>
      </c>
      <c r="F225" s="217" t="s">
        <v>317</v>
      </c>
      <c r="G225" s="215"/>
      <c r="H225" s="218">
        <v>6.402</v>
      </c>
      <c r="I225" s="219"/>
      <c r="J225" s="219"/>
      <c r="K225" s="215"/>
      <c r="L225" s="215"/>
      <c r="M225" s="220"/>
      <c r="N225" s="221"/>
      <c r="O225" s="222"/>
      <c r="P225" s="222"/>
      <c r="Q225" s="222"/>
      <c r="R225" s="222"/>
      <c r="S225" s="222"/>
      <c r="T225" s="222"/>
      <c r="U225" s="222"/>
      <c r="V225" s="222"/>
      <c r="W225" s="222"/>
      <c r="X225" s="223"/>
      <c r="AT225" s="224" t="s">
        <v>186</v>
      </c>
      <c r="AU225" s="224" t="s">
        <v>141</v>
      </c>
      <c r="AV225" s="14" t="s">
        <v>141</v>
      </c>
      <c r="AW225" s="14" t="s">
        <v>5</v>
      </c>
      <c r="AX225" s="14" t="s">
        <v>78</v>
      </c>
      <c r="AY225" s="224" t="s">
        <v>138</v>
      </c>
    </row>
    <row r="226" spans="2:51" s="14" customFormat="1" ht="11.25">
      <c r="B226" s="214"/>
      <c r="C226" s="215"/>
      <c r="D226" s="205" t="s">
        <v>186</v>
      </c>
      <c r="E226" s="216" t="s">
        <v>22</v>
      </c>
      <c r="F226" s="217" t="s">
        <v>318</v>
      </c>
      <c r="G226" s="215"/>
      <c r="H226" s="218">
        <v>0.15</v>
      </c>
      <c r="I226" s="219"/>
      <c r="J226" s="219"/>
      <c r="K226" s="215"/>
      <c r="L226" s="215"/>
      <c r="M226" s="220"/>
      <c r="N226" s="221"/>
      <c r="O226" s="222"/>
      <c r="P226" s="222"/>
      <c r="Q226" s="222"/>
      <c r="R226" s="222"/>
      <c r="S226" s="222"/>
      <c r="T226" s="222"/>
      <c r="U226" s="222"/>
      <c r="V226" s="222"/>
      <c r="W226" s="222"/>
      <c r="X226" s="223"/>
      <c r="AT226" s="224" t="s">
        <v>186</v>
      </c>
      <c r="AU226" s="224" t="s">
        <v>141</v>
      </c>
      <c r="AV226" s="14" t="s">
        <v>141</v>
      </c>
      <c r="AW226" s="14" t="s">
        <v>5</v>
      </c>
      <c r="AX226" s="14" t="s">
        <v>78</v>
      </c>
      <c r="AY226" s="224" t="s">
        <v>138</v>
      </c>
    </row>
    <row r="227" spans="2:51" s="13" customFormat="1" ht="11.25">
      <c r="B227" s="203"/>
      <c r="C227" s="204"/>
      <c r="D227" s="205" t="s">
        <v>186</v>
      </c>
      <c r="E227" s="206" t="s">
        <v>22</v>
      </c>
      <c r="F227" s="207" t="s">
        <v>221</v>
      </c>
      <c r="G227" s="204"/>
      <c r="H227" s="206" t="s">
        <v>22</v>
      </c>
      <c r="I227" s="208"/>
      <c r="J227" s="208"/>
      <c r="K227" s="204"/>
      <c r="L227" s="204"/>
      <c r="M227" s="209"/>
      <c r="N227" s="210"/>
      <c r="O227" s="211"/>
      <c r="P227" s="211"/>
      <c r="Q227" s="211"/>
      <c r="R227" s="211"/>
      <c r="S227" s="211"/>
      <c r="T227" s="211"/>
      <c r="U227" s="211"/>
      <c r="V227" s="211"/>
      <c r="W227" s="211"/>
      <c r="X227" s="212"/>
      <c r="AT227" s="213" t="s">
        <v>186</v>
      </c>
      <c r="AU227" s="213" t="s">
        <v>141</v>
      </c>
      <c r="AV227" s="13" t="s">
        <v>86</v>
      </c>
      <c r="AW227" s="13" t="s">
        <v>5</v>
      </c>
      <c r="AX227" s="13" t="s">
        <v>78</v>
      </c>
      <c r="AY227" s="213" t="s">
        <v>138</v>
      </c>
    </row>
    <row r="228" spans="2:51" s="14" customFormat="1" ht="11.25">
      <c r="B228" s="214"/>
      <c r="C228" s="215"/>
      <c r="D228" s="205" t="s">
        <v>186</v>
      </c>
      <c r="E228" s="216" t="s">
        <v>22</v>
      </c>
      <c r="F228" s="217" t="s">
        <v>319</v>
      </c>
      <c r="G228" s="215"/>
      <c r="H228" s="218">
        <v>2.422</v>
      </c>
      <c r="I228" s="219"/>
      <c r="J228" s="219"/>
      <c r="K228" s="215"/>
      <c r="L228" s="215"/>
      <c r="M228" s="220"/>
      <c r="N228" s="221"/>
      <c r="O228" s="222"/>
      <c r="P228" s="222"/>
      <c r="Q228" s="222"/>
      <c r="R228" s="222"/>
      <c r="S228" s="222"/>
      <c r="T228" s="222"/>
      <c r="U228" s="222"/>
      <c r="V228" s="222"/>
      <c r="W228" s="222"/>
      <c r="X228" s="223"/>
      <c r="AT228" s="224" t="s">
        <v>186</v>
      </c>
      <c r="AU228" s="224" t="s">
        <v>141</v>
      </c>
      <c r="AV228" s="14" t="s">
        <v>141</v>
      </c>
      <c r="AW228" s="14" t="s">
        <v>5</v>
      </c>
      <c r="AX228" s="14" t="s">
        <v>78</v>
      </c>
      <c r="AY228" s="224" t="s">
        <v>138</v>
      </c>
    </row>
    <row r="229" spans="2:51" s="13" customFormat="1" ht="11.25">
      <c r="B229" s="203"/>
      <c r="C229" s="204"/>
      <c r="D229" s="205" t="s">
        <v>186</v>
      </c>
      <c r="E229" s="206" t="s">
        <v>22</v>
      </c>
      <c r="F229" s="207" t="s">
        <v>211</v>
      </c>
      <c r="G229" s="204"/>
      <c r="H229" s="206" t="s">
        <v>22</v>
      </c>
      <c r="I229" s="208"/>
      <c r="J229" s="208"/>
      <c r="K229" s="204"/>
      <c r="L229" s="204"/>
      <c r="M229" s="209"/>
      <c r="N229" s="210"/>
      <c r="O229" s="211"/>
      <c r="P229" s="211"/>
      <c r="Q229" s="211"/>
      <c r="R229" s="211"/>
      <c r="S229" s="211"/>
      <c r="T229" s="211"/>
      <c r="U229" s="211"/>
      <c r="V229" s="211"/>
      <c r="W229" s="211"/>
      <c r="X229" s="212"/>
      <c r="AT229" s="213" t="s">
        <v>186</v>
      </c>
      <c r="AU229" s="213" t="s">
        <v>141</v>
      </c>
      <c r="AV229" s="13" t="s">
        <v>86</v>
      </c>
      <c r="AW229" s="13" t="s">
        <v>5</v>
      </c>
      <c r="AX229" s="13" t="s">
        <v>78</v>
      </c>
      <c r="AY229" s="213" t="s">
        <v>138</v>
      </c>
    </row>
    <row r="230" spans="2:51" s="13" customFormat="1" ht="11.25">
      <c r="B230" s="203"/>
      <c r="C230" s="204"/>
      <c r="D230" s="205" t="s">
        <v>186</v>
      </c>
      <c r="E230" s="206" t="s">
        <v>22</v>
      </c>
      <c r="F230" s="207" t="s">
        <v>320</v>
      </c>
      <c r="G230" s="204"/>
      <c r="H230" s="206" t="s">
        <v>22</v>
      </c>
      <c r="I230" s="208"/>
      <c r="J230" s="208"/>
      <c r="K230" s="204"/>
      <c r="L230" s="204"/>
      <c r="M230" s="209"/>
      <c r="N230" s="210"/>
      <c r="O230" s="211"/>
      <c r="P230" s="211"/>
      <c r="Q230" s="211"/>
      <c r="R230" s="211"/>
      <c r="S230" s="211"/>
      <c r="T230" s="211"/>
      <c r="U230" s="211"/>
      <c r="V230" s="211"/>
      <c r="W230" s="211"/>
      <c r="X230" s="212"/>
      <c r="AT230" s="213" t="s">
        <v>186</v>
      </c>
      <c r="AU230" s="213" t="s">
        <v>141</v>
      </c>
      <c r="AV230" s="13" t="s">
        <v>86</v>
      </c>
      <c r="AW230" s="13" t="s">
        <v>5</v>
      </c>
      <c r="AX230" s="13" t="s">
        <v>78</v>
      </c>
      <c r="AY230" s="213" t="s">
        <v>138</v>
      </c>
    </row>
    <row r="231" spans="2:51" s="13" customFormat="1" ht="11.25">
      <c r="B231" s="203"/>
      <c r="C231" s="204"/>
      <c r="D231" s="205" t="s">
        <v>186</v>
      </c>
      <c r="E231" s="206" t="s">
        <v>22</v>
      </c>
      <c r="F231" s="207" t="s">
        <v>263</v>
      </c>
      <c r="G231" s="204"/>
      <c r="H231" s="206" t="s">
        <v>22</v>
      </c>
      <c r="I231" s="208"/>
      <c r="J231" s="208"/>
      <c r="K231" s="204"/>
      <c r="L231" s="204"/>
      <c r="M231" s="209"/>
      <c r="N231" s="210"/>
      <c r="O231" s="211"/>
      <c r="P231" s="211"/>
      <c r="Q231" s="211"/>
      <c r="R231" s="211"/>
      <c r="S231" s="211"/>
      <c r="T231" s="211"/>
      <c r="U231" s="211"/>
      <c r="V231" s="211"/>
      <c r="W231" s="211"/>
      <c r="X231" s="212"/>
      <c r="AT231" s="213" t="s">
        <v>186</v>
      </c>
      <c r="AU231" s="213" t="s">
        <v>141</v>
      </c>
      <c r="AV231" s="13" t="s">
        <v>86</v>
      </c>
      <c r="AW231" s="13" t="s">
        <v>5</v>
      </c>
      <c r="AX231" s="13" t="s">
        <v>78</v>
      </c>
      <c r="AY231" s="213" t="s">
        <v>138</v>
      </c>
    </row>
    <row r="232" spans="2:51" s="13" customFormat="1" ht="11.25">
      <c r="B232" s="203"/>
      <c r="C232" s="204"/>
      <c r="D232" s="205" t="s">
        <v>186</v>
      </c>
      <c r="E232" s="206" t="s">
        <v>22</v>
      </c>
      <c r="F232" s="207" t="s">
        <v>321</v>
      </c>
      <c r="G232" s="204"/>
      <c r="H232" s="206" t="s">
        <v>22</v>
      </c>
      <c r="I232" s="208"/>
      <c r="J232" s="208"/>
      <c r="K232" s="204"/>
      <c r="L232" s="204"/>
      <c r="M232" s="209"/>
      <c r="N232" s="210"/>
      <c r="O232" s="211"/>
      <c r="P232" s="211"/>
      <c r="Q232" s="211"/>
      <c r="R232" s="211"/>
      <c r="S232" s="211"/>
      <c r="T232" s="211"/>
      <c r="U232" s="211"/>
      <c r="V232" s="211"/>
      <c r="W232" s="211"/>
      <c r="X232" s="212"/>
      <c r="AT232" s="213" t="s">
        <v>186</v>
      </c>
      <c r="AU232" s="213" t="s">
        <v>141</v>
      </c>
      <c r="AV232" s="13" t="s">
        <v>86</v>
      </c>
      <c r="AW232" s="13" t="s">
        <v>5</v>
      </c>
      <c r="AX232" s="13" t="s">
        <v>78</v>
      </c>
      <c r="AY232" s="213" t="s">
        <v>138</v>
      </c>
    </row>
    <row r="233" spans="2:51" s="13" customFormat="1" ht="11.25">
      <c r="B233" s="203"/>
      <c r="C233" s="204"/>
      <c r="D233" s="205" t="s">
        <v>186</v>
      </c>
      <c r="E233" s="206" t="s">
        <v>22</v>
      </c>
      <c r="F233" s="207" t="s">
        <v>193</v>
      </c>
      <c r="G233" s="204"/>
      <c r="H233" s="206" t="s">
        <v>22</v>
      </c>
      <c r="I233" s="208"/>
      <c r="J233" s="208"/>
      <c r="K233" s="204"/>
      <c r="L233" s="204"/>
      <c r="M233" s="209"/>
      <c r="N233" s="210"/>
      <c r="O233" s="211"/>
      <c r="P233" s="211"/>
      <c r="Q233" s="211"/>
      <c r="R233" s="211"/>
      <c r="S233" s="211"/>
      <c r="T233" s="211"/>
      <c r="U233" s="211"/>
      <c r="V233" s="211"/>
      <c r="W233" s="211"/>
      <c r="X233" s="212"/>
      <c r="AT233" s="213" t="s">
        <v>186</v>
      </c>
      <c r="AU233" s="213" t="s">
        <v>141</v>
      </c>
      <c r="AV233" s="13" t="s">
        <v>86</v>
      </c>
      <c r="AW233" s="13" t="s">
        <v>5</v>
      </c>
      <c r="AX233" s="13" t="s">
        <v>78</v>
      </c>
      <c r="AY233" s="213" t="s">
        <v>138</v>
      </c>
    </row>
    <row r="234" spans="2:51" s="14" customFormat="1" ht="11.25">
      <c r="B234" s="214"/>
      <c r="C234" s="215"/>
      <c r="D234" s="205" t="s">
        <v>186</v>
      </c>
      <c r="E234" s="216" t="s">
        <v>22</v>
      </c>
      <c r="F234" s="217" t="s">
        <v>322</v>
      </c>
      <c r="G234" s="215"/>
      <c r="H234" s="218">
        <v>0.896</v>
      </c>
      <c r="I234" s="219"/>
      <c r="J234" s="219"/>
      <c r="K234" s="215"/>
      <c r="L234" s="215"/>
      <c r="M234" s="220"/>
      <c r="N234" s="221"/>
      <c r="O234" s="222"/>
      <c r="P234" s="222"/>
      <c r="Q234" s="222"/>
      <c r="R234" s="222"/>
      <c r="S234" s="222"/>
      <c r="T234" s="222"/>
      <c r="U234" s="222"/>
      <c r="V234" s="222"/>
      <c r="W234" s="222"/>
      <c r="X234" s="223"/>
      <c r="AT234" s="224" t="s">
        <v>186</v>
      </c>
      <c r="AU234" s="224" t="s">
        <v>141</v>
      </c>
      <c r="AV234" s="14" t="s">
        <v>141</v>
      </c>
      <c r="AW234" s="14" t="s">
        <v>5</v>
      </c>
      <c r="AX234" s="14" t="s">
        <v>78</v>
      </c>
      <c r="AY234" s="224" t="s">
        <v>138</v>
      </c>
    </row>
    <row r="235" spans="2:51" s="14" customFormat="1" ht="11.25">
      <c r="B235" s="214"/>
      <c r="C235" s="215"/>
      <c r="D235" s="205" t="s">
        <v>186</v>
      </c>
      <c r="E235" s="216" t="s">
        <v>22</v>
      </c>
      <c r="F235" s="217" t="s">
        <v>323</v>
      </c>
      <c r="G235" s="215"/>
      <c r="H235" s="218">
        <v>4.228</v>
      </c>
      <c r="I235" s="219"/>
      <c r="J235" s="219"/>
      <c r="K235" s="215"/>
      <c r="L235" s="215"/>
      <c r="M235" s="220"/>
      <c r="N235" s="221"/>
      <c r="O235" s="222"/>
      <c r="P235" s="222"/>
      <c r="Q235" s="222"/>
      <c r="R235" s="222"/>
      <c r="S235" s="222"/>
      <c r="T235" s="222"/>
      <c r="U235" s="222"/>
      <c r="V235" s="222"/>
      <c r="W235" s="222"/>
      <c r="X235" s="223"/>
      <c r="AT235" s="224" t="s">
        <v>186</v>
      </c>
      <c r="AU235" s="224" t="s">
        <v>141</v>
      </c>
      <c r="AV235" s="14" t="s">
        <v>141</v>
      </c>
      <c r="AW235" s="14" t="s">
        <v>5</v>
      </c>
      <c r="AX235" s="14" t="s">
        <v>78</v>
      </c>
      <c r="AY235" s="224" t="s">
        <v>138</v>
      </c>
    </row>
    <row r="236" spans="2:51" s="13" customFormat="1" ht="11.25">
      <c r="B236" s="203"/>
      <c r="C236" s="204"/>
      <c r="D236" s="205" t="s">
        <v>186</v>
      </c>
      <c r="E236" s="206" t="s">
        <v>22</v>
      </c>
      <c r="F236" s="207" t="s">
        <v>194</v>
      </c>
      <c r="G236" s="204"/>
      <c r="H236" s="206" t="s">
        <v>22</v>
      </c>
      <c r="I236" s="208"/>
      <c r="J236" s="208"/>
      <c r="K236" s="204"/>
      <c r="L236" s="204"/>
      <c r="M236" s="209"/>
      <c r="N236" s="210"/>
      <c r="O236" s="211"/>
      <c r="P236" s="211"/>
      <c r="Q236" s="211"/>
      <c r="R236" s="211"/>
      <c r="S236" s="211"/>
      <c r="T236" s="211"/>
      <c r="U236" s="211"/>
      <c r="V236" s="211"/>
      <c r="W236" s="211"/>
      <c r="X236" s="212"/>
      <c r="AT236" s="213" t="s">
        <v>186</v>
      </c>
      <c r="AU236" s="213" t="s">
        <v>141</v>
      </c>
      <c r="AV236" s="13" t="s">
        <v>86</v>
      </c>
      <c r="AW236" s="13" t="s">
        <v>5</v>
      </c>
      <c r="AX236" s="13" t="s">
        <v>78</v>
      </c>
      <c r="AY236" s="213" t="s">
        <v>138</v>
      </c>
    </row>
    <row r="237" spans="2:51" s="14" customFormat="1" ht="33.75">
      <c r="B237" s="214"/>
      <c r="C237" s="215"/>
      <c r="D237" s="205" t="s">
        <v>186</v>
      </c>
      <c r="E237" s="216" t="s">
        <v>22</v>
      </c>
      <c r="F237" s="217" t="s">
        <v>324</v>
      </c>
      <c r="G237" s="215"/>
      <c r="H237" s="218">
        <v>22.702</v>
      </c>
      <c r="I237" s="219"/>
      <c r="J237" s="219"/>
      <c r="K237" s="215"/>
      <c r="L237" s="215"/>
      <c r="M237" s="220"/>
      <c r="N237" s="221"/>
      <c r="O237" s="222"/>
      <c r="P237" s="222"/>
      <c r="Q237" s="222"/>
      <c r="R237" s="222"/>
      <c r="S237" s="222"/>
      <c r="T237" s="222"/>
      <c r="U237" s="222"/>
      <c r="V237" s="222"/>
      <c r="W237" s="222"/>
      <c r="X237" s="223"/>
      <c r="AT237" s="224" t="s">
        <v>186</v>
      </c>
      <c r="AU237" s="224" t="s">
        <v>141</v>
      </c>
      <c r="AV237" s="14" t="s">
        <v>141</v>
      </c>
      <c r="AW237" s="14" t="s">
        <v>5</v>
      </c>
      <c r="AX237" s="14" t="s">
        <v>78</v>
      </c>
      <c r="AY237" s="224" t="s">
        <v>138</v>
      </c>
    </row>
    <row r="238" spans="2:51" s="13" customFormat="1" ht="11.25">
      <c r="B238" s="203"/>
      <c r="C238" s="204"/>
      <c r="D238" s="205" t="s">
        <v>186</v>
      </c>
      <c r="E238" s="206" t="s">
        <v>22</v>
      </c>
      <c r="F238" s="207" t="s">
        <v>244</v>
      </c>
      <c r="G238" s="204"/>
      <c r="H238" s="206" t="s">
        <v>22</v>
      </c>
      <c r="I238" s="208"/>
      <c r="J238" s="208"/>
      <c r="K238" s="204"/>
      <c r="L238" s="204"/>
      <c r="M238" s="209"/>
      <c r="N238" s="210"/>
      <c r="O238" s="211"/>
      <c r="P238" s="211"/>
      <c r="Q238" s="211"/>
      <c r="R238" s="211"/>
      <c r="S238" s="211"/>
      <c r="T238" s="211"/>
      <c r="U238" s="211"/>
      <c r="V238" s="211"/>
      <c r="W238" s="211"/>
      <c r="X238" s="212"/>
      <c r="AT238" s="213" t="s">
        <v>186</v>
      </c>
      <c r="AU238" s="213" t="s">
        <v>141</v>
      </c>
      <c r="AV238" s="13" t="s">
        <v>86</v>
      </c>
      <c r="AW238" s="13" t="s">
        <v>5</v>
      </c>
      <c r="AX238" s="13" t="s">
        <v>78</v>
      </c>
      <c r="AY238" s="213" t="s">
        <v>138</v>
      </c>
    </row>
    <row r="239" spans="2:51" s="14" customFormat="1" ht="11.25">
      <c r="B239" s="214"/>
      <c r="C239" s="215"/>
      <c r="D239" s="205" t="s">
        <v>186</v>
      </c>
      <c r="E239" s="216" t="s">
        <v>22</v>
      </c>
      <c r="F239" s="217" t="s">
        <v>325</v>
      </c>
      <c r="G239" s="215"/>
      <c r="H239" s="218">
        <v>1.803</v>
      </c>
      <c r="I239" s="219"/>
      <c r="J239" s="219"/>
      <c r="K239" s="215"/>
      <c r="L239" s="215"/>
      <c r="M239" s="220"/>
      <c r="N239" s="221"/>
      <c r="O239" s="222"/>
      <c r="P239" s="222"/>
      <c r="Q239" s="222"/>
      <c r="R239" s="222"/>
      <c r="S239" s="222"/>
      <c r="T239" s="222"/>
      <c r="U239" s="222"/>
      <c r="V239" s="222"/>
      <c r="W239" s="222"/>
      <c r="X239" s="223"/>
      <c r="AT239" s="224" t="s">
        <v>186</v>
      </c>
      <c r="AU239" s="224" t="s">
        <v>141</v>
      </c>
      <c r="AV239" s="14" t="s">
        <v>141</v>
      </c>
      <c r="AW239" s="14" t="s">
        <v>5</v>
      </c>
      <c r="AX239" s="14" t="s">
        <v>78</v>
      </c>
      <c r="AY239" s="224" t="s">
        <v>138</v>
      </c>
    </row>
    <row r="240" spans="2:51" s="13" customFormat="1" ht="11.25">
      <c r="B240" s="203"/>
      <c r="C240" s="204"/>
      <c r="D240" s="205" t="s">
        <v>186</v>
      </c>
      <c r="E240" s="206" t="s">
        <v>22</v>
      </c>
      <c r="F240" s="207" t="s">
        <v>218</v>
      </c>
      <c r="G240" s="204"/>
      <c r="H240" s="206" t="s">
        <v>22</v>
      </c>
      <c r="I240" s="208"/>
      <c r="J240" s="208"/>
      <c r="K240" s="204"/>
      <c r="L240" s="204"/>
      <c r="M240" s="209"/>
      <c r="N240" s="210"/>
      <c r="O240" s="211"/>
      <c r="P240" s="211"/>
      <c r="Q240" s="211"/>
      <c r="R240" s="211"/>
      <c r="S240" s="211"/>
      <c r="T240" s="211"/>
      <c r="U240" s="211"/>
      <c r="V240" s="211"/>
      <c r="W240" s="211"/>
      <c r="X240" s="212"/>
      <c r="AT240" s="213" t="s">
        <v>186</v>
      </c>
      <c r="AU240" s="213" t="s">
        <v>141</v>
      </c>
      <c r="AV240" s="13" t="s">
        <v>86</v>
      </c>
      <c r="AW240" s="13" t="s">
        <v>5</v>
      </c>
      <c r="AX240" s="13" t="s">
        <v>78</v>
      </c>
      <c r="AY240" s="213" t="s">
        <v>138</v>
      </c>
    </row>
    <row r="241" spans="2:51" s="14" customFormat="1" ht="11.25">
      <c r="B241" s="214"/>
      <c r="C241" s="215"/>
      <c r="D241" s="205" t="s">
        <v>186</v>
      </c>
      <c r="E241" s="216" t="s">
        <v>22</v>
      </c>
      <c r="F241" s="217" t="s">
        <v>326</v>
      </c>
      <c r="G241" s="215"/>
      <c r="H241" s="218">
        <v>2.856</v>
      </c>
      <c r="I241" s="219"/>
      <c r="J241" s="219"/>
      <c r="K241" s="215"/>
      <c r="L241" s="215"/>
      <c r="M241" s="220"/>
      <c r="N241" s="221"/>
      <c r="O241" s="222"/>
      <c r="P241" s="222"/>
      <c r="Q241" s="222"/>
      <c r="R241" s="222"/>
      <c r="S241" s="222"/>
      <c r="T241" s="222"/>
      <c r="U241" s="222"/>
      <c r="V241" s="222"/>
      <c r="W241" s="222"/>
      <c r="X241" s="223"/>
      <c r="AT241" s="224" t="s">
        <v>186</v>
      </c>
      <c r="AU241" s="224" t="s">
        <v>141</v>
      </c>
      <c r="AV241" s="14" t="s">
        <v>141</v>
      </c>
      <c r="AW241" s="14" t="s">
        <v>5</v>
      </c>
      <c r="AX241" s="14" t="s">
        <v>78</v>
      </c>
      <c r="AY241" s="224" t="s">
        <v>138</v>
      </c>
    </row>
    <row r="242" spans="2:51" s="14" customFormat="1" ht="11.25">
      <c r="B242" s="214"/>
      <c r="C242" s="215"/>
      <c r="D242" s="205" t="s">
        <v>186</v>
      </c>
      <c r="E242" s="216" t="s">
        <v>22</v>
      </c>
      <c r="F242" s="217" t="s">
        <v>327</v>
      </c>
      <c r="G242" s="215"/>
      <c r="H242" s="218">
        <v>12.973</v>
      </c>
      <c r="I242" s="219"/>
      <c r="J242" s="219"/>
      <c r="K242" s="215"/>
      <c r="L242" s="215"/>
      <c r="M242" s="220"/>
      <c r="N242" s="221"/>
      <c r="O242" s="222"/>
      <c r="P242" s="222"/>
      <c r="Q242" s="222"/>
      <c r="R242" s="222"/>
      <c r="S242" s="222"/>
      <c r="T242" s="222"/>
      <c r="U242" s="222"/>
      <c r="V242" s="222"/>
      <c r="W242" s="222"/>
      <c r="X242" s="223"/>
      <c r="AT242" s="224" t="s">
        <v>186</v>
      </c>
      <c r="AU242" s="224" t="s">
        <v>141</v>
      </c>
      <c r="AV242" s="14" t="s">
        <v>141</v>
      </c>
      <c r="AW242" s="14" t="s">
        <v>5</v>
      </c>
      <c r="AX242" s="14" t="s">
        <v>78</v>
      </c>
      <c r="AY242" s="224" t="s">
        <v>138</v>
      </c>
    </row>
    <row r="243" spans="2:51" s="14" customFormat="1" ht="11.25">
      <c r="B243" s="214"/>
      <c r="C243" s="215"/>
      <c r="D243" s="205" t="s">
        <v>186</v>
      </c>
      <c r="E243" s="216" t="s">
        <v>22</v>
      </c>
      <c r="F243" s="217" t="s">
        <v>328</v>
      </c>
      <c r="G243" s="215"/>
      <c r="H243" s="218">
        <v>2.883</v>
      </c>
      <c r="I243" s="219"/>
      <c r="J243" s="219"/>
      <c r="K243" s="215"/>
      <c r="L243" s="215"/>
      <c r="M243" s="220"/>
      <c r="N243" s="221"/>
      <c r="O243" s="222"/>
      <c r="P243" s="222"/>
      <c r="Q243" s="222"/>
      <c r="R243" s="222"/>
      <c r="S243" s="222"/>
      <c r="T243" s="222"/>
      <c r="U243" s="222"/>
      <c r="V243" s="222"/>
      <c r="W243" s="222"/>
      <c r="X243" s="223"/>
      <c r="AT243" s="224" t="s">
        <v>186</v>
      </c>
      <c r="AU243" s="224" t="s">
        <v>141</v>
      </c>
      <c r="AV243" s="14" t="s">
        <v>141</v>
      </c>
      <c r="AW243" s="14" t="s">
        <v>5</v>
      </c>
      <c r="AX243" s="14" t="s">
        <v>78</v>
      </c>
      <c r="AY243" s="224" t="s">
        <v>138</v>
      </c>
    </row>
    <row r="244" spans="2:51" s="13" customFormat="1" ht="11.25">
      <c r="B244" s="203"/>
      <c r="C244" s="204"/>
      <c r="D244" s="205" t="s">
        <v>186</v>
      </c>
      <c r="E244" s="206" t="s">
        <v>22</v>
      </c>
      <c r="F244" s="207" t="s">
        <v>298</v>
      </c>
      <c r="G244" s="204"/>
      <c r="H244" s="206" t="s">
        <v>22</v>
      </c>
      <c r="I244" s="208"/>
      <c r="J244" s="208"/>
      <c r="K244" s="204"/>
      <c r="L244" s="204"/>
      <c r="M244" s="209"/>
      <c r="N244" s="210"/>
      <c r="O244" s="211"/>
      <c r="P244" s="211"/>
      <c r="Q244" s="211"/>
      <c r="R244" s="211"/>
      <c r="S244" s="211"/>
      <c r="T244" s="211"/>
      <c r="U244" s="211"/>
      <c r="V244" s="211"/>
      <c r="W244" s="211"/>
      <c r="X244" s="212"/>
      <c r="AT244" s="213" t="s">
        <v>186</v>
      </c>
      <c r="AU244" s="213" t="s">
        <v>141</v>
      </c>
      <c r="AV244" s="13" t="s">
        <v>86</v>
      </c>
      <c r="AW244" s="13" t="s">
        <v>5</v>
      </c>
      <c r="AX244" s="13" t="s">
        <v>78</v>
      </c>
      <c r="AY244" s="213" t="s">
        <v>138</v>
      </c>
    </row>
    <row r="245" spans="2:51" s="14" customFormat="1" ht="11.25">
      <c r="B245" s="214"/>
      <c r="C245" s="215"/>
      <c r="D245" s="205" t="s">
        <v>186</v>
      </c>
      <c r="E245" s="216" t="s">
        <v>22</v>
      </c>
      <c r="F245" s="217" t="s">
        <v>329</v>
      </c>
      <c r="G245" s="215"/>
      <c r="H245" s="218">
        <v>2.339</v>
      </c>
      <c r="I245" s="219"/>
      <c r="J245" s="219"/>
      <c r="K245" s="215"/>
      <c r="L245" s="215"/>
      <c r="M245" s="220"/>
      <c r="N245" s="221"/>
      <c r="O245" s="222"/>
      <c r="P245" s="222"/>
      <c r="Q245" s="222"/>
      <c r="R245" s="222"/>
      <c r="S245" s="222"/>
      <c r="T245" s="222"/>
      <c r="U245" s="222"/>
      <c r="V245" s="222"/>
      <c r="W245" s="222"/>
      <c r="X245" s="223"/>
      <c r="AT245" s="224" t="s">
        <v>186</v>
      </c>
      <c r="AU245" s="224" t="s">
        <v>141</v>
      </c>
      <c r="AV245" s="14" t="s">
        <v>141</v>
      </c>
      <c r="AW245" s="14" t="s">
        <v>5</v>
      </c>
      <c r="AX245" s="14" t="s">
        <v>78</v>
      </c>
      <c r="AY245" s="224" t="s">
        <v>138</v>
      </c>
    </row>
    <row r="246" spans="2:51" s="13" customFormat="1" ht="11.25">
      <c r="B246" s="203"/>
      <c r="C246" s="204"/>
      <c r="D246" s="205" t="s">
        <v>186</v>
      </c>
      <c r="E246" s="206" t="s">
        <v>22</v>
      </c>
      <c r="F246" s="207" t="s">
        <v>195</v>
      </c>
      <c r="G246" s="204"/>
      <c r="H246" s="206" t="s">
        <v>22</v>
      </c>
      <c r="I246" s="208"/>
      <c r="J246" s="208"/>
      <c r="K246" s="204"/>
      <c r="L246" s="204"/>
      <c r="M246" s="209"/>
      <c r="N246" s="210"/>
      <c r="O246" s="211"/>
      <c r="P246" s="211"/>
      <c r="Q246" s="211"/>
      <c r="R246" s="211"/>
      <c r="S246" s="211"/>
      <c r="T246" s="211"/>
      <c r="U246" s="211"/>
      <c r="V246" s="211"/>
      <c r="W246" s="211"/>
      <c r="X246" s="212"/>
      <c r="AT246" s="213" t="s">
        <v>186</v>
      </c>
      <c r="AU246" s="213" t="s">
        <v>141</v>
      </c>
      <c r="AV246" s="13" t="s">
        <v>86</v>
      </c>
      <c r="AW246" s="13" t="s">
        <v>5</v>
      </c>
      <c r="AX246" s="13" t="s">
        <v>78</v>
      </c>
      <c r="AY246" s="213" t="s">
        <v>138</v>
      </c>
    </row>
    <row r="247" spans="2:51" s="14" customFormat="1" ht="11.25">
      <c r="B247" s="214"/>
      <c r="C247" s="215"/>
      <c r="D247" s="205" t="s">
        <v>186</v>
      </c>
      <c r="E247" s="216" t="s">
        <v>22</v>
      </c>
      <c r="F247" s="217" t="s">
        <v>330</v>
      </c>
      <c r="G247" s="215"/>
      <c r="H247" s="218">
        <v>10.061</v>
      </c>
      <c r="I247" s="219"/>
      <c r="J247" s="219"/>
      <c r="K247" s="215"/>
      <c r="L247" s="215"/>
      <c r="M247" s="220"/>
      <c r="N247" s="221"/>
      <c r="O247" s="222"/>
      <c r="P247" s="222"/>
      <c r="Q247" s="222"/>
      <c r="R247" s="222"/>
      <c r="S247" s="222"/>
      <c r="T247" s="222"/>
      <c r="U247" s="222"/>
      <c r="V247" s="222"/>
      <c r="W247" s="222"/>
      <c r="X247" s="223"/>
      <c r="AT247" s="224" t="s">
        <v>186</v>
      </c>
      <c r="AU247" s="224" t="s">
        <v>141</v>
      </c>
      <c r="AV247" s="14" t="s">
        <v>141</v>
      </c>
      <c r="AW247" s="14" t="s">
        <v>5</v>
      </c>
      <c r="AX247" s="14" t="s">
        <v>78</v>
      </c>
      <c r="AY247" s="224" t="s">
        <v>138</v>
      </c>
    </row>
    <row r="248" spans="2:51" s="13" customFormat="1" ht="11.25">
      <c r="B248" s="203"/>
      <c r="C248" s="204"/>
      <c r="D248" s="205" t="s">
        <v>186</v>
      </c>
      <c r="E248" s="206" t="s">
        <v>22</v>
      </c>
      <c r="F248" s="207" t="s">
        <v>234</v>
      </c>
      <c r="G248" s="204"/>
      <c r="H248" s="206" t="s">
        <v>22</v>
      </c>
      <c r="I248" s="208"/>
      <c r="J248" s="208"/>
      <c r="K248" s="204"/>
      <c r="L248" s="204"/>
      <c r="M248" s="209"/>
      <c r="N248" s="210"/>
      <c r="O248" s="211"/>
      <c r="P248" s="211"/>
      <c r="Q248" s="211"/>
      <c r="R248" s="211"/>
      <c r="S248" s="211"/>
      <c r="T248" s="211"/>
      <c r="U248" s="211"/>
      <c r="V248" s="211"/>
      <c r="W248" s="211"/>
      <c r="X248" s="212"/>
      <c r="AT248" s="213" t="s">
        <v>186</v>
      </c>
      <c r="AU248" s="213" t="s">
        <v>141</v>
      </c>
      <c r="AV248" s="13" t="s">
        <v>86</v>
      </c>
      <c r="AW248" s="13" t="s">
        <v>5</v>
      </c>
      <c r="AX248" s="13" t="s">
        <v>78</v>
      </c>
      <c r="AY248" s="213" t="s">
        <v>138</v>
      </c>
    </row>
    <row r="249" spans="2:51" s="14" customFormat="1" ht="11.25">
      <c r="B249" s="214"/>
      <c r="C249" s="215"/>
      <c r="D249" s="205" t="s">
        <v>186</v>
      </c>
      <c r="E249" s="216" t="s">
        <v>22</v>
      </c>
      <c r="F249" s="217" t="s">
        <v>331</v>
      </c>
      <c r="G249" s="215"/>
      <c r="H249" s="218">
        <v>5.654</v>
      </c>
      <c r="I249" s="219"/>
      <c r="J249" s="219"/>
      <c r="K249" s="215"/>
      <c r="L249" s="215"/>
      <c r="M249" s="220"/>
      <c r="N249" s="221"/>
      <c r="O249" s="222"/>
      <c r="P249" s="222"/>
      <c r="Q249" s="222"/>
      <c r="R249" s="222"/>
      <c r="S249" s="222"/>
      <c r="T249" s="222"/>
      <c r="U249" s="222"/>
      <c r="V249" s="222"/>
      <c r="W249" s="222"/>
      <c r="X249" s="223"/>
      <c r="AT249" s="224" t="s">
        <v>186</v>
      </c>
      <c r="AU249" s="224" t="s">
        <v>141</v>
      </c>
      <c r="AV249" s="14" t="s">
        <v>141</v>
      </c>
      <c r="AW249" s="14" t="s">
        <v>5</v>
      </c>
      <c r="AX249" s="14" t="s">
        <v>78</v>
      </c>
      <c r="AY249" s="224" t="s">
        <v>138</v>
      </c>
    </row>
    <row r="250" spans="2:51" s="14" customFormat="1" ht="11.25">
      <c r="B250" s="214"/>
      <c r="C250" s="215"/>
      <c r="D250" s="205" t="s">
        <v>186</v>
      </c>
      <c r="E250" s="216" t="s">
        <v>22</v>
      </c>
      <c r="F250" s="217" t="s">
        <v>332</v>
      </c>
      <c r="G250" s="215"/>
      <c r="H250" s="218">
        <v>10.979</v>
      </c>
      <c r="I250" s="219"/>
      <c r="J250" s="219"/>
      <c r="K250" s="215"/>
      <c r="L250" s="215"/>
      <c r="M250" s="220"/>
      <c r="N250" s="221"/>
      <c r="O250" s="222"/>
      <c r="P250" s="222"/>
      <c r="Q250" s="222"/>
      <c r="R250" s="222"/>
      <c r="S250" s="222"/>
      <c r="T250" s="222"/>
      <c r="U250" s="222"/>
      <c r="V250" s="222"/>
      <c r="W250" s="222"/>
      <c r="X250" s="223"/>
      <c r="AT250" s="224" t="s">
        <v>186</v>
      </c>
      <c r="AU250" s="224" t="s">
        <v>141</v>
      </c>
      <c r="AV250" s="14" t="s">
        <v>141</v>
      </c>
      <c r="AW250" s="14" t="s">
        <v>5</v>
      </c>
      <c r="AX250" s="14" t="s">
        <v>78</v>
      </c>
      <c r="AY250" s="224" t="s">
        <v>138</v>
      </c>
    </row>
    <row r="251" spans="2:51" s="13" customFormat="1" ht="11.25">
      <c r="B251" s="203"/>
      <c r="C251" s="204"/>
      <c r="D251" s="205" t="s">
        <v>186</v>
      </c>
      <c r="E251" s="206" t="s">
        <v>22</v>
      </c>
      <c r="F251" s="207" t="s">
        <v>304</v>
      </c>
      <c r="G251" s="204"/>
      <c r="H251" s="206" t="s">
        <v>22</v>
      </c>
      <c r="I251" s="208"/>
      <c r="J251" s="208"/>
      <c r="K251" s="204"/>
      <c r="L251" s="204"/>
      <c r="M251" s="209"/>
      <c r="N251" s="210"/>
      <c r="O251" s="211"/>
      <c r="P251" s="211"/>
      <c r="Q251" s="211"/>
      <c r="R251" s="211"/>
      <c r="S251" s="211"/>
      <c r="T251" s="211"/>
      <c r="U251" s="211"/>
      <c r="V251" s="211"/>
      <c r="W251" s="211"/>
      <c r="X251" s="212"/>
      <c r="AT251" s="213" t="s">
        <v>186</v>
      </c>
      <c r="AU251" s="213" t="s">
        <v>141</v>
      </c>
      <c r="AV251" s="13" t="s">
        <v>86</v>
      </c>
      <c r="AW251" s="13" t="s">
        <v>5</v>
      </c>
      <c r="AX251" s="13" t="s">
        <v>78</v>
      </c>
      <c r="AY251" s="213" t="s">
        <v>138</v>
      </c>
    </row>
    <row r="252" spans="2:51" s="14" customFormat="1" ht="11.25">
      <c r="B252" s="214"/>
      <c r="C252" s="215"/>
      <c r="D252" s="205" t="s">
        <v>186</v>
      </c>
      <c r="E252" s="216" t="s">
        <v>22</v>
      </c>
      <c r="F252" s="217" t="s">
        <v>333</v>
      </c>
      <c r="G252" s="215"/>
      <c r="H252" s="218">
        <v>3.161</v>
      </c>
      <c r="I252" s="219"/>
      <c r="J252" s="219"/>
      <c r="K252" s="215"/>
      <c r="L252" s="215"/>
      <c r="M252" s="220"/>
      <c r="N252" s="221"/>
      <c r="O252" s="222"/>
      <c r="P252" s="222"/>
      <c r="Q252" s="222"/>
      <c r="R252" s="222"/>
      <c r="S252" s="222"/>
      <c r="T252" s="222"/>
      <c r="U252" s="222"/>
      <c r="V252" s="222"/>
      <c r="W252" s="222"/>
      <c r="X252" s="223"/>
      <c r="AT252" s="224" t="s">
        <v>186</v>
      </c>
      <c r="AU252" s="224" t="s">
        <v>141</v>
      </c>
      <c r="AV252" s="14" t="s">
        <v>141</v>
      </c>
      <c r="AW252" s="14" t="s">
        <v>5</v>
      </c>
      <c r="AX252" s="14" t="s">
        <v>78</v>
      </c>
      <c r="AY252" s="224" t="s">
        <v>138</v>
      </c>
    </row>
    <row r="253" spans="2:51" s="13" customFormat="1" ht="11.25">
      <c r="B253" s="203"/>
      <c r="C253" s="204"/>
      <c r="D253" s="205" t="s">
        <v>186</v>
      </c>
      <c r="E253" s="206" t="s">
        <v>22</v>
      </c>
      <c r="F253" s="207" t="s">
        <v>306</v>
      </c>
      <c r="G253" s="204"/>
      <c r="H253" s="206" t="s">
        <v>22</v>
      </c>
      <c r="I253" s="208"/>
      <c r="J253" s="208"/>
      <c r="K253" s="204"/>
      <c r="L253" s="204"/>
      <c r="M253" s="209"/>
      <c r="N253" s="210"/>
      <c r="O253" s="211"/>
      <c r="P253" s="211"/>
      <c r="Q253" s="211"/>
      <c r="R253" s="211"/>
      <c r="S253" s="211"/>
      <c r="T253" s="211"/>
      <c r="U253" s="211"/>
      <c r="V253" s="211"/>
      <c r="W253" s="211"/>
      <c r="X253" s="212"/>
      <c r="AT253" s="213" t="s">
        <v>186</v>
      </c>
      <c r="AU253" s="213" t="s">
        <v>141</v>
      </c>
      <c r="AV253" s="13" t="s">
        <v>86</v>
      </c>
      <c r="AW253" s="13" t="s">
        <v>5</v>
      </c>
      <c r="AX253" s="13" t="s">
        <v>78</v>
      </c>
      <c r="AY253" s="213" t="s">
        <v>138</v>
      </c>
    </row>
    <row r="254" spans="2:51" s="14" customFormat="1" ht="11.25">
      <c r="B254" s="214"/>
      <c r="C254" s="215"/>
      <c r="D254" s="205" t="s">
        <v>186</v>
      </c>
      <c r="E254" s="216" t="s">
        <v>22</v>
      </c>
      <c r="F254" s="217" t="s">
        <v>334</v>
      </c>
      <c r="G254" s="215"/>
      <c r="H254" s="218">
        <v>2.531</v>
      </c>
      <c r="I254" s="219"/>
      <c r="J254" s="219"/>
      <c r="K254" s="215"/>
      <c r="L254" s="215"/>
      <c r="M254" s="220"/>
      <c r="N254" s="221"/>
      <c r="O254" s="222"/>
      <c r="P254" s="222"/>
      <c r="Q254" s="222"/>
      <c r="R254" s="222"/>
      <c r="S254" s="222"/>
      <c r="T254" s="222"/>
      <c r="U254" s="222"/>
      <c r="V254" s="222"/>
      <c r="W254" s="222"/>
      <c r="X254" s="223"/>
      <c r="AT254" s="224" t="s">
        <v>186</v>
      </c>
      <c r="AU254" s="224" t="s">
        <v>141</v>
      </c>
      <c r="AV254" s="14" t="s">
        <v>141</v>
      </c>
      <c r="AW254" s="14" t="s">
        <v>5</v>
      </c>
      <c r="AX254" s="14" t="s">
        <v>78</v>
      </c>
      <c r="AY254" s="224" t="s">
        <v>138</v>
      </c>
    </row>
    <row r="255" spans="2:51" s="15" customFormat="1" ht="11.25">
      <c r="B255" s="225"/>
      <c r="C255" s="226"/>
      <c r="D255" s="205" t="s">
        <v>186</v>
      </c>
      <c r="E255" s="227" t="s">
        <v>22</v>
      </c>
      <c r="F255" s="228" t="s">
        <v>196</v>
      </c>
      <c r="G255" s="226"/>
      <c r="H255" s="229">
        <v>111.827</v>
      </c>
      <c r="I255" s="230"/>
      <c r="J255" s="230"/>
      <c r="K255" s="226"/>
      <c r="L255" s="226"/>
      <c r="M255" s="231"/>
      <c r="N255" s="232"/>
      <c r="O255" s="233"/>
      <c r="P255" s="233"/>
      <c r="Q255" s="233"/>
      <c r="R255" s="233"/>
      <c r="S255" s="233"/>
      <c r="T255" s="233"/>
      <c r="U255" s="233"/>
      <c r="V255" s="233"/>
      <c r="W255" s="233"/>
      <c r="X255" s="234"/>
      <c r="AT255" s="235" t="s">
        <v>186</v>
      </c>
      <c r="AU255" s="235" t="s">
        <v>141</v>
      </c>
      <c r="AV255" s="15" t="s">
        <v>155</v>
      </c>
      <c r="AW255" s="15" t="s">
        <v>5</v>
      </c>
      <c r="AX255" s="15" t="s">
        <v>86</v>
      </c>
      <c r="AY255" s="235" t="s">
        <v>138</v>
      </c>
    </row>
    <row r="256" spans="1:65" s="2" customFormat="1" ht="37.9" customHeight="1">
      <c r="A256" s="36"/>
      <c r="B256" s="37"/>
      <c r="C256" s="178" t="s">
        <v>335</v>
      </c>
      <c r="D256" s="178" t="s">
        <v>142</v>
      </c>
      <c r="E256" s="179" t="s">
        <v>336</v>
      </c>
      <c r="F256" s="180" t="s">
        <v>337</v>
      </c>
      <c r="G256" s="181" t="s">
        <v>208</v>
      </c>
      <c r="H256" s="182">
        <v>374.27</v>
      </c>
      <c r="I256" s="183"/>
      <c r="J256" s="183"/>
      <c r="K256" s="184">
        <f>ROUND(P256*H256,2)</f>
        <v>0</v>
      </c>
      <c r="L256" s="180" t="s">
        <v>182</v>
      </c>
      <c r="M256" s="41"/>
      <c r="N256" s="185" t="s">
        <v>22</v>
      </c>
      <c r="O256" s="186" t="s">
        <v>48</v>
      </c>
      <c r="P256" s="187">
        <f>I256+J256</f>
        <v>0</v>
      </c>
      <c r="Q256" s="187">
        <f>ROUND(I256*H256,2)</f>
        <v>0</v>
      </c>
      <c r="R256" s="187">
        <f>ROUND(J256*H256,2)</f>
        <v>0</v>
      </c>
      <c r="S256" s="66"/>
      <c r="T256" s="188">
        <f>S256*H256</f>
        <v>0</v>
      </c>
      <c r="U256" s="188">
        <v>0.0156</v>
      </c>
      <c r="V256" s="188">
        <f>U256*H256</f>
        <v>5.8386119999999995</v>
      </c>
      <c r="W256" s="188">
        <v>0</v>
      </c>
      <c r="X256" s="189">
        <f>W256*H256</f>
        <v>0</v>
      </c>
      <c r="Y256" s="36"/>
      <c r="Z256" s="36"/>
      <c r="AA256" s="36"/>
      <c r="AB256" s="36"/>
      <c r="AC256" s="36"/>
      <c r="AD256" s="36"/>
      <c r="AE256" s="36"/>
      <c r="AR256" s="190" t="s">
        <v>155</v>
      </c>
      <c r="AT256" s="190" t="s">
        <v>142</v>
      </c>
      <c r="AU256" s="190" t="s">
        <v>141</v>
      </c>
      <c r="AY256" s="19" t="s">
        <v>138</v>
      </c>
      <c r="BE256" s="191">
        <f>IF(O256="základní",K256,0)</f>
        <v>0</v>
      </c>
      <c r="BF256" s="191">
        <f>IF(O256="snížená",K256,0)</f>
        <v>0</v>
      </c>
      <c r="BG256" s="191">
        <f>IF(O256="zákl. přenesená",K256,0)</f>
        <v>0</v>
      </c>
      <c r="BH256" s="191">
        <f>IF(O256="sníž. přenesená",K256,0)</f>
        <v>0</v>
      </c>
      <c r="BI256" s="191">
        <f>IF(O256="nulová",K256,0)</f>
        <v>0</v>
      </c>
      <c r="BJ256" s="19" t="s">
        <v>141</v>
      </c>
      <c r="BK256" s="191">
        <f>ROUND(P256*H256,2)</f>
        <v>0</v>
      </c>
      <c r="BL256" s="19" t="s">
        <v>155</v>
      </c>
      <c r="BM256" s="190" t="s">
        <v>338</v>
      </c>
    </row>
    <row r="257" spans="1:47" s="2" customFormat="1" ht="11.25">
      <c r="A257" s="36"/>
      <c r="B257" s="37"/>
      <c r="C257" s="38"/>
      <c r="D257" s="198" t="s">
        <v>184</v>
      </c>
      <c r="E257" s="38"/>
      <c r="F257" s="199" t="s">
        <v>339</v>
      </c>
      <c r="G257" s="38"/>
      <c r="H257" s="38"/>
      <c r="I257" s="200"/>
      <c r="J257" s="200"/>
      <c r="K257" s="38"/>
      <c r="L257" s="38"/>
      <c r="M257" s="41"/>
      <c r="N257" s="201"/>
      <c r="O257" s="202"/>
      <c r="P257" s="66"/>
      <c r="Q257" s="66"/>
      <c r="R257" s="66"/>
      <c r="S257" s="66"/>
      <c r="T257" s="66"/>
      <c r="U257" s="66"/>
      <c r="V257" s="66"/>
      <c r="W257" s="66"/>
      <c r="X257" s="67"/>
      <c r="Y257" s="36"/>
      <c r="Z257" s="36"/>
      <c r="AA257" s="36"/>
      <c r="AB257" s="36"/>
      <c r="AC257" s="36"/>
      <c r="AD257" s="36"/>
      <c r="AE257" s="36"/>
      <c r="AT257" s="19" t="s">
        <v>184</v>
      </c>
      <c r="AU257" s="19" t="s">
        <v>141</v>
      </c>
    </row>
    <row r="258" spans="2:51" s="13" customFormat="1" ht="11.25">
      <c r="B258" s="203"/>
      <c r="C258" s="204"/>
      <c r="D258" s="205" t="s">
        <v>186</v>
      </c>
      <c r="E258" s="206" t="s">
        <v>22</v>
      </c>
      <c r="F258" s="207" t="s">
        <v>283</v>
      </c>
      <c r="G258" s="204"/>
      <c r="H258" s="206" t="s">
        <v>22</v>
      </c>
      <c r="I258" s="208"/>
      <c r="J258" s="208"/>
      <c r="K258" s="204"/>
      <c r="L258" s="204"/>
      <c r="M258" s="209"/>
      <c r="N258" s="210"/>
      <c r="O258" s="211"/>
      <c r="P258" s="211"/>
      <c r="Q258" s="211"/>
      <c r="R258" s="211"/>
      <c r="S258" s="211"/>
      <c r="T258" s="211"/>
      <c r="U258" s="211"/>
      <c r="V258" s="211"/>
      <c r="W258" s="211"/>
      <c r="X258" s="212"/>
      <c r="AT258" s="213" t="s">
        <v>186</v>
      </c>
      <c r="AU258" s="213" t="s">
        <v>141</v>
      </c>
      <c r="AV258" s="13" t="s">
        <v>86</v>
      </c>
      <c r="AW258" s="13" t="s">
        <v>5</v>
      </c>
      <c r="AX258" s="13" t="s">
        <v>78</v>
      </c>
      <c r="AY258" s="213" t="s">
        <v>138</v>
      </c>
    </row>
    <row r="259" spans="2:51" s="14" customFormat="1" ht="22.5">
      <c r="B259" s="214"/>
      <c r="C259" s="215"/>
      <c r="D259" s="205" t="s">
        <v>186</v>
      </c>
      <c r="E259" s="216" t="s">
        <v>22</v>
      </c>
      <c r="F259" s="217" t="s">
        <v>340</v>
      </c>
      <c r="G259" s="215"/>
      <c r="H259" s="218">
        <v>19.273</v>
      </c>
      <c r="I259" s="219"/>
      <c r="J259" s="219"/>
      <c r="K259" s="215"/>
      <c r="L259" s="215"/>
      <c r="M259" s="220"/>
      <c r="N259" s="221"/>
      <c r="O259" s="222"/>
      <c r="P259" s="222"/>
      <c r="Q259" s="222"/>
      <c r="R259" s="222"/>
      <c r="S259" s="222"/>
      <c r="T259" s="222"/>
      <c r="U259" s="222"/>
      <c r="V259" s="222"/>
      <c r="W259" s="222"/>
      <c r="X259" s="223"/>
      <c r="AT259" s="224" t="s">
        <v>186</v>
      </c>
      <c r="AU259" s="224" t="s">
        <v>141</v>
      </c>
      <c r="AV259" s="14" t="s">
        <v>141</v>
      </c>
      <c r="AW259" s="14" t="s">
        <v>5</v>
      </c>
      <c r="AX259" s="14" t="s">
        <v>78</v>
      </c>
      <c r="AY259" s="224" t="s">
        <v>138</v>
      </c>
    </row>
    <row r="260" spans="2:51" s="13" customFormat="1" ht="11.25">
      <c r="B260" s="203"/>
      <c r="C260" s="204"/>
      <c r="D260" s="205" t="s">
        <v>186</v>
      </c>
      <c r="E260" s="206" t="s">
        <v>22</v>
      </c>
      <c r="F260" s="207" t="s">
        <v>285</v>
      </c>
      <c r="G260" s="204"/>
      <c r="H260" s="206" t="s">
        <v>22</v>
      </c>
      <c r="I260" s="208"/>
      <c r="J260" s="208"/>
      <c r="K260" s="204"/>
      <c r="L260" s="204"/>
      <c r="M260" s="209"/>
      <c r="N260" s="210"/>
      <c r="O260" s="211"/>
      <c r="P260" s="211"/>
      <c r="Q260" s="211"/>
      <c r="R260" s="211"/>
      <c r="S260" s="211"/>
      <c r="T260" s="211"/>
      <c r="U260" s="211"/>
      <c r="V260" s="211"/>
      <c r="W260" s="211"/>
      <c r="X260" s="212"/>
      <c r="AT260" s="213" t="s">
        <v>186</v>
      </c>
      <c r="AU260" s="213" t="s">
        <v>141</v>
      </c>
      <c r="AV260" s="13" t="s">
        <v>86</v>
      </c>
      <c r="AW260" s="13" t="s">
        <v>5</v>
      </c>
      <c r="AX260" s="13" t="s">
        <v>78</v>
      </c>
      <c r="AY260" s="213" t="s">
        <v>138</v>
      </c>
    </row>
    <row r="261" spans="2:51" s="14" customFormat="1" ht="22.5">
      <c r="B261" s="214"/>
      <c r="C261" s="215"/>
      <c r="D261" s="205" t="s">
        <v>186</v>
      </c>
      <c r="E261" s="216" t="s">
        <v>22</v>
      </c>
      <c r="F261" s="217" t="s">
        <v>341</v>
      </c>
      <c r="G261" s="215"/>
      <c r="H261" s="218">
        <v>30.639</v>
      </c>
      <c r="I261" s="219"/>
      <c r="J261" s="219"/>
      <c r="K261" s="215"/>
      <c r="L261" s="215"/>
      <c r="M261" s="220"/>
      <c r="N261" s="221"/>
      <c r="O261" s="222"/>
      <c r="P261" s="222"/>
      <c r="Q261" s="222"/>
      <c r="R261" s="222"/>
      <c r="S261" s="222"/>
      <c r="T261" s="222"/>
      <c r="U261" s="222"/>
      <c r="V261" s="222"/>
      <c r="W261" s="222"/>
      <c r="X261" s="223"/>
      <c r="AT261" s="224" t="s">
        <v>186</v>
      </c>
      <c r="AU261" s="224" t="s">
        <v>141</v>
      </c>
      <c r="AV261" s="14" t="s">
        <v>141</v>
      </c>
      <c r="AW261" s="14" t="s">
        <v>5</v>
      </c>
      <c r="AX261" s="14" t="s">
        <v>78</v>
      </c>
      <c r="AY261" s="224" t="s">
        <v>138</v>
      </c>
    </row>
    <row r="262" spans="2:51" s="13" customFormat="1" ht="11.25">
      <c r="B262" s="203"/>
      <c r="C262" s="204"/>
      <c r="D262" s="205" t="s">
        <v>186</v>
      </c>
      <c r="E262" s="206" t="s">
        <v>22</v>
      </c>
      <c r="F262" s="207" t="s">
        <v>287</v>
      </c>
      <c r="G262" s="204"/>
      <c r="H262" s="206" t="s">
        <v>22</v>
      </c>
      <c r="I262" s="208"/>
      <c r="J262" s="208"/>
      <c r="K262" s="204"/>
      <c r="L262" s="204"/>
      <c r="M262" s="209"/>
      <c r="N262" s="210"/>
      <c r="O262" s="211"/>
      <c r="P262" s="211"/>
      <c r="Q262" s="211"/>
      <c r="R262" s="211"/>
      <c r="S262" s="211"/>
      <c r="T262" s="211"/>
      <c r="U262" s="211"/>
      <c r="V262" s="211"/>
      <c r="W262" s="211"/>
      <c r="X262" s="212"/>
      <c r="AT262" s="213" t="s">
        <v>186</v>
      </c>
      <c r="AU262" s="213" t="s">
        <v>141</v>
      </c>
      <c r="AV262" s="13" t="s">
        <v>86</v>
      </c>
      <c r="AW262" s="13" t="s">
        <v>5</v>
      </c>
      <c r="AX262" s="13" t="s">
        <v>78</v>
      </c>
      <c r="AY262" s="213" t="s">
        <v>138</v>
      </c>
    </row>
    <row r="263" spans="2:51" s="14" customFormat="1" ht="33.75">
      <c r="B263" s="214"/>
      <c r="C263" s="215"/>
      <c r="D263" s="205" t="s">
        <v>186</v>
      </c>
      <c r="E263" s="216" t="s">
        <v>22</v>
      </c>
      <c r="F263" s="217" t="s">
        <v>342</v>
      </c>
      <c r="G263" s="215"/>
      <c r="H263" s="218">
        <v>87.506</v>
      </c>
      <c r="I263" s="219"/>
      <c r="J263" s="219"/>
      <c r="K263" s="215"/>
      <c r="L263" s="215"/>
      <c r="M263" s="220"/>
      <c r="N263" s="221"/>
      <c r="O263" s="222"/>
      <c r="P263" s="222"/>
      <c r="Q263" s="222"/>
      <c r="R263" s="222"/>
      <c r="S263" s="222"/>
      <c r="T263" s="222"/>
      <c r="U263" s="222"/>
      <c r="V263" s="222"/>
      <c r="W263" s="222"/>
      <c r="X263" s="223"/>
      <c r="AT263" s="224" t="s">
        <v>186</v>
      </c>
      <c r="AU263" s="224" t="s">
        <v>141</v>
      </c>
      <c r="AV263" s="14" t="s">
        <v>141</v>
      </c>
      <c r="AW263" s="14" t="s">
        <v>5</v>
      </c>
      <c r="AX263" s="14" t="s">
        <v>78</v>
      </c>
      <c r="AY263" s="224" t="s">
        <v>138</v>
      </c>
    </row>
    <row r="264" spans="2:51" s="14" customFormat="1" ht="11.25">
      <c r="B264" s="214"/>
      <c r="C264" s="215"/>
      <c r="D264" s="205" t="s">
        <v>186</v>
      </c>
      <c r="E264" s="216" t="s">
        <v>22</v>
      </c>
      <c r="F264" s="217" t="s">
        <v>343</v>
      </c>
      <c r="G264" s="215"/>
      <c r="H264" s="218">
        <v>-2.99</v>
      </c>
      <c r="I264" s="219"/>
      <c r="J264" s="219"/>
      <c r="K264" s="215"/>
      <c r="L264" s="215"/>
      <c r="M264" s="220"/>
      <c r="N264" s="221"/>
      <c r="O264" s="222"/>
      <c r="P264" s="222"/>
      <c r="Q264" s="222"/>
      <c r="R264" s="222"/>
      <c r="S264" s="222"/>
      <c r="T264" s="222"/>
      <c r="U264" s="222"/>
      <c r="V264" s="222"/>
      <c r="W264" s="222"/>
      <c r="X264" s="223"/>
      <c r="AT264" s="224" t="s">
        <v>186</v>
      </c>
      <c r="AU264" s="224" t="s">
        <v>141</v>
      </c>
      <c r="AV264" s="14" t="s">
        <v>141</v>
      </c>
      <c r="AW264" s="14" t="s">
        <v>5</v>
      </c>
      <c r="AX264" s="14" t="s">
        <v>78</v>
      </c>
      <c r="AY264" s="224" t="s">
        <v>138</v>
      </c>
    </row>
    <row r="265" spans="2:51" s="13" customFormat="1" ht="11.25">
      <c r="B265" s="203"/>
      <c r="C265" s="204"/>
      <c r="D265" s="205" t="s">
        <v>186</v>
      </c>
      <c r="E265" s="206" t="s">
        <v>22</v>
      </c>
      <c r="F265" s="207" t="s">
        <v>187</v>
      </c>
      <c r="G265" s="204"/>
      <c r="H265" s="206" t="s">
        <v>22</v>
      </c>
      <c r="I265" s="208"/>
      <c r="J265" s="208"/>
      <c r="K265" s="204"/>
      <c r="L265" s="204"/>
      <c r="M265" s="209"/>
      <c r="N265" s="210"/>
      <c r="O265" s="211"/>
      <c r="P265" s="211"/>
      <c r="Q265" s="211"/>
      <c r="R265" s="211"/>
      <c r="S265" s="211"/>
      <c r="T265" s="211"/>
      <c r="U265" s="211"/>
      <c r="V265" s="211"/>
      <c r="W265" s="211"/>
      <c r="X265" s="212"/>
      <c r="AT265" s="213" t="s">
        <v>186</v>
      </c>
      <c r="AU265" s="213" t="s">
        <v>141</v>
      </c>
      <c r="AV265" s="13" t="s">
        <v>86</v>
      </c>
      <c r="AW265" s="13" t="s">
        <v>5</v>
      </c>
      <c r="AX265" s="13" t="s">
        <v>78</v>
      </c>
      <c r="AY265" s="213" t="s">
        <v>138</v>
      </c>
    </row>
    <row r="266" spans="2:51" s="14" customFormat="1" ht="11.25">
      <c r="B266" s="214"/>
      <c r="C266" s="215"/>
      <c r="D266" s="205" t="s">
        <v>186</v>
      </c>
      <c r="E266" s="216" t="s">
        <v>22</v>
      </c>
      <c r="F266" s="217" t="s">
        <v>344</v>
      </c>
      <c r="G266" s="215"/>
      <c r="H266" s="218">
        <v>1.946</v>
      </c>
      <c r="I266" s="219"/>
      <c r="J266" s="219"/>
      <c r="K266" s="215"/>
      <c r="L266" s="215"/>
      <c r="M266" s="220"/>
      <c r="N266" s="221"/>
      <c r="O266" s="222"/>
      <c r="P266" s="222"/>
      <c r="Q266" s="222"/>
      <c r="R266" s="222"/>
      <c r="S266" s="222"/>
      <c r="T266" s="222"/>
      <c r="U266" s="222"/>
      <c r="V266" s="222"/>
      <c r="W266" s="222"/>
      <c r="X266" s="223"/>
      <c r="AT266" s="224" t="s">
        <v>186</v>
      </c>
      <c r="AU266" s="224" t="s">
        <v>141</v>
      </c>
      <c r="AV266" s="14" t="s">
        <v>141</v>
      </c>
      <c r="AW266" s="14" t="s">
        <v>5</v>
      </c>
      <c r="AX266" s="14" t="s">
        <v>78</v>
      </c>
      <c r="AY266" s="224" t="s">
        <v>138</v>
      </c>
    </row>
    <row r="267" spans="2:51" s="13" customFormat="1" ht="11.25">
      <c r="B267" s="203"/>
      <c r="C267" s="204"/>
      <c r="D267" s="205" t="s">
        <v>186</v>
      </c>
      <c r="E267" s="206" t="s">
        <v>22</v>
      </c>
      <c r="F267" s="207" t="s">
        <v>221</v>
      </c>
      <c r="G267" s="204"/>
      <c r="H267" s="206" t="s">
        <v>22</v>
      </c>
      <c r="I267" s="208"/>
      <c r="J267" s="208"/>
      <c r="K267" s="204"/>
      <c r="L267" s="204"/>
      <c r="M267" s="209"/>
      <c r="N267" s="210"/>
      <c r="O267" s="211"/>
      <c r="P267" s="211"/>
      <c r="Q267" s="211"/>
      <c r="R267" s="211"/>
      <c r="S267" s="211"/>
      <c r="T267" s="211"/>
      <c r="U267" s="211"/>
      <c r="V267" s="211"/>
      <c r="W267" s="211"/>
      <c r="X267" s="212"/>
      <c r="AT267" s="213" t="s">
        <v>186</v>
      </c>
      <c r="AU267" s="213" t="s">
        <v>141</v>
      </c>
      <c r="AV267" s="13" t="s">
        <v>86</v>
      </c>
      <c r="AW267" s="13" t="s">
        <v>5</v>
      </c>
      <c r="AX267" s="13" t="s">
        <v>78</v>
      </c>
      <c r="AY267" s="213" t="s">
        <v>138</v>
      </c>
    </row>
    <row r="268" spans="2:51" s="14" customFormat="1" ht="11.25">
      <c r="B268" s="214"/>
      <c r="C268" s="215"/>
      <c r="D268" s="205" t="s">
        <v>186</v>
      </c>
      <c r="E268" s="216" t="s">
        <v>22</v>
      </c>
      <c r="F268" s="217" t="s">
        <v>345</v>
      </c>
      <c r="G268" s="215"/>
      <c r="H268" s="218">
        <v>3.21</v>
      </c>
      <c r="I268" s="219"/>
      <c r="J268" s="219"/>
      <c r="K268" s="215"/>
      <c r="L268" s="215"/>
      <c r="M268" s="220"/>
      <c r="N268" s="221"/>
      <c r="O268" s="222"/>
      <c r="P268" s="222"/>
      <c r="Q268" s="222"/>
      <c r="R268" s="222"/>
      <c r="S268" s="222"/>
      <c r="T268" s="222"/>
      <c r="U268" s="222"/>
      <c r="V268" s="222"/>
      <c r="W268" s="222"/>
      <c r="X268" s="223"/>
      <c r="AT268" s="224" t="s">
        <v>186</v>
      </c>
      <c r="AU268" s="224" t="s">
        <v>141</v>
      </c>
      <c r="AV268" s="14" t="s">
        <v>141</v>
      </c>
      <c r="AW268" s="14" t="s">
        <v>5</v>
      </c>
      <c r="AX268" s="14" t="s">
        <v>78</v>
      </c>
      <c r="AY268" s="224" t="s">
        <v>138</v>
      </c>
    </row>
    <row r="269" spans="2:51" s="13" customFormat="1" ht="11.25">
      <c r="B269" s="203"/>
      <c r="C269" s="204"/>
      <c r="D269" s="205" t="s">
        <v>186</v>
      </c>
      <c r="E269" s="206" t="s">
        <v>22</v>
      </c>
      <c r="F269" s="207" t="s">
        <v>211</v>
      </c>
      <c r="G269" s="204"/>
      <c r="H269" s="206" t="s">
        <v>22</v>
      </c>
      <c r="I269" s="208"/>
      <c r="J269" s="208"/>
      <c r="K269" s="204"/>
      <c r="L269" s="204"/>
      <c r="M269" s="209"/>
      <c r="N269" s="210"/>
      <c r="O269" s="211"/>
      <c r="P269" s="211"/>
      <c r="Q269" s="211"/>
      <c r="R269" s="211"/>
      <c r="S269" s="211"/>
      <c r="T269" s="211"/>
      <c r="U269" s="211"/>
      <c r="V269" s="211"/>
      <c r="W269" s="211"/>
      <c r="X269" s="212"/>
      <c r="AT269" s="213" t="s">
        <v>186</v>
      </c>
      <c r="AU269" s="213" t="s">
        <v>141</v>
      </c>
      <c r="AV269" s="13" t="s">
        <v>86</v>
      </c>
      <c r="AW269" s="13" t="s">
        <v>5</v>
      </c>
      <c r="AX269" s="13" t="s">
        <v>78</v>
      </c>
      <c r="AY269" s="213" t="s">
        <v>138</v>
      </c>
    </row>
    <row r="270" spans="2:51" s="14" customFormat="1" ht="11.25">
      <c r="B270" s="214"/>
      <c r="C270" s="215"/>
      <c r="D270" s="205" t="s">
        <v>186</v>
      </c>
      <c r="E270" s="216" t="s">
        <v>22</v>
      </c>
      <c r="F270" s="217" t="s">
        <v>346</v>
      </c>
      <c r="G270" s="215"/>
      <c r="H270" s="218">
        <v>6.95</v>
      </c>
      <c r="I270" s="219"/>
      <c r="J270" s="219"/>
      <c r="K270" s="215"/>
      <c r="L270" s="215"/>
      <c r="M270" s="220"/>
      <c r="N270" s="221"/>
      <c r="O270" s="222"/>
      <c r="P270" s="222"/>
      <c r="Q270" s="222"/>
      <c r="R270" s="222"/>
      <c r="S270" s="222"/>
      <c r="T270" s="222"/>
      <c r="U270" s="222"/>
      <c r="V270" s="222"/>
      <c r="W270" s="222"/>
      <c r="X270" s="223"/>
      <c r="AT270" s="224" t="s">
        <v>186</v>
      </c>
      <c r="AU270" s="224" t="s">
        <v>141</v>
      </c>
      <c r="AV270" s="14" t="s">
        <v>141</v>
      </c>
      <c r="AW270" s="14" t="s">
        <v>5</v>
      </c>
      <c r="AX270" s="14" t="s">
        <v>78</v>
      </c>
      <c r="AY270" s="224" t="s">
        <v>138</v>
      </c>
    </row>
    <row r="271" spans="2:51" s="13" customFormat="1" ht="11.25">
      <c r="B271" s="203"/>
      <c r="C271" s="204"/>
      <c r="D271" s="205" t="s">
        <v>186</v>
      </c>
      <c r="E271" s="206" t="s">
        <v>22</v>
      </c>
      <c r="F271" s="207" t="s">
        <v>263</v>
      </c>
      <c r="G271" s="204"/>
      <c r="H271" s="206" t="s">
        <v>22</v>
      </c>
      <c r="I271" s="208"/>
      <c r="J271" s="208"/>
      <c r="K271" s="204"/>
      <c r="L271" s="204"/>
      <c r="M271" s="209"/>
      <c r="N271" s="210"/>
      <c r="O271" s="211"/>
      <c r="P271" s="211"/>
      <c r="Q271" s="211"/>
      <c r="R271" s="211"/>
      <c r="S271" s="211"/>
      <c r="T271" s="211"/>
      <c r="U271" s="211"/>
      <c r="V271" s="211"/>
      <c r="W271" s="211"/>
      <c r="X271" s="212"/>
      <c r="AT271" s="213" t="s">
        <v>186</v>
      </c>
      <c r="AU271" s="213" t="s">
        <v>141</v>
      </c>
      <c r="AV271" s="13" t="s">
        <v>86</v>
      </c>
      <c r="AW271" s="13" t="s">
        <v>5</v>
      </c>
      <c r="AX271" s="13" t="s">
        <v>78</v>
      </c>
      <c r="AY271" s="213" t="s">
        <v>138</v>
      </c>
    </row>
    <row r="272" spans="2:51" s="14" customFormat="1" ht="11.25">
      <c r="B272" s="214"/>
      <c r="C272" s="215"/>
      <c r="D272" s="205" t="s">
        <v>186</v>
      </c>
      <c r="E272" s="216" t="s">
        <v>22</v>
      </c>
      <c r="F272" s="217" t="s">
        <v>347</v>
      </c>
      <c r="G272" s="215"/>
      <c r="H272" s="218">
        <v>25.808</v>
      </c>
      <c r="I272" s="219"/>
      <c r="J272" s="219"/>
      <c r="K272" s="215"/>
      <c r="L272" s="215"/>
      <c r="M272" s="220"/>
      <c r="N272" s="221"/>
      <c r="O272" s="222"/>
      <c r="P272" s="222"/>
      <c r="Q272" s="222"/>
      <c r="R272" s="222"/>
      <c r="S272" s="222"/>
      <c r="T272" s="222"/>
      <c r="U272" s="222"/>
      <c r="V272" s="222"/>
      <c r="W272" s="222"/>
      <c r="X272" s="223"/>
      <c r="AT272" s="224" t="s">
        <v>186</v>
      </c>
      <c r="AU272" s="224" t="s">
        <v>141</v>
      </c>
      <c r="AV272" s="14" t="s">
        <v>141</v>
      </c>
      <c r="AW272" s="14" t="s">
        <v>5</v>
      </c>
      <c r="AX272" s="14" t="s">
        <v>78</v>
      </c>
      <c r="AY272" s="224" t="s">
        <v>138</v>
      </c>
    </row>
    <row r="273" spans="2:51" s="13" customFormat="1" ht="11.25">
      <c r="B273" s="203"/>
      <c r="C273" s="204"/>
      <c r="D273" s="205" t="s">
        <v>186</v>
      </c>
      <c r="E273" s="206" t="s">
        <v>22</v>
      </c>
      <c r="F273" s="207" t="s">
        <v>193</v>
      </c>
      <c r="G273" s="204"/>
      <c r="H273" s="206" t="s">
        <v>22</v>
      </c>
      <c r="I273" s="208"/>
      <c r="J273" s="208"/>
      <c r="K273" s="204"/>
      <c r="L273" s="204"/>
      <c r="M273" s="209"/>
      <c r="N273" s="210"/>
      <c r="O273" s="211"/>
      <c r="P273" s="211"/>
      <c r="Q273" s="211"/>
      <c r="R273" s="211"/>
      <c r="S273" s="211"/>
      <c r="T273" s="211"/>
      <c r="U273" s="211"/>
      <c r="V273" s="211"/>
      <c r="W273" s="211"/>
      <c r="X273" s="212"/>
      <c r="AT273" s="213" t="s">
        <v>186</v>
      </c>
      <c r="AU273" s="213" t="s">
        <v>141</v>
      </c>
      <c r="AV273" s="13" t="s">
        <v>86</v>
      </c>
      <c r="AW273" s="13" t="s">
        <v>5</v>
      </c>
      <c r="AX273" s="13" t="s">
        <v>78</v>
      </c>
      <c r="AY273" s="213" t="s">
        <v>138</v>
      </c>
    </row>
    <row r="274" spans="2:51" s="14" customFormat="1" ht="22.5">
      <c r="B274" s="214"/>
      <c r="C274" s="215"/>
      <c r="D274" s="205" t="s">
        <v>186</v>
      </c>
      <c r="E274" s="216" t="s">
        <v>22</v>
      </c>
      <c r="F274" s="217" t="s">
        <v>348</v>
      </c>
      <c r="G274" s="215"/>
      <c r="H274" s="218">
        <v>12.156</v>
      </c>
      <c r="I274" s="219"/>
      <c r="J274" s="219"/>
      <c r="K274" s="215"/>
      <c r="L274" s="215"/>
      <c r="M274" s="220"/>
      <c r="N274" s="221"/>
      <c r="O274" s="222"/>
      <c r="P274" s="222"/>
      <c r="Q274" s="222"/>
      <c r="R274" s="222"/>
      <c r="S274" s="222"/>
      <c r="T274" s="222"/>
      <c r="U274" s="222"/>
      <c r="V274" s="222"/>
      <c r="W274" s="222"/>
      <c r="X274" s="223"/>
      <c r="AT274" s="224" t="s">
        <v>186</v>
      </c>
      <c r="AU274" s="224" t="s">
        <v>141</v>
      </c>
      <c r="AV274" s="14" t="s">
        <v>141</v>
      </c>
      <c r="AW274" s="14" t="s">
        <v>5</v>
      </c>
      <c r="AX274" s="14" t="s">
        <v>78</v>
      </c>
      <c r="AY274" s="224" t="s">
        <v>138</v>
      </c>
    </row>
    <row r="275" spans="2:51" s="13" customFormat="1" ht="11.25">
      <c r="B275" s="203"/>
      <c r="C275" s="204"/>
      <c r="D275" s="205" t="s">
        <v>186</v>
      </c>
      <c r="E275" s="206" t="s">
        <v>22</v>
      </c>
      <c r="F275" s="207" t="s">
        <v>194</v>
      </c>
      <c r="G275" s="204"/>
      <c r="H275" s="206" t="s">
        <v>22</v>
      </c>
      <c r="I275" s="208"/>
      <c r="J275" s="208"/>
      <c r="K275" s="204"/>
      <c r="L275" s="204"/>
      <c r="M275" s="209"/>
      <c r="N275" s="210"/>
      <c r="O275" s="211"/>
      <c r="P275" s="211"/>
      <c r="Q275" s="211"/>
      <c r="R275" s="211"/>
      <c r="S275" s="211"/>
      <c r="T275" s="211"/>
      <c r="U275" s="211"/>
      <c r="V275" s="211"/>
      <c r="W275" s="211"/>
      <c r="X275" s="212"/>
      <c r="AT275" s="213" t="s">
        <v>186</v>
      </c>
      <c r="AU275" s="213" t="s">
        <v>141</v>
      </c>
      <c r="AV275" s="13" t="s">
        <v>86</v>
      </c>
      <c r="AW275" s="13" t="s">
        <v>5</v>
      </c>
      <c r="AX275" s="13" t="s">
        <v>78</v>
      </c>
      <c r="AY275" s="213" t="s">
        <v>138</v>
      </c>
    </row>
    <row r="276" spans="2:51" s="14" customFormat="1" ht="22.5">
      <c r="B276" s="214"/>
      <c r="C276" s="215"/>
      <c r="D276" s="205" t="s">
        <v>186</v>
      </c>
      <c r="E276" s="216" t="s">
        <v>22</v>
      </c>
      <c r="F276" s="217" t="s">
        <v>349</v>
      </c>
      <c r="G276" s="215"/>
      <c r="H276" s="218">
        <v>49.129</v>
      </c>
      <c r="I276" s="219"/>
      <c r="J276" s="219"/>
      <c r="K276" s="215"/>
      <c r="L276" s="215"/>
      <c r="M276" s="220"/>
      <c r="N276" s="221"/>
      <c r="O276" s="222"/>
      <c r="P276" s="222"/>
      <c r="Q276" s="222"/>
      <c r="R276" s="222"/>
      <c r="S276" s="222"/>
      <c r="T276" s="222"/>
      <c r="U276" s="222"/>
      <c r="V276" s="222"/>
      <c r="W276" s="222"/>
      <c r="X276" s="223"/>
      <c r="AT276" s="224" t="s">
        <v>186</v>
      </c>
      <c r="AU276" s="224" t="s">
        <v>141</v>
      </c>
      <c r="AV276" s="14" t="s">
        <v>141</v>
      </c>
      <c r="AW276" s="14" t="s">
        <v>5</v>
      </c>
      <c r="AX276" s="14" t="s">
        <v>78</v>
      </c>
      <c r="AY276" s="224" t="s">
        <v>138</v>
      </c>
    </row>
    <row r="277" spans="2:51" s="13" customFormat="1" ht="11.25">
      <c r="B277" s="203"/>
      <c r="C277" s="204"/>
      <c r="D277" s="205" t="s">
        <v>186</v>
      </c>
      <c r="E277" s="206" t="s">
        <v>22</v>
      </c>
      <c r="F277" s="207" t="s">
        <v>350</v>
      </c>
      <c r="G277" s="204"/>
      <c r="H277" s="206" t="s">
        <v>22</v>
      </c>
      <c r="I277" s="208"/>
      <c r="J277" s="208"/>
      <c r="K277" s="204"/>
      <c r="L277" s="204"/>
      <c r="M277" s="209"/>
      <c r="N277" s="210"/>
      <c r="O277" s="211"/>
      <c r="P277" s="211"/>
      <c r="Q277" s="211"/>
      <c r="R277" s="211"/>
      <c r="S277" s="211"/>
      <c r="T277" s="211"/>
      <c r="U277" s="211"/>
      <c r="V277" s="211"/>
      <c r="W277" s="211"/>
      <c r="X277" s="212"/>
      <c r="AT277" s="213" t="s">
        <v>186</v>
      </c>
      <c r="AU277" s="213" t="s">
        <v>141</v>
      </c>
      <c r="AV277" s="13" t="s">
        <v>86</v>
      </c>
      <c r="AW277" s="13" t="s">
        <v>5</v>
      </c>
      <c r="AX277" s="13" t="s">
        <v>78</v>
      </c>
      <c r="AY277" s="213" t="s">
        <v>138</v>
      </c>
    </row>
    <row r="278" spans="2:51" s="14" customFormat="1" ht="11.25">
      <c r="B278" s="214"/>
      <c r="C278" s="215"/>
      <c r="D278" s="205" t="s">
        <v>186</v>
      </c>
      <c r="E278" s="216" t="s">
        <v>22</v>
      </c>
      <c r="F278" s="217" t="s">
        <v>351</v>
      </c>
      <c r="G278" s="215"/>
      <c r="H278" s="218">
        <v>-22.702</v>
      </c>
      <c r="I278" s="219"/>
      <c r="J278" s="219"/>
      <c r="K278" s="215"/>
      <c r="L278" s="215"/>
      <c r="M278" s="220"/>
      <c r="N278" s="221"/>
      <c r="O278" s="222"/>
      <c r="P278" s="222"/>
      <c r="Q278" s="222"/>
      <c r="R278" s="222"/>
      <c r="S278" s="222"/>
      <c r="T278" s="222"/>
      <c r="U278" s="222"/>
      <c r="V278" s="222"/>
      <c r="W278" s="222"/>
      <c r="X278" s="223"/>
      <c r="AT278" s="224" t="s">
        <v>186</v>
      </c>
      <c r="AU278" s="224" t="s">
        <v>141</v>
      </c>
      <c r="AV278" s="14" t="s">
        <v>141</v>
      </c>
      <c r="AW278" s="14" t="s">
        <v>5</v>
      </c>
      <c r="AX278" s="14" t="s">
        <v>78</v>
      </c>
      <c r="AY278" s="224" t="s">
        <v>138</v>
      </c>
    </row>
    <row r="279" spans="2:51" s="13" customFormat="1" ht="11.25">
      <c r="B279" s="203"/>
      <c r="C279" s="204"/>
      <c r="D279" s="205" t="s">
        <v>186</v>
      </c>
      <c r="E279" s="206" t="s">
        <v>22</v>
      </c>
      <c r="F279" s="207" t="s">
        <v>244</v>
      </c>
      <c r="G279" s="204"/>
      <c r="H279" s="206" t="s">
        <v>22</v>
      </c>
      <c r="I279" s="208"/>
      <c r="J279" s="208"/>
      <c r="K279" s="204"/>
      <c r="L279" s="204"/>
      <c r="M279" s="209"/>
      <c r="N279" s="210"/>
      <c r="O279" s="211"/>
      <c r="P279" s="211"/>
      <c r="Q279" s="211"/>
      <c r="R279" s="211"/>
      <c r="S279" s="211"/>
      <c r="T279" s="211"/>
      <c r="U279" s="211"/>
      <c r="V279" s="211"/>
      <c r="W279" s="211"/>
      <c r="X279" s="212"/>
      <c r="AT279" s="213" t="s">
        <v>186</v>
      </c>
      <c r="AU279" s="213" t="s">
        <v>141</v>
      </c>
      <c r="AV279" s="13" t="s">
        <v>86</v>
      </c>
      <c r="AW279" s="13" t="s">
        <v>5</v>
      </c>
      <c r="AX279" s="13" t="s">
        <v>78</v>
      </c>
      <c r="AY279" s="213" t="s">
        <v>138</v>
      </c>
    </row>
    <row r="280" spans="2:51" s="14" customFormat="1" ht="11.25">
      <c r="B280" s="214"/>
      <c r="C280" s="215"/>
      <c r="D280" s="205" t="s">
        <v>186</v>
      </c>
      <c r="E280" s="216" t="s">
        <v>22</v>
      </c>
      <c r="F280" s="217" t="s">
        <v>352</v>
      </c>
      <c r="G280" s="215"/>
      <c r="H280" s="218">
        <v>7.019</v>
      </c>
      <c r="I280" s="219"/>
      <c r="J280" s="219"/>
      <c r="K280" s="215"/>
      <c r="L280" s="215"/>
      <c r="M280" s="220"/>
      <c r="N280" s="221"/>
      <c r="O280" s="222"/>
      <c r="P280" s="222"/>
      <c r="Q280" s="222"/>
      <c r="R280" s="222"/>
      <c r="S280" s="222"/>
      <c r="T280" s="222"/>
      <c r="U280" s="222"/>
      <c r="V280" s="222"/>
      <c r="W280" s="222"/>
      <c r="X280" s="223"/>
      <c r="AT280" s="224" t="s">
        <v>186</v>
      </c>
      <c r="AU280" s="224" t="s">
        <v>141</v>
      </c>
      <c r="AV280" s="14" t="s">
        <v>141</v>
      </c>
      <c r="AW280" s="14" t="s">
        <v>5</v>
      </c>
      <c r="AX280" s="14" t="s">
        <v>78</v>
      </c>
      <c r="AY280" s="224" t="s">
        <v>138</v>
      </c>
    </row>
    <row r="281" spans="2:51" s="13" customFormat="1" ht="11.25">
      <c r="B281" s="203"/>
      <c r="C281" s="204"/>
      <c r="D281" s="205" t="s">
        <v>186</v>
      </c>
      <c r="E281" s="206" t="s">
        <v>22</v>
      </c>
      <c r="F281" s="207" t="s">
        <v>218</v>
      </c>
      <c r="G281" s="204"/>
      <c r="H281" s="206" t="s">
        <v>22</v>
      </c>
      <c r="I281" s="208"/>
      <c r="J281" s="208"/>
      <c r="K281" s="204"/>
      <c r="L281" s="204"/>
      <c r="M281" s="209"/>
      <c r="N281" s="210"/>
      <c r="O281" s="211"/>
      <c r="P281" s="211"/>
      <c r="Q281" s="211"/>
      <c r="R281" s="211"/>
      <c r="S281" s="211"/>
      <c r="T281" s="211"/>
      <c r="U281" s="211"/>
      <c r="V281" s="211"/>
      <c r="W281" s="211"/>
      <c r="X281" s="212"/>
      <c r="AT281" s="213" t="s">
        <v>186</v>
      </c>
      <c r="AU281" s="213" t="s">
        <v>141</v>
      </c>
      <c r="AV281" s="13" t="s">
        <v>86</v>
      </c>
      <c r="AW281" s="13" t="s">
        <v>5</v>
      </c>
      <c r="AX281" s="13" t="s">
        <v>78</v>
      </c>
      <c r="AY281" s="213" t="s">
        <v>138</v>
      </c>
    </row>
    <row r="282" spans="2:51" s="14" customFormat="1" ht="33.75">
      <c r="B282" s="214"/>
      <c r="C282" s="215"/>
      <c r="D282" s="205" t="s">
        <v>186</v>
      </c>
      <c r="E282" s="216" t="s">
        <v>22</v>
      </c>
      <c r="F282" s="217" t="s">
        <v>353</v>
      </c>
      <c r="G282" s="215"/>
      <c r="H282" s="218">
        <v>41.574</v>
      </c>
      <c r="I282" s="219"/>
      <c r="J282" s="219"/>
      <c r="K282" s="215"/>
      <c r="L282" s="215"/>
      <c r="M282" s="220"/>
      <c r="N282" s="221"/>
      <c r="O282" s="222"/>
      <c r="P282" s="222"/>
      <c r="Q282" s="222"/>
      <c r="R282" s="222"/>
      <c r="S282" s="222"/>
      <c r="T282" s="222"/>
      <c r="U282" s="222"/>
      <c r="V282" s="222"/>
      <c r="W282" s="222"/>
      <c r="X282" s="223"/>
      <c r="AT282" s="224" t="s">
        <v>186</v>
      </c>
      <c r="AU282" s="224" t="s">
        <v>141</v>
      </c>
      <c r="AV282" s="14" t="s">
        <v>141</v>
      </c>
      <c r="AW282" s="14" t="s">
        <v>5</v>
      </c>
      <c r="AX282" s="14" t="s">
        <v>78</v>
      </c>
      <c r="AY282" s="224" t="s">
        <v>138</v>
      </c>
    </row>
    <row r="283" spans="2:51" s="14" customFormat="1" ht="11.25">
      <c r="B283" s="214"/>
      <c r="C283" s="215"/>
      <c r="D283" s="205" t="s">
        <v>186</v>
      </c>
      <c r="E283" s="216" t="s">
        <v>22</v>
      </c>
      <c r="F283" s="217" t="s">
        <v>354</v>
      </c>
      <c r="G283" s="215"/>
      <c r="H283" s="218">
        <v>-9.707</v>
      </c>
      <c r="I283" s="219"/>
      <c r="J283" s="219"/>
      <c r="K283" s="215"/>
      <c r="L283" s="215"/>
      <c r="M283" s="220"/>
      <c r="N283" s="221"/>
      <c r="O283" s="222"/>
      <c r="P283" s="222"/>
      <c r="Q283" s="222"/>
      <c r="R283" s="222"/>
      <c r="S283" s="222"/>
      <c r="T283" s="222"/>
      <c r="U283" s="222"/>
      <c r="V283" s="222"/>
      <c r="W283" s="222"/>
      <c r="X283" s="223"/>
      <c r="AT283" s="224" t="s">
        <v>186</v>
      </c>
      <c r="AU283" s="224" t="s">
        <v>141</v>
      </c>
      <c r="AV283" s="14" t="s">
        <v>141</v>
      </c>
      <c r="AW283" s="14" t="s">
        <v>5</v>
      </c>
      <c r="AX283" s="14" t="s">
        <v>78</v>
      </c>
      <c r="AY283" s="224" t="s">
        <v>138</v>
      </c>
    </row>
    <row r="284" spans="2:51" s="13" customFormat="1" ht="11.25">
      <c r="B284" s="203"/>
      <c r="C284" s="204"/>
      <c r="D284" s="205" t="s">
        <v>186</v>
      </c>
      <c r="E284" s="206" t="s">
        <v>22</v>
      </c>
      <c r="F284" s="207" t="s">
        <v>298</v>
      </c>
      <c r="G284" s="204"/>
      <c r="H284" s="206" t="s">
        <v>22</v>
      </c>
      <c r="I284" s="208"/>
      <c r="J284" s="208"/>
      <c r="K284" s="204"/>
      <c r="L284" s="204"/>
      <c r="M284" s="209"/>
      <c r="N284" s="210"/>
      <c r="O284" s="211"/>
      <c r="P284" s="211"/>
      <c r="Q284" s="211"/>
      <c r="R284" s="211"/>
      <c r="S284" s="211"/>
      <c r="T284" s="211"/>
      <c r="U284" s="211"/>
      <c r="V284" s="211"/>
      <c r="W284" s="211"/>
      <c r="X284" s="212"/>
      <c r="AT284" s="213" t="s">
        <v>186</v>
      </c>
      <c r="AU284" s="213" t="s">
        <v>141</v>
      </c>
      <c r="AV284" s="13" t="s">
        <v>86</v>
      </c>
      <c r="AW284" s="13" t="s">
        <v>5</v>
      </c>
      <c r="AX284" s="13" t="s">
        <v>78</v>
      </c>
      <c r="AY284" s="213" t="s">
        <v>138</v>
      </c>
    </row>
    <row r="285" spans="2:51" s="14" customFormat="1" ht="22.5">
      <c r="B285" s="214"/>
      <c r="C285" s="215"/>
      <c r="D285" s="205" t="s">
        <v>186</v>
      </c>
      <c r="E285" s="216" t="s">
        <v>22</v>
      </c>
      <c r="F285" s="217" t="s">
        <v>355</v>
      </c>
      <c r="G285" s="215"/>
      <c r="H285" s="218">
        <v>91.612</v>
      </c>
      <c r="I285" s="219"/>
      <c r="J285" s="219"/>
      <c r="K285" s="215"/>
      <c r="L285" s="215"/>
      <c r="M285" s="220"/>
      <c r="N285" s="221"/>
      <c r="O285" s="222"/>
      <c r="P285" s="222"/>
      <c r="Q285" s="222"/>
      <c r="R285" s="222"/>
      <c r="S285" s="222"/>
      <c r="T285" s="222"/>
      <c r="U285" s="222"/>
      <c r="V285" s="222"/>
      <c r="W285" s="222"/>
      <c r="X285" s="223"/>
      <c r="AT285" s="224" t="s">
        <v>186</v>
      </c>
      <c r="AU285" s="224" t="s">
        <v>141</v>
      </c>
      <c r="AV285" s="14" t="s">
        <v>141</v>
      </c>
      <c r="AW285" s="14" t="s">
        <v>5</v>
      </c>
      <c r="AX285" s="14" t="s">
        <v>78</v>
      </c>
      <c r="AY285" s="224" t="s">
        <v>138</v>
      </c>
    </row>
    <row r="286" spans="2:51" s="14" customFormat="1" ht="22.5">
      <c r="B286" s="214"/>
      <c r="C286" s="215"/>
      <c r="D286" s="205" t="s">
        <v>186</v>
      </c>
      <c r="E286" s="216" t="s">
        <v>22</v>
      </c>
      <c r="F286" s="217" t="s">
        <v>356</v>
      </c>
      <c r="G286" s="215"/>
      <c r="H286" s="218">
        <v>4.765</v>
      </c>
      <c r="I286" s="219"/>
      <c r="J286" s="219"/>
      <c r="K286" s="215"/>
      <c r="L286" s="215"/>
      <c r="M286" s="220"/>
      <c r="N286" s="221"/>
      <c r="O286" s="222"/>
      <c r="P286" s="222"/>
      <c r="Q286" s="222"/>
      <c r="R286" s="222"/>
      <c r="S286" s="222"/>
      <c r="T286" s="222"/>
      <c r="U286" s="222"/>
      <c r="V286" s="222"/>
      <c r="W286" s="222"/>
      <c r="X286" s="223"/>
      <c r="AT286" s="224" t="s">
        <v>186</v>
      </c>
      <c r="AU286" s="224" t="s">
        <v>141</v>
      </c>
      <c r="AV286" s="14" t="s">
        <v>141</v>
      </c>
      <c r="AW286" s="14" t="s">
        <v>5</v>
      </c>
      <c r="AX286" s="14" t="s">
        <v>78</v>
      </c>
      <c r="AY286" s="224" t="s">
        <v>138</v>
      </c>
    </row>
    <row r="287" spans="2:51" s="13" customFormat="1" ht="11.25">
      <c r="B287" s="203"/>
      <c r="C287" s="204"/>
      <c r="D287" s="205" t="s">
        <v>186</v>
      </c>
      <c r="E287" s="206" t="s">
        <v>22</v>
      </c>
      <c r="F287" s="207" t="s">
        <v>195</v>
      </c>
      <c r="G287" s="204"/>
      <c r="H287" s="206" t="s">
        <v>22</v>
      </c>
      <c r="I287" s="208"/>
      <c r="J287" s="208"/>
      <c r="K287" s="204"/>
      <c r="L287" s="204"/>
      <c r="M287" s="209"/>
      <c r="N287" s="210"/>
      <c r="O287" s="211"/>
      <c r="P287" s="211"/>
      <c r="Q287" s="211"/>
      <c r="R287" s="211"/>
      <c r="S287" s="211"/>
      <c r="T287" s="211"/>
      <c r="U287" s="211"/>
      <c r="V287" s="211"/>
      <c r="W287" s="211"/>
      <c r="X287" s="212"/>
      <c r="AT287" s="213" t="s">
        <v>186</v>
      </c>
      <c r="AU287" s="213" t="s">
        <v>141</v>
      </c>
      <c r="AV287" s="13" t="s">
        <v>86</v>
      </c>
      <c r="AW287" s="13" t="s">
        <v>5</v>
      </c>
      <c r="AX287" s="13" t="s">
        <v>78</v>
      </c>
      <c r="AY287" s="213" t="s">
        <v>138</v>
      </c>
    </row>
    <row r="288" spans="2:51" s="14" customFormat="1" ht="22.5">
      <c r="B288" s="214"/>
      <c r="C288" s="215"/>
      <c r="D288" s="205" t="s">
        <v>186</v>
      </c>
      <c r="E288" s="216" t="s">
        <v>22</v>
      </c>
      <c r="F288" s="217" t="s">
        <v>357</v>
      </c>
      <c r="G288" s="215"/>
      <c r="H288" s="218">
        <v>5.852</v>
      </c>
      <c r="I288" s="219"/>
      <c r="J288" s="219"/>
      <c r="K288" s="215"/>
      <c r="L288" s="215"/>
      <c r="M288" s="220"/>
      <c r="N288" s="221"/>
      <c r="O288" s="222"/>
      <c r="P288" s="222"/>
      <c r="Q288" s="222"/>
      <c r="R288" s="222"/>
      <c r="S288" s="222"/>
      <c r="T288" s="222"/>
      <c r="U288" s="222"/>
      <c r="V288" s="222"/>
      <c r="W288" s="222"/>
      <c r="X288" s="223"/>
      <c r="AT288" s="224" t="s">
        <v>186</v>
      </c>
      <c r="AU288" s="224" t="s">
        <v>141</v>
      </c>
      <c r="AV288" s="14" t="s">
        <v>141</v>
      </c>
      <c r="AW288" s="14" t="s">
        <v>5</v>
      </c>
      <c r="AX288" s="14" t="s">
        <v>78</v>
      </c>
      <c r="AY288" s="224" t="s">
        <v>138</v>
      </c>
    </row>
    <row r="289" spans="2:51" s="13" customFormat="1" ht="11.25">
      <c r="B289" s="203"/>
      <c r="C289" s="204"/>
      <c r="D289" s="205" t="s">
        <v>186</v>
      </c>
      <c r="E289" s="206" t="s">
        <v>22</v>
      </c>
      <c r="F289" s="207" t="s">
        <v>234</v>
      </c>
      <c r="G289" s="204"/>
      <c r="H289" s="206" t="s">
        <v>22</v>
      </c>
      <c r="I289" s="208"/>
      <c r="J289" s="208"/>
      <c r="K289" s="204"/>
      <c r="L289" s="204"/>
      <c r="M289" s="209"/>
      <c r="N289" s="210"/>
      <c r="O289" s="211"/>
      <c r="P289" s="211"/>
      <c r="Q289" s="211"/>
      <c r="R289" s="211"/>
      <c r="S289" s="211"/>
      <c r="T289" s="211"/>
      <c r="U289" s="211"/>
      <c r="V289" s="211"/>
      <c r="W289" s="211"/>
      <c r="X289" s="212"/>
      <c r="AT289" s="213" t="s">
        <v>186</v>
      </c>
      <c r="AU289" s="213" t="s">
        <v>141</v>
      </c>
      <c r="AV289" s="13" t="s">
        <v>86</v>
      </c>
      <c r="AW289" s="13" t="s">
        <v>5</v>
      </c>
      <c r="AX289" s="13" t="s">
        <v>78</v>
      </c>
      <c r="AY289" s="213" t="s">
        <v>138</v>
      </c>
    </row>
    <row r="290" spans="2:51" s="14" customFormat="1" ht="22.5">
      <c r="B290" s="214"/>
      <c r="C290" s="215"/>
      <c r="D290" s="205" t="s">
        <v>186</v>
      </c>
      <c r="E290" s="216" t="s">
        <v>22</v>
      </c>
      <c r="F290" s="217" t="s">
        <v>358</v>
      </c>
      <c r="G290" s="215"/>
      <c r="H290" s="218">
        <v>6.618</v>
      </c>
      <c r="I290" s="219"/>
      <c r="J290" s="219"/>
      <c r="K290" s="215"/>
      <c r="L290" s="215"/>
      <c r="M290" s="220"/>
      <c r="N290" s="221"/>
      <c r="O290" s="222"/>
      <c r="P290" s="222"/>
      <c r="Q290" s="222"/>
      <c r="R290" s="222"/>
      <c r="S290" s="222"/>
      <c r="T290" s="222"/>
      <c r="U290" s="222"/>
      <c r="V290" s="222"/>
      <c r="W290" s="222"/>
      <c r="X290" s="223"/>
      <c r="AT290" s="224" t="s">
        <v>186</v>
      </c>
      <c r="AU290" s="224" t="s">
        <v>141</v>
      </c>
      <c r="AV290" s="14" t="s">
        <v>141</v>
      </c>
      <c r="AW290" s="14" t="s">
        <v>5</v>
      </c>
      <c r="AX290" s="14" t="s">
        <v>78</v>
      </c>
      <c r="AY290" s="224" t="s">
        <v>138</v>
      </c>
    </row>
    <row r="291" spans="2:51" s="14" customFormat="1" ht="11.25">
      <c r="B291" s="214"/>
      <c r="C291" s="215"/>
      <c r="D291" s="205" t="s">
        <v>186</v>
      </c>
      <c r="E291" s="216" t="s">
        <v>22</v>
      </c>
      <c r="F291" s="217" t="s">
        <v>359</v>
      </c>
      <c r="G291" s="215"/>
      <c r="H291" s="218">
        <v>3.769</v>
      </c>
      <c r="I291" s="219"/>
      <c r="J291" s="219"/>
      <c r="K291" s="215"/>
      <c r="L291" s="215"/>
      <c r="M291" s="220"/>
      <c r="N291" s="221"/>
      <c r="O291" s="222"/>
      <c r="P291" s="222"/>
      <c r="Q291" s="222"/>
      <c r="R291" s="222"/>
      <c r="S291" s="222"/>
      <c r="T291" s="222"/>
      <c r="U291" s="222"/>
      <c r="V291" s="222"/>
      <c r="W291" s="222"/>
      <c r="X291" s="223"/>
      <c r="AT291" s="224" t="s">
        <v>186</v>
      </c>
      <c r="AU291" s="224" t="s">
        <v>141</v>
      </c>
      <c r="AV291" s="14" t="s">
        <v>141</v>
      </c>
      <c r="AW291" s="14" t="s">
        <v>5</v>
      </c>
      <c r="AX291" s="14" t="s">
        <v>78</v>
      </c>
      <c r="AY291" s="224" t="s">
        <v>138</v>
      </c>
    </row>
    <row r="292" spans="2:51" s="13" customFormat="1" ht="11.25">
      <c r="B292" s="203"/>
      <c r="C292" s="204"/>
      <c r="D292" s="205" t="s">
        <v>186</v>
      </c>
      <c r="E292" s="206" t="s">
        <v>22</v>
      </c>
      <c r="F292" s="207" t="s">
        <v>304</v>
      </c>
      <c r="G292" s="204"/>
      <c r="H292" s="206" t="s">
        <v>22</v>
      </c>
      <c r="I292" s="208"/>
      <c r="J292" s="208"/>
      <c r="K292" s="204"/>
      <c r="L292" s="204"/>
      <c r="M292" s="209"/>
      <c r="N292" s="210"/>
      <c r="O292" s="211"/>
      <c r="P292" s="211"/>
      <c r="Q292" s="211"/>
      <c r="R292" s="211"/>
      <c r="S292" s="211"/>
      <c r="T292" s="211"/>
      <c r="U292" s="211"/>
      <c r="V292" s="211"/>
      <c r="W292" s="211"/>
      <c r="X292" s="212"/>
      <c r="AT292" s="213" t="s">
        <v>186</v>
      </c>
      <c r="AU292" s="213" t="s">
        <v>141</v>
      </c>
      <c r="AV292" s="13" t="s">
        <v>86</v>
      </c>
      <c r="AW292" s="13" t="s">
        <v>5</v>
      </c>
      <c r="AX292" s="13" t="s">
        <v>78</v>
      </c>
      <c r="AY292" s="213" t="s">
        <v>138</v>
      </c>
    </row>
    <row r="293" spans="2:51" s="14" customFormat="1" ht="11.25">
      <c r="B293" s="214"/>
      <c r="C293" s="215"/>
      <c r="D293" s="205" t="s">
        <v>186</v>
      </c>
      <c r="E293" s="216" t="s">
        <v>22</v>
      </c>
      <c r="F293" s="217" t="s">
        <v>360</v>
      </c>
      <c r="G293" s="215"/>
      <c r="H293" s="218">
        <v>3.398</v>
      </c>
      <c r="I293" s="219"/>
      <c r="J293" s="219"/>
      <c r="K293" s="215"/>
      <c r="L293" s="215"/>
      <c r="M293" s="220"/>
      <c r="N293" s="221"/>
      <c r="O293" s="222"/>
      <c r="P293" s="222"/>
      <c r="Q293" s="222"/>
      <c r="R293" s="222"/>
      <c r="S293" s="222"/>
      <c r="T293" s="222"/>
      <c r="U293" s="222"/>
      <c r="V293" s="222"/>
      <c r="W293" s="222"/>
      <c r="X293" s="223"/>
      <c r="AT293" s="224" t="s">
        <v>186</v>
      </c>
      <c r="AU293" s="224" t="s">
        <v>141</v>
      </c>
      <c r="AV293" s="14" t="s">
        <v>141</v>
      </c>
      <c r="AW293" s="14" t="s">
        <v>5</v>
      </c>
      <c r="AX293" s="14" t="s">
        <v>78</v>
      </c>
      <c r="AY293" s="224" t="s">
        <v>138</v>
      </c>
    </row>
    <row r="294" spans="2:51" s="13" customFormat="1" ht="11.25">
      <c r="B294" s="203"/>
      <c r="C294" s="204"/>
      <c r="D294" s="205" t="s">
        <v>186</v>
      </c>
      <c r="E294" s="206" t="s">
        <v>22</v>
      </c>
      <c r="F294" s="207" t="s">
        <v>306</v>
      </c>
      <c r="G294" s="204"/>
      <c r="H294" s="206" t="s">
        <v>22</v>
      </c>
      <c r="I294" s="208"/>
      <c r="J294" s="208"/>
      <c r="K294" s="204"/>
      <c r="L294" s="204"/>
      <c r="M294" s="209"/>
      <c r="N294" s="210"/>
      <c r="O294" s="211"/>
      <c r="P294" s="211"/>
      <c r="Q294" s="211"/>
      <c r="R294" s="211"/>
      <c r="S294" s="211"/>
      <c r="T294" s="211"/>
      <c r="U294" s="211"/>
      <c r="V294" s="211"/>
      <c r="W294" s="211"/>
      <c r="X294" s="212"/>
      <c r="AT294" s="213" t="s">
        <v>186</v>
      </c>
      <c r="AU294" s="213" t="s">
        <v>141</v>
      </c>
      <c r="AV294" s="13" t="s">
        <v>86</v>
      </c>
      <c r="AW294" s="13" t="s">
        <v>5</v>
      </c>
      <c r="AX294" s="13" t="s">
        <v>78</v>
      </c>
      <c r="AY294" s="213" t="s">
        <v>138</v>
      </c>
    </row>
    <row r="295" spans="2:51" s="14" customFormat="1" ht="11.25">
      <c r="B295" s="214"/>
      <c r="C295" s="215"/>
      <c r="D295" s="205" t="s">
        <v>186</v>
      </c>
      <c r="E295" s="216" t="s">
        <v>22</v>
      </c>
      <c r="F295" s="217" t="s">
        <v>361</v>
      </c>
      <c r="G295" s="215"/>
      <c r="H295" s="218">
        <v>8.445</v>
      </c>
      <c r="I295" s="219"/>
      <c r="J295" s="219"/>
      <c r="K295" s="215"/>
      <c r="L295" s="215"/>
      <c r="M295" s="220"/>
      <c r="N295" s="221"/>
      <c r="O295" s="222"/>
      <c r="P295" s="222"/>
      <c r="Q295" s="222"/>
      <c r="R295" s="222"/>
      <c r="S295" s="222"/>
      <c r="T295" s="222"/>
      <c r="U295" s="222"/>
      <c r="V295" s="222"/>
      <c r="W295" s="222"/>
      <c r="X295" s="223"/>
      <c r="AT295" s="224" t="s">
        <v>186</v>
      </c>
      <c r="AU295" s="224" t="s">
        <v>141</v>
      </c>
      <c r="AV295" s="14" t="s">
        <v>141</v>
      </c>
      <c r="AW295" s="14" t="s">
        <v>5</v>
      </c>
      <c r="AX295" s="14" t="s">
        <v>78</v>
      </c>
      <c r="AY295" s="224" t="s">
        <v>138</v>
      </c>
    </row>
    <row r="296" spans="2:51" s="15" customFormat="1" ht="11.25">
      <c r="B296" s="225"/>
      <c r="C296" s="226"/>
      <c r="D296" s="205" t="s">
        <v>186</v>
      </c>
      <c r="E296" s="227" t="s">
        <v>22</v>
      </c>
      <c r="F296" s="228" t="s">
        <v>196</v>
      </c>
      <c r="G296" s="226"/>
      <c r="H296" s="229">
        <v>374.27</v>
      </c>
      <c r="I296" s="230"/>
      <c r="J296" s="230"/>
      <c r="K296" s="226"/>
      <c r="L296" s="226"/>
      <c r="M296" s="231"/>
      <c r="N296" s="232"/>
      <c r="O296" s="233"/>
      <c r="P296" s="233"/>
      <c r="Q296" s="233"/>
      <c r="R296" s="233"/>
      <c r="S296" s="233"/>
      <c r="T296" s="233"/>
      <c r="U296" s="233"/>
      <c r="V296" s="233"/>
      <c r="W296" s="233"/>
      <c r="X296" s="234"/>
      <c r="AT296" s="235" t="s">
        <v>186</v>
      </c>
      <c r="AU296" s="235" t="s">
        <v>141</v>
      </c>
      <c r="AV296" s="15" t="s">
        <v>155</v>
      </c>
      <c r="AW296" s="15" t="s">
        <v>5</v>
      </c>
      <c r="AX296" s="15" t="s">
        <v>86</v>
      </c>
      <c r="AY296" s="235" t="s">
        <v>138</v>
      </c>
    </row>
    <row r="297" spans="1:65" s="2" customFormat="1" ht="33" customHeight="1">
      <c r="A297" s="36"/>
      <c r="B297" s="37"/>
      <c r="C297" s="178" t="s">
        <v>362</v>
      </c>
      <c r="D297" s="178" t="s">
        <v>142</v>
      </c>
      <c r="E297" s="179" t="s">
        <v>363</v>
      </c>
      <c r="F297" s="180" t="s">
        <v>364</v>
      </c>
      <c r="G297" s="181" t="s">
        <v>208</v>
      </c>
      <c r="H297" s="182">
        <v>161.344</v>
      </c>
      <c r="I297" s="183"/>
      <c r="J297" s="183"/>
      <c r="K297" s="184">
        <f>ROUND(P297*H297,2)</f>
        <v>0</v>
      </c>
      <c r="L297" s="180" t="s">
        <v>182</v>
      </c>
      <c r="M297" s="41"/>
      <c r="N297" s="185" t="s">
        <v>22</v>
      </c>
      <c r="O297" s="186" t="s">
        <v>48</v>
      </c>
      <c r="P297" s="187">
        <f>I297+J297</f>
        <v>0</v>
      </c>
      <c r="Q297" s="187">
        <f>ROUND(I297*H297,2)</f>
        <v>0</v>
      </c>
      <c r="R297" s="187">
        <f>ROUND(J297*H297,2)</f>
        <v>0</v>
      </c>
      <c r="S297" s="66"/>
      <c r="T297" s="188">
        <f>S297*H297</f>
        <v>0</v>
      </c>
      <c r="U297" s="188">
        <v>0.021</v>
      </c>
      <c r="V297" s="188">
        <f>U297*H297</f>
        <v>3.388224</v>
      </c>
      <c r="W297" s="188">
        <v>0</v>
      </c>
      <c r="X297" s="189">
        <f>W297*H297</f>
        <v>0</v>
      </c>
      <c r="Y297" s="36"/>
      <c r="Z297" s="36"/>
      <c r="AA297" s="36"/>
      <c r="AB297" s="36"/>
      <c r="AC297" s="36"/>
      <c r="AD297" s="36"/>
      <c r="AE297" s="36"/>
      <c r="AR297" s="190" t="s">
        <v>155</v>
      </c>
      <c r="AT297" s="190" t="s">
        <v>142</v>
      </c>
      <c r="AU297" s="190" t="s">
        <v>141</v>
      </c>
      <c r="AY297" s="19" t="s">
        <v>138</v>
      </c>
      <c r="BE297" s="191">
        <f>IF(O297="základní",K297,0)</f>
        <v>0</v>
      </c>
      <c r="BF297" s="191">
        <f>IF(O297="snížená",K297,0)</f>
        <v>0</v>
      </c>
      <c r="BG297" s="191">
        <f>IF(O297="zákl. přenesená",K297,0)</f>
        <v>0</v>
      </c>
      <c r="BH297" s="191">
        <f>IF(O297="sníž. přenesená",K297,0)</f>
        <v>0</v>
      </c>
      <c r="BI297" s="191">
        <f>IF(O297="nulová",K297,0)</f>
        <v>0</v>
      </c>
      <c r="BJ297" s="19" t="s">
        <v>141</v>
      </c>
      <c r="BK297" s="191">
        <f>ROUND(P297*H297,2)</f>
        <v>0</v>
      </c>
      <c r="BL297" s="19" t="s">
        <v>155</v>
      </c>
      <c r="BM297" s="190" t="s">
        <v>365</v>
      </c>
    </row>
    <row r="298" spans="1:47" s="2" customFormat="1" ht="11.25">
      <c r="A298" s="36"/>
      <c r="B298" s="37"/>
      <c r="C298" s="38"/>
      <c r="D298" s="198" t="s">
        <v>184</v>
      </c>
      <c r="E298" s="38"/>
      <c r="F298" s="199" t="s">
        <v>366</v>
      </c>
      <c r="G298" s="38"/>
      <c r="H298" s="38"/>
      <c r="I298" s="200"/>
      <c r="J298" s="200"/>
      <c r="K298" s="38"/>
      <c r="L298" s="38"/>
      <c r="M298" s="41"/>
      <c r="N298" s="201"/>
      <c r="O298" s="202"/>
      <c r="P298" s="66"/>
      <c r="Q298" s="66"/>
      <c r="R298" s="66"/>
      <c r="S298" s="66"/>
      <c r="T298" s="66"/>
      <c r="U298" s="66"/>
      <c r="V298" s="66"/>
      <c r="W298" s="66"/>
      <c r="X298" s="67"/>
      <c r="Y298" s="36"/>
      <c r="Z298" s="36"/>
      <c r="AA298" s="36"/>
      <c r="AB298" s="36"/>
      <c r="AC298" s="36"/>
      <c r="AD298" s="36"/>
      <c r="AE298" s="36"/>
      <c r="AT298" s="19" t="s">
        <v>184</v>
      </c>
      <c r="AU298" s="19" t="s">
        <v>141</v>
      </c>
    </row>
    <row r="299" spans="2:51" s="13" customFormat="1" ht="11.25">
      <c r="B299" s="203"/>
      <c r="C299" s="204"/>
      <c r="D299" s="205" t="s">
        <v>186</v>
      </c>
      <c r="E299" s="206" t="s">
        <v>22</v>
      </c>
      <c r="F299" s="207" t="s">
        <v>367</v>
      </c>
      <c r="G299" s="204"/>
      <c r="H299" s="206" t="s">
        <v>22</v>
      </c>
      <c r="I299" s="208"/>
      <c r="J299" s="208"/>
      <c r="K299" s="204"/>
      <c r="L299" s="204"/>
      <c r="M299" s="209"/>
      <c r="N299" s="210"/>
      <c r="O299" s="211"/>
      <c r="P299" s="211"/>
      <c r="Q299" s="211"/>
      <c r="R299" s="211"/>
      <c r="S299" s="211"/>
      <c r="T299" s="211"/>
      <c r="U299" s="211"/>
      <c r="V299" s="211"/>
      <c r="W299" s="211"/>
      <c r="X299" s="212"/>
      <c r="AT299" s="213" t="s">
        <v>186</v>
      </c>
      <c r="AU299" s="213" t="s">
        <v>141</v>
      </c>
      <c r="AV299" s="13" t="s">
        <v>86</v>
      </c>
      <c r="AW299" s="13" t="s">
        <v>5</v>
      </c>
      <c r="AX299" s="13" t="s">
        <v>78</v>
      </c>
      <c r="AY299" s="213" t="s">
        <v>138</v>
      </c>
    </row>
    <row r="300" spans="2:51" s="13" customFormat="1" ht="11.25">
      <c r="B300" s="203"/>
      <c r="C300" s="204"/>
      <c r="D300" s="205" t="s">
        <v>186</v>
      </c>
      <c r="E300" s="206" t="s">
        <v>22</v>
      </c>
      <c r="F300" s="207" t="s">
        <v>285</v>
      </c>
      <c r="G300" s="204"/>
      <c r="H300" s="206" t="s">
        <v>22</v>
      </c>
      <c r="I300" s="208"/>
      <c r="J300" s="208"/>
      <c r="K300" s="204"/>
      <c r="L300" s="204"/>
      <c r="M300" s="209"/>
      <c r="N300" s="210"/>
      <c r="O300" s="211"/>
      <c r="P300" s="211"/>
      <c r="Q300" s="211"/>
      <c r="R300" s="211"/>
      <c r="S300" s="211"/>
      <c r="T300" s="211"/>
      <c r="U300" s="211"/>
      <c r="V300" s="211"/>
      <c r="W300" s="211"/>
      <c r="X300" s="212"/>
      <c r="AT300" s="213" t="s">
        <v>186</v>
      </c>
      <c r="AU300" s="213" t="s">
        <v>141</v>
      </c>
      <c r="AV300" s="13" t="s">
        <v>86</v>
      </c>
      <c r="AW300" s="13" t="s">
        <v>5</v>
      </c>
      <c r="AX300" s="13" t="s">
        <v>78</v>
      </c>
      <c r="AY300" s="213" t="s">
        <v>138</v>
      </c>
    </row>
    <row r="301" spans="2:51" s="13" customFormat="1" ht="11.25">
      <c r="B301" s="203"/>
      <c r="C301" s="204"/>
      <c r="D301" s="205" t="s">
        <v>186</v>
      </c>
      <c r="E301" s="206" t="s">
        <v>22</v>
      </c>
      <c r="F301" s="207" t="s">
        <v>368</v>
      </c>
      <c r="G301" s="204"/>
      <c r="H301" s="206" t="s">
        <v>22</v>
      </c>
      <c r="I301" s="208"/>
      <c r="J301" s="208"/>
      <c r="K301" s="204"/>
      <c r="L301" s="204"/>
      <c r="M301" s="209"/>
      <c r="N301" s="210"/>
      <c r="O301" s="211"/>
      <c r="P301" s="211"/>
      <c r="Q301" s="211"/>
      <c r="R301" s="211"/>
      <c r="S301" s="211"/>
      <c r="T301" s="211"/>
      <c r="U301" s="211"/>
      <c r="V301" s="211"/>
      <c r="W301" s="211"/>
      <c r="X301" s="212"/>
      <c r="AT301" s="213" t="s">
        <v>186</v>
      </c>
      <c r="AU301" s="213" t="s">
        <v>141</v>
      </c>
      <c r="AV301" s="13" t="s">
        <v>86</v>
      </c>
      <c r="AW301" s="13" t="s">
        <v>5</v>
      </c>
      <c r="AX301" s="13" t="s">
        <v>78</v>
      </c>
      <c r="AY301" s="213" t="s">
        <v>138</v>
      </c>
    </row>
    <row r="302" spans="2:51" s="13" customFormat="1" ht="11.25">
      <c r="B302" s="203"/>
      <c r="C302" s="204"/>
      <c r="D302" s="205" t="s">
        <v>186</v>
      </c>
      <c r="E302" s="206" t="s">
        <v>22</v>
      </c>
      <c r="F302" s="207" t="s">
        <v>287</v>
      </c>
      <c r="G302" s="204"/>
      <c r="H302" s="206" t="s">
        <v>22</v>
      </c>
      <c r="I302" s="208"/>
      <c r="J302" s="208"/>
      <c r="K302" s="204"/>
      <c r="L302" s="204"/>
      <c r="M302" s="209"/>
      <c r="N302" s="210"/>
      <c r="O302" s="211"/>
      <c r="P302" s="211"/>
      <c r="Q302" s="211"/>
      <c r="R302" s="211"/>
      <c r="S302" s="211"/>
      <c r="T302" s="211"/>
      <c r="U302" s="211"/>
      <c r="V302" s="211"/>
      <c r="W302" s="211"/>
      <c r="X302" s="212"/>
      <c r="AT302" s="213" t="s">
        <v>186</v>
      </c>
      <c r="AU302" s="213" t="s">
        <v>141</v>
      </c>
      <c r="AV302" s="13" t="s">
        <v>86</v>
      </c>
      <c r="AW302" s="13" t="s">
        <v>5</v>
      </c>
      <c r="AX302" s="13" t="s">
        <v>78</v>
      </c>
      <c r="AY302" s="213" t="s">
        <v>138</v>
      </c>
    </row>
    <row r="303" spans="2:51" s="13" customFormat="1" ht="11.25">
      <c r="B303" s="203"/>
      <c r="C303" s="204"/>
      <c r="D303" s="205" t="s">
        <v>186</v>
      </c>
      <c r="E303" s="206" t="s">
        <v>22</v>
      </c>
      <c r="F303" s="207" t="s">
        <v>369</v>
      </c>
      <c r="G303" s="204"/>
      <c r="H303" s="206" t="s">
        <v>22</v>
      </c>
      <c r="I303" s="208"/>
      <c r="J303" s="208"/>
      <c r="K303" s="204"/>
      <c r="L303" s="204"/>
      <c r="M303" s="209"/>
      <c r="N303" s="210"/>
      <c r="O303" s="211"/>
      <c r="P303" s="211"/>
      <c r="Q303" s="211"/>
      <c r="R303" s="211"/>
      <c r="S303" s="211"/>
      <c r="T303" s="211"/>
      <c r="U303" s="211"/>
      <c r="V303" s="211"/>
      <c r="W303" s="211"/>
      <c r="X303" s="212"/>
      <c r="AT303" s="213" t="s">
        <v>186</v>
      </c>
      <c r="AU303" s="213" t="s">
        <v>141</v>
      </c>
      <c r="AV303" s="13" t="s">
        <v>86</v>
      </c>
      <c r="AW303" s="13" t="s">
        <v>5</v>
      </c>
      <c r="AX303" s="13" t="s">
        <v>78</v>
      </c>
      <c r="AY303" s="213" t="s">
        <v>138</v>
      </c>
    </row>
    <row r="304" spans="2:51" s="14" customFormat="1" ht="11.25">
      <c r="B304" s="214"/>
      <c r="C304" s="215"/>
      <c r="D304" s="205" t="s">
        <v>186</v>
      </c>
      <c r="E304" s="216" t="s">
        <v>22</v>
      </c>
      <c r="F304" s="217" t="s">
        <v>370</v>
      </c>
      <c r="G304" s="215"/>
      <c r="H304" s="218">
        <v>3.765</v>
      </c>
      <c r="I304" s="219"/>
      <c r="J304" s="219"/>
      <c r="K304" s="215"/>
      <c r="L304" s="215"/>
      <c r="M304" s="220"/>
      <c r="N304" s="221"/>
      <c r="O304" s="222"/>
      <c r="P304" s="222"/>
      <c r="Q304" s="222"/>
      <c r="R304" s="222"/>
      <c r="S304" s="222"/>
      <c r="T304" s="222"/>
      <c r="U304" s="222"/>
      <c r="V304" s="222"/>
      <c r="W304" s="222"/>
      <c r="X304" s="223"/>
      <c r="AT304" s="224" t="s">
        <v>186</v>
      </c>
      <c r="AU304" s="224" t="s">
        <v>141</v>
      </c>
      <c r="AV304" s="14" t="s">
        <v>141</v>
      </c>
      <c r="AW304" s="14" t="s">
        <v>5</v>
      </c>
      <c r="AX304" s="14" t="s">
        <v>78</v>
      </c>
      <c r="AY304" s="224" t="s">
        <v>138</v>
      </c>
    </row>
    <row r="305" spans="2:51" s="13" customFormat="1" ht="11.25">
      <c r="B305" s="203"/>
      <c r="C305" s="204"/>
      <c r="D305" s="205" t="s">
        <v>186</v>
      </c>
      <c r="E305" s="206" t="s">
        <v>22</v>
      </c>
      <c r="F305" s="207" t="s">
        <v>187</v>
      </c>
      <c r="G305" s="204"/>
      <c r="H305" s="206" t="s">
        <v>22</v>
      </c>
      <c r="I305" s="208"/>
      <c r="J305" s="208"/>
      <c r="K305" s="204"/>
      <c r="L305" s="204"/>
      <c r="M305" s="209"/>
      <c r="N305" s="210"/>
      <c r="O305" s="211"/>
      <c r="P305" s="211"/>
      <c r="Q305" s="211"/>
      <c r="R305" s="211"/>
      <c r="S305" s="211"/>
      <c r="T305" s="211"/>
      <c r="U305" s="211"/>
      <c r="V305" s="211"/>
      <c r="W305" s="211"/>
      <c r="X305" s="212"/>
      <c r="AT305" s="213" t="s">
        <v>186</v>
      </c>
      <c r="AU305" s="213" t="s">
        <v>141</v>
      </c>
      <c r="AV305" s="13" t="s">
        <v>86</v>
      </c>
      <c r="AW305" s="13" t="s">
        <v>5</v>
      </c>
      <c r="AX305" s="13" t="s">
        <v>78</v>
      </c>
      <c r="AY305" s="213" t="s">
        <v>138</v>
      </c>
    </row>
    <row r="306" spans="2:51" s="14" customFormat="1" ht="11.25">
      <c r="B306" s="214"/>
      <c r="C306" s="215"/>
      <c r="D306" s="205" t="s">
        <v>186</v>
      </c>
      <c r="E306" s="216" t="s">
        <v>22</v>
      </c>
      <c r="F306" s="217" t="s">
        <v>371</v>
      </c>
      <c r="G306" s="215"/>
      <c r="H306" s="218">
        <v>20.08</v>
      </c>
      <c r="I306" s="219"/>
      <c r="J306" s="219"/>
      <c r="K306" s="215"/>
      <c r="L306" s="215"/>
      <c r="M306" s="220"/>
      <c r="N306" s="221"/>
      <c r="O306" s="222"/>
      <c r="P306" s="222"/>
      <c r="Q306" s="222"/>
      <c r="R306" s="222"/>
      <c r="S306" s="222"/>
      <c r="T306" s="222"/>
      <c r="U306" s="222"/>
      <c r="V306" s="222"/>
      <c r="W306" s="222"/>
      <c r="X306" s="223"/>
      <c r="AT306" s="224" t="s">
        <v>186</v>
      </c>
      <c r="AU306" s="224" t="s">
        <v>141</v>
      </c>
      <c r="AV306" s="14" t="s">
        <v>141</v>
      </c>
      <c r="AW306" s="14" t="s">
        <v>5</v>
      </c>
      <c r="AX306" s="14" t="s">
        <v>78</v>
      </c>
      <c r="AY306" s="224" t="s">
        <v>138</v>
      </c>
    </row>
    <row r="307" spans="2:51" s="13" customFormat="1" ht="11.25">
      <c r="B307" s="203"/>
      <c r="C307" s="204"/>
      <c r="D307" s="205" t="s">
        <v>186</v>
      </c>
      <c r="E307" s="206" t="s">
        <v>22</v>
      </c>
      <c r="F307" s="207" t="s">
        <v>221</v>
      </c>
      <c r="G307" s="204"/>
      <c r="H307" s="206" t="s">
        <v>22</v>
      </c>
      <c r="I307" s="208"/>
      <c r="J307" s="208"/>
      <c r="K307" s="204"/>
      <c r="L307" s="204"/>
      <c r="M307" s="209"/>
      <c r="N307" s="210"/>
      <c r="O307" s="211"/>
      <c r="P307" s="211"/>
      <c r="Q307" s="211"/>
      <c r="R307" s="211"/>
      <c r="S307" s="211"/>
      <c r="T307" s="211"/>
      <c r="U307" s="211"/>
      <c r="V307" s="211"/>
      <c r="W307" s="211"/>
      <c r="X307" s="212"/>
      <c r="AT307" s="213" t="s">
        <v>186</v>
      </c>
      <c r="AU307" s="213" t="s">
        <v>141</v>
      </c>
      <c r="AV307" s="13" t="s">
        <v>86</v>
      </c>
      <c r="AW307" s="13" t="s">
        <v>5</v>
      </c>
      <c r="AX307" s="13" t="s">
        <v>78</v>
      </c>
      <c r="AY307" s="213" t="s">
        <v>138</v>
      </c>
    </row>
    <row r="308" spans="2:51" s="14" customFormat="1" ht="11.25">
      <c r="B308" s="214"/>
      <c r="C308" s="215"/>
      <c r="D308" s="205" t="s">
        <v>186</v>
      </c>
      <c r="E308" s="216" t="s">
        <v>22</v>
      </c>
      <c r="F308" s="217" t="s">
        <v>372</v>
      </c>
      <c r="G308" s="215"/>
      <c r="H308" s="218">
        <v>7.594</v>
      </c>
      <c r="I308" s="219"/>
      <c r="J308" s="219"/>
      <c r="K308" s="215"/>
      <c r="L308" s="215"/>
      <c r="M308" s="220"/>
      <c r="N308" s="221"/>
      <c r="O308" s="222"/>
      <c r="P308" s="222"/>
      <c r="Q308" s="222"/>
      <c r="R308" s="222"/>
      <c r="S308" s="222"/>
      <c r="T308" s="222"/>
      <c r="U308" s="222"/>
      <c r="V308" s="222"/>
      <c r="W308" s="222"/>
      <c r="X308" s="223"/>
      <c r="AT308" s="224" t="s">
        <v>186</v>
      </c>
      <c r="AU308" s="224" t="s">
        <v>141</v>
      </c>
      <c r="AV308" s="14" t="s">
        <v>141</v>
      </c>
      <c r="AW308" s="14" t="s">
        <v>5</v>
      </c>
      <c r="AX308" s="14" t="s">
        <v>78</v>
      </c>
      <c r="AY308" s="224" t="s">
        <v>138</v>
      </c>
    </row>
    <row r="309" spans="2:51" s="13" customFormat="1" ht="11.25">
      <c r="B309" s="203"/>
      <c r="C309" s="204"/>
      <c r="D309" s="205" t="s">
        <v>186</v>
      </c>
      <c r="E309" s="206" t="s">
        <v>22</v>
      </c>
      <c r="F309" s="207" t="s">
        <v>211</v>
      </c>
      <c r="G309" s="204"/>
      <c r="H309" s="206" t="s">
        <v>22</v>
      </c>
      <c r="I309" s="208"/>
      <c r="J309" s="208"/>
      <c r="K309" s="204"/>
      <c r="L309" s="204"/>
      <c r="M309" s="209"/>
      <c r="N309" s="210"/>
      <c r="O309" s="211"/>
      <c r="P309" s="211"/>
      <c r="Q309" s="211"/>
      <c r="R309" s="211"/>
      <c r="S309" s="211"/>
      <c r="T309" s="211"/>
      <c r="U309" s="211"/>
      <c r="V309" s="211"/>
      <c r="W309" s="211"/>
      <c r="X309" s="212"/>
      <c r="AT309" s="213" t="s">
        <v>186</v>
      </c>
      <c r="AU309" s="213" t="s">
        <v>141</v>
      </c>
      <c r="AV309" s="13" t="s">
        <v>86</v>
      </c>
      <c r="AW309" s="13" t="s">
        <v>5</v>
      </c>
      <c r="AX309" s="13" t="s">
        <v>78</v>
      </c>
      <c r="AY309" s="213" t="s">
        <v>138</v>
      </c>
    </row>
    <row r="310" spans="2:51" s="14" customFormat="1" ht="11.25">
      <c r="B310" s="214"/>
      <c r="C310" s="215"/>
      <c r="D310" s="205" t="s">
        <v>186</v>
      </c>
      <c r="E310" s="216" t="s">
        <v>22</v>
      </c>
      <c r="F310" s="217" t="s">
        <v>373</v>
      </c>
      <c r="G310" s="215"/>
      <c r="H310" s="218">
        <v>16.22</v>
      </c>
      <c r="I310" s="219"/>
      <c r="J310" s="219"/>
      <c r="K310" s="215"/>
      <c r="L310" s="215"/>
      <c r="M310" s="220"/>
      <c r="N310" s="221"/>
      <c r="O310" s="222"/>
      <c r="P310" s="222"/>
      <c r="Q310" s="222"/>
      <c r="R310" s="222"/>
      <c r="S310" s="222"/>
      <c r="T310" s="222"/>
      <c r="U310" s="222"/>
      <c r="V310" s="222"/>
      <c r="W310" s="222"/>
      <c r="X310" s="223"/>
      <c r="AT310" s="224" t="s">
        <v>186</v>
      </c>
      <c r="AU310" s="224" t="s">
        <v>141</v>
      </c>
      <c r="AV310" s="14" t="s">
        <v>141</v>
      </c>
      <c r="AW310" s="14" t="s">
        <v>5</v>
      </c>
      <c r="AX310" s="14" t="s">
        <v>78</v>
      </c>
      <c r="AY310" s="224" t="s">
        <v>138</v>
      </c>
    </row>
    <row r="311" spans="2:51" s="13" customFormat="1" ht="11.25">
      <c r="B311" s="203"/>
      <c r="C311" s="204"/>
      <c r="D311" s="205" t="s">
        <v>186</v>
      </c>
      <c r="E311" s="206" t="s">
        <v>22</v>
      </c>
      <c r="F311" s="207" t="s">
        <v>193</v>
      </c>
      <c r="G311" s="204"/>
      <c r="H311" s="206" t="s">
        <v>22</v>
      </c>
      <c r="I311" s="208"/>
      <c r="J311" s="208"/>
      <c r="K311" s="204"/>
      <c r="L311" s="204"/>
      <c r="M311" s="209"/>
      <c r="N311" s="210"/>
      <c r="O311" s="211"/>
      <c r="P311" s="211"/>
      <c r="Q311" s="211"/>
      <c r="R311" s="211"/>
      <c r="S311" s="211"/>
      <c r="T311" s="211"/>
      <c r="U311" s="211"/>
      <c r="V311" s="211"/>
      <c r="W311" s="211"/>
      <c r="X311" s="212"/>
      <c r="AT311" s="213" t="s">
        <v>186</v>
      </c>
      <c r="AU311" s="213" t="s">
        <v>141</v>
      </c>
      <c r="AV311" s="13" t="s">
        <v>86</v>
      </c>
      <c r="AW311" s="13" t="s">
        <v>5</v>
      </c>
      <c r="AX311" s="13" t="s">
        <v>78</v>
      </c>
      <c r="AY311" s="213" t="s">
        <v>138</v>
      </c>
    </row>
    <row r="312" spans="2:51" s="14" customFormat="1" ht="22.5">
      <c r="B312" s="214"/>
      <c r="C312" s="215"/>
      <c r="D312" s="205" t="s">
        <v>186</v>
      </c>
      <c r="E312" s="216" t="s">
        <v>22</v>
      </c>
      <c r="F312" s="217" t="s">
        <v>374</v>
      </c>
      <c r="G312" s="215"/>
      <c r="H312" s="218">
        <v>18.083</v>
      </c>
      <c r="I312" s="219"/>
      <c r="J312" s="219"/>
      <c r="K312" s="215"/>
      <c r="L312" s="215"/>
      <c r="M312" s="220"/>
      <c r="N312" s="221"/>
      <c r="O312" s="222"/>
      <c r="P312" s="222"/>
      <c r="Q312" s="222"/>
      <c r="R312" s="222"/>
      <c r="S312" s="222"/>
      <c r="T312" s="222"/>
      <c r="U312" s="222"/>
      <c r="V312" s="222"/>
      <c r="W312" s="222"/>
      <c r="X312" s="223"/>
      <c r="AT312" s="224" t="s">
        <v>186</v>
      </c>
      <c r="AU312" s="224" t="s">
        <v>141</v>
      </c>
      <c r="AV312" s="14" t="s">
        <v>141</v>
      </c>
      <c r="AW312" s="14" t="s">
        <v>5</v>
      </c>
      <c r="AX312" s="14" t="s">
        <v>78</v>
      </c>
      <c r="AY312" s="224" t="s">
        <v>138</v>
      </c>
    </row>
    <row r="313" spans="2:51" s="13" customFormat="1" ht="11.25">
      <c r="B313" s="203"/>
      <c r="C313" s="204"/>
      <c r="D313" s="205" t="s">
        <v>186</v>
      </c>
      <c r="E313" s="206" t="s">
        <v>22</v>
      </c>
      <c r="F313" s="207" t="s">
        <v>194</v>
      </c>
      <c r="G313" s="204"/>
      <c r="H313" s="206" t="s">
        <v>22</v>
      </c>
      <c r="I313" s="208"/>
      <c r="J313" s="208"/>
      <c r="K313" s="204"/>
      <c r="L313" s="204"/>
      <c r="M313" s="209"/>
      <c r="N313" s="210"/>
      <c r="O313" s="211"/>
      <c r="P313" s="211"/>
      <c r="Q313" s="211"/>
      <c r="R313" s="211"/>
      <c r="S313" s="211"/>
      <c r="T313" s="211"/>
      <c r="U313" s="211"/>
      <c r="V313" s="211"/>
      <c r="W313" s="211"/>
      <c r="X313" s="212"/>
      <c r="AT313" s="213" t="s">
        <v>186</v>
      </c>
      <c r="AU313" s="213" t="s">
        <v>141</v>
      </c>
      <c r="AV313" s="13" t="s">
        <v>86</v>
      </c>
      <c r="AW313" s="13" t="s">
        <v>5</v>
      </c>
      <c r="AX313" s="13" t="s">
        <v>78</v>
      </c>
      <c r="AY313" s="213" t="s">
        <v>138</v>
      </c>
    </row>
    <row r="314" spans="2:51" s="14" customFormat="1" ht="11.25">
      <c r="B314" s="214"/>
      <c r="C314" s="215"/>
      <c r="D314" s="205" t="s">
        <v>186</v>
      </c>
      <c r="E314" s="216" t="s">
        <v>22</v>
      </c>
      <c r="F314" s="217" t="s">
        <v>375</v>
      </c>
      <c r="G314" s="215"/>
      <c r="H314" s="218">
        <v>2.483</v>
      </c>
      <c r="I314" s="219"/>
      <c r="J314" s="219"/>
      <c r="K314" s="215"/>
      <c r="L314" s="215"/>
      <c r="M314" s="220"/>
      <c r="N314" s="221"/>
      <c r="O314" s="222"/>
      <c r="P314" s="222"/>
      <c r="Q314" s="222"/>
      <c r="R314" s="222"/>
      <c r="S314" s="222"/>
      <c r="T314" s="222"/>
      <c r="U314" s="222"/>
      <c r="V314" s="222"/>
      <c r="W314" s="222"/>
      <c r="X314" s="223"/>
      <c r="AT314" s="224" t="s">
        <v>186</v>
      </c>
      <c r="AU314" s="224" t="s">
        <v>141</v>
      </c>
      <c r="AV314" s="14" t="s">
        <v>141</v>
      </c>
      <c r="AW314" s="14" t="s">
        <v>5</v>
      </c>
      <c r="AX314" s="14" t="s">
        <v>78</v>
      </c>
      <c r="AY314" s="224" t="s">
        <v>138</v>
      </c>
    </row>
    <row r="315" spans="2:51" s="13" customFormat="1" ht="11.25">
      <c r="B315" s="203"/>
      <c r="C315" s="204"/>
      <c r="D315" s="205" t="s">
        <v>186</v>
      </c>
      <c r="E315" s="206" t="s">
        <v>22</v>
      </c>
      <c r="F315" s="207" t="s">
        <v>244</v>
      </c>
      <c r="G315" s="204"/>
      <c r="H315" s="206" t="s">
        <v>22</v>
      </c>
      <c r="I315" s="208"/>
      <c r="J315" s="208"/>
      <c r="K315" s="204"/>
      <c r="L315" s="204"/>
      <c r="M315" s="209"/>
      <c r="N315" s="210"/>
      <c r="O315" s="211"/>
      <c r="P315" s="211"/>
      <c r="Q315" s="211"/>
      <c r="R315" s="211"/>
      <c r="S315" s="211"/>
      <c r="T315" s="211"/>
      <c r="U315" s="211"/>
      <c r="V315" s="211"/>
      <c r="W315" s="211"/>
      <c r="X315" s="212"/>
      <c r="AT315" s="213" t="s">
        <v>186</v>
      </c>
      <c r="AU315" s="213" t="s">
        <v>141</v>
      </c>
      <c r="AV315" s="13" t="s">
        <v>86</v>
      </c>
      <c r="AW315" s="13" t="s">
        <v>5</v>
      </c>
      <c r="AX315" s="13" t="s">
        <v>78</v>
      </c>
      <c r="AY315" s="213" t="s">
        <v>138</v>
      </c>
    </row>
    <row r="316" spans="2:51" s="14" customFormat="1" ht="11.25">
      <c r="B316" s="214"/>
      <c r="C316" s="215"/>
      <c r="D316" s="205" t="s">
        <v>186</v>
      </c>
      <c r="E316" s="216" t="s">
        <v>22</v>
      </c>
      <c r="F316" s="217" t="s">
        <v>376</v>
      </c>
      <c r="G316" s="215"/>
      <c r="H316" s="218">
        <v>3.863</v>
      </c>
      <c r="I316" s="219"/>
      <c r="J316" s="219"/>
      <c r="K316" s="215"/>
      <c r="L316" s="215"/>
      <c r="M316" s="220"/>
      <c r="N316" s="221"/>
      <c r="O316" s="222"/>
      <c r="P316" s="222"/>
      <c r="Q316" s="222"/>
      <c r="R316" s="222"/>
      <c r="S316" s="222"/>
      <c r="T316" s="222"/>
      <c r="U316" s="222"/>
      <c r="V316" s="222"/>
      <c r="W316" s="222"/>
      <c r="X316" s="223"/>
      <c r="AT316" s="224" t="s">
        <v>186</v>
      </c>
      <c r="AU316" s="224" t="s">
        <v>141</v>
      </c>
      <c r="AV316" s="14" t="s">
        <v>141</v>
      </c>
      <c r="AW316" s="14" t="s">
        <v>5</v>
      </c>
      <c r="AX316" s="14" t="s">
        <v>78</v>
      </c>
      <c r="AY316" s="224" t="s">
        <v>138</v>
      </c>
    </row>
    <row r="317" spans="2:51" s="13" customFormat="1" ht="11.25">
      <c r="B317" s="203"/>
      <c r="C317" s="204"/>
      <c r="D317" s="205" t="s">
        <v>186</v>
      </c>
      <c r="E317" s="206" t="s">
        <v>22</v>
      </c>
      <c r="F317" s="207" t="s">
        <v>218</v>
      </c>
      <c r="G317" s="204"/>
      <c r="H317" s="206" t="s">
        <v>22</v>
      </c>
      <c r="I317" s="208"/>
      <c r="J317" s="208"/>
      <c r="K317" s="204"/>
      <c r="L317" s="204"/>
      <c r="M317" s="209"/>
      <c r="N317" s="210"/>
      <c r="O317" s="211"/>
      <c r="P317" s="211"/>
      <c r="Q317" s="211"/>
      <c r="R317" s="211"/>
      <c r="S317" s="211"/>
      <c r="T317" s="211"/>
      <c r="U317" s="211"/>
      <c r="V317" s="211"/>
      <c r="W317" s="211"/>
      <c r="X317" s="212"/>
      <c r="AT317" s="213" t="s">
        <v>186</v>
      </c>
      <c r="AU317" s="213" t="s">
        <v>141</v>
      </c>
      <c r="AV317" s="13" t="s">
        <v>86</v>
      </c>
      <c r="AW317" s="13" t="s">
        <v>5</v>
      </c>
      <c r="AX317" s="13" t="s">
        <v>78</v>
      </c>
      <c r="AY317" s="213" t="s">
        <v>138</v>
      </c>
    </row>
    <row r="318" spans="2:51" s="13" customFormat="1" ht="11.25">
      <c r="B318" s="203"/>
      <c r="C318" s="204"/>
      <c r="D318" s="205" t="s">
        <v>186</v>
      </c>
      <c r="E318" s="206" t="s">
        <v>22</v>
      </c>
      <c r="F318" s="207" t="s">
        <v>377</v>
      </c>
      <c r="G318" s="204"/>
      <c r="H318" s="206" t="s">
        <v>22</v>
      </c>
      <c r="I318" s="208"/>
      <c r="J318" s="208"/>
      <c r="K318" s="204"/>
      <c r="L318" s="204"/>
      <c r="M318" s="209"/>
      <c r="N318" s="210"/>
      <c r="O318" s="211"/>
      <c r="P318" s="211"/>
      <c r="Q318" s="211"/>
      <c r="R318" s="211"/>
      <c r="S318" s="211"/>
      <c r="T318" s="211"/>
      <c r="U318" s="211"/>
      <c r="V318" s="211"/>
      <c r="W318" s="211"/>
      <c r="X318" s="212"/>
      <c r="AT318" s="213" t="s">
        <v>186</v>
      </c>
      <c r="AU318" s="213" t="s">
        <v>141</v>
      </c>
      <c r="AV318" s="13" t="s">
        <v>86</v>
      </c>
      <c r="AW318" s="13" t="s">
        <v>5</v>
      </c>
      <c r="AX318" s="13" t="s">
        <v>78</v>
      </c>
      <c r="AY318" s="213" t="s">
        <v>138</v>
      </c>
    </row>
    <row r="319" spans="2:51" s="13" customFormat="1" ht="11.25">
      <c r="B319" s="203"/>
      <c r="C319" s="204"/>
      <c r="D319" s="205" t="s">
        <v>186</v>
      </c>
      <c r="E319" s="206" t="s">
        <v>22</v>
      </c>
      <c r="F319" s="207" t="s">
        <v>298</v>
      </c>
      <c r="G319" s="204"/>
      <c r="H319" s="206" t="s">
        <v>22</v>
      </c>
      <c r="I319" s="208"/>
      <c r="J319" s="208"/>
      <c r="K319" s="204"/>
      <c r="L319" s="204"/>
      <c r="M319" s="209"/>
      <c r="N319" s="210"/>
      <c r="O319" s="211"/>
      <c r="P319" s="211"/>
      <c r="Q319" s="211"/>
      <c r="R319" s="211"/>
      <c r="S319" s="211"/>
      <c r="T319" s="211"/>
      <c r="U319" s="211"/>
      <c r="V319" s="211"/>
      <c r="W319" s="211"/>
      <c r="X319" s="212"/>
      <c r="AT319" s="213" t="s">
        <v>186</v>
      </c>
      <c r="AU319" s="213" t="s">
        <v>141</v>
      </c>
      <c r="AV319" s="13" t="s">
        <v>86</v>
      </c>
      <c r="AW319" s="13" t="s">
        <v>5</v>
      </c>
      <c r="AX319" s="13" t="s">
        <v>78</v>
      </c>
      <c r="AY319" s="213" t="s">
        <v>138</v>
      </c>
    </row>
    <row r="320" spans="2:51" s="13" customFormat="1" ht="11.25">
      <c r="B320" s="203"/>
      <c r="C320" s="204"/>
      <c r="D320" s="205" t="s">
        <v>186</v>
      </c>
      <c r="E320" s="206" t="s">
        <v>22</v>
      </c>
      <c r="F320" s="207" t="s">
        <v>368</v>
      </c>
      <c r="G320" s="204"/>
      <c r="H320" s="206" t="s">
        <v>22</v>
      </c>
      <c r="I320" s="208"/>
      <c r="J320" s="208"/>
      <c r="K320" s="204"/>
      <c r="L320" s="204"/>
      <c r="M320" s="209"/>
      <c r="N320" s="210"/>
      <c r="O320" s="211"/>
      <c r="P320" s="211"/>
      <c r="Q320" s="211"/>
      <c r="R320" s="211"/>
      <c r="S320" s="211"/>
      <c r="T320" s="211"/>
      <c r="U320" s="211"/>
      <c r="V320" s="211"/>
      <c r="W320" s="211"/>
      <c r="X320" s="212"/>
      <c r="AT320" s="213" t="s">
        <v>186</v>
      </c>
      <c r="AU320" s="213" t="s">
        <v>141</v>
      </c>
      <c r="AV320" s="13" t="s">
        <v>86</v>
      </c>
      <c r="AW320" s="13" t="s">
        <v>5</v>
      </c>
      <c r="AX320" s="13" t="s">
        <v>78</v>
      </c>
      <c r="AY320" s="213" t="s">
        <v>138</v>
      </c>
    </row>
    <row r="321" spans="2:51" s="13" customFormat="1" ht="11.25">
      <c r="B321" s="203"/>
      <c r="C321" s="204"/>
      <c r="D321" s="205" t="s">
        <v>186</v>
      </c>
      <c r="E321" s="206" t="s">
        <v>22</v>
      </c>
      <c r="F321" s="207" t="s">
        <v>195</v>
      </c>
      <c r="G321" s="204"/>
      <c r="H321" s="206" t="s">
        <v>22</v>
      </c>
      <c r="I321" s="208"/>
      <c r="J321" s="208"/>
      <c r="K321" s="204"/>
      <c r="L321" s="204"/>
      <c r="M321" s="209"/>
      <c r="N321" s="210"/>
      <c r="O321" s="211"/>
      <c r="P321" s="211"/>
      <c r="Q321" s="211"/>
      <c r="R321" s="211"/>
      <c r="S321" s="211"/>
      <c r="T321" s="211"/>
      <c r="U321" s="211"/>
      <c r="V321" s="211"/>
      <c r="W321" s="211"/>
      <c r="X321" s="212"/>
      <c r="AT321" s="213" t="s">
        <v>186</v>
      </c>
      <c r="AU321" s="213" t="s">
        <v>141</v>
      </c>
      <c r="AV321" s="13" t="s">
        <v>86</v>
      </c>
      <c r="AW321" s="13" t="s">
        <v>5</v>
      </c>
      <c r="AX321" s="13" t="s">
        <v>78</v>
      </c>
      <c r="AY321" s="213" t="s">
        <v>138</v>
      </c>
    </row>
    <row r="322" spans="2:51" s="14" customFormat="1" ht="11.25">
      <c r="B322" s="214"/>
      <c r="C322" s="215"/>
      <c r="D322" s="205" t="s">
        <v>186</v>
      </c>
      <c r="E322" s="216" t="s">
        <v>22</v>
      </c>
      <c r="F322" s="217" t="s">
        <v>378</v>
      </c>
      <c r="G322" s="215"/>
      <c r="H322" s="218">
        <v>19.27</v>
      </c>
      <c r="I322" s="219"/>
      <c r="J322" s="219"/>
      <c r="K322" s="215"/>
      <c r="L322" s="215"/>
      <c r="M322" s="220"/>
      <c r="N322" s="221"/>
      <c r="O322" s="222"/>
      <c r="P322" s="222"/>
      <c r="Q322" s="222"/>
      <c r="R322" s="222"/>
      <c r="S322" s="222"/>
      <c r="T322" s="222"/>
      <c r="U322" s="222"/>
      <c r="V322" s="222"/>
      <c r="W322" s="222"/>
      <c r="X322" s="223"/>
      <c r="AT322" s="224" t="s">
        <v>186</v>
      </c>
      <c r="AU322" s="224" t="s">
        <v>141</v>
      </c>
      <c r="AV322" s="14" t="s">
        <v>141</v>
      </c>
      <c r="AW322" s="14" t="s">
        <v>5</v>
      </c>
      <c r="AX322" s="14" t="s">
        <v>78</v>
      </c>
      <c r="AY322" s="224" t="s">
        <v>138</v>
      </c>
    </row>
    <row r="323" spans="2:51" s="13" customFormat="1" ht="11.25">
      <c r="B323" s="203"/>
      <c r="C323" s="204"/>
      <c r="D323" s="205" t="s">
        <v>186</v>
      </c>
      <c r="E323" s="206" t="s">
        <v>22</v>
      </c>
      <c r="F323" s="207" t="s">
        <v>234</v>
      </c>
      <c r="G323" s="204"/>
      <c r="H323" s="206" t="s">
        <v>22</v>
      </c>
      <c r="I323" s="208"/>
      <c r="J323" s="208"/>
      <c r="K323" s="204"/>
      <c r="L323" s="204"/>
      <c r="M323" s="209"/>
      <c r="N323" s="210"/>
      <c r="O323" s="211"/>
      <c r="P323" s="211"/>
      <c r="Q323" s="211"/>
      <c r="R323" s="211"/>
      <c r="S323" s="211"/>
      <c r="T323" s="211"/>
      <c r="U323" s="211"/>
      <c r="V323" s="211"/>
      <c r="W323" s="211"/>
      <c r="X323" s="212"/>
      <c r="AT323" s="213" t="s">
        <v>186</v>
      </c>
      <c r="AU323" s="213" t="s">
        <v>141</v>
      </c>
      <c r="AV323" s="13" t="s">
        <v>86</v>
      </c>
      <c r="AW323" s="13" t="s">
        <v>5</v>
      </c>
      <c r="AX323" s="13" t="s">
        <v>78</v>
      </c>
      <c r="AY323" s="213" t="s">
        <v>138</v>
      </c>
    </row>
    <row r="324" spans="2:51" s="14" customFormat="1" ht="33.75">
      <c r="B324" s="214"/>
      <c r="C324" s="215"/>
      <c r="D324" s="205" t="s">
        <v>186</v>
      </c>
      <c r="E324" s="216" t="s">
        <v>22</v>
      </c>
      <c r="F324" s="217" t="s">
        <v>379</v>
      </c>
      <c r="G324" s="215"/>
      <c r="H324" s="218">
        <v>33.512</v>
      </c>
      <c r="I324" s="219"/>
      <c r="J324" s="219"/>
      <c r="K324" s="215"/>
      <c r="L324" s="215"/>
      <c r="M324" s="220"/>
      <c r="N324" s="221"/>
      <c r="O324" s="222"/>
      <c r="P324" s="222"/>
      <c r="Q324" s="222"/>
      <c r="R324" s="222"/>
      <c r="S324" s="222"/>
      <c r="T324" s="222"/>
      <c r="U324" s="222"/>
      <c r="V324" s="222"/>
      <c r="W324" s="222"/>
      <c r="X324" s="223"/>
      <c r="AT324" s="224" t="s">
        <v>186</v>
      </c>
      <c r="AU324" s="224" t="s">
        <v>141</v>
      </c>
      <c r="AV324" s="14" t="s">
        <v>141</v>
      </c>
      <c r="AW324" s="14" t="s">
        <v>5</v>
      </c>
      <c r="AX324" s="14" t="s">
        <v>78</v>
      </c>
      <c r="AY324" s="224" t="s">
        <v>138</v>
      </c>
    </row>
    <row r="325" spans="2:51" s="13" customFormat="1" ht="11.25">
      <c r="B325" s="203"/>
      <c r="C325" s="204"/>
      <c r="D325" s="205" t="s">
        <v>186</v>
      </c>
      <c r="E325" s="206" t="s">
        <v>22</v>
      </c>
      <c r="F325" s="207" t="s">
        <v>304</v>
      </c>
      <c r="G325" s="204"/>
      <c r="H325" s="206" t="s">
        <v>22</v>
      </c>
      <c r="I325" s="208"/>
      <c r="J325" s="208"/>
      <c r="K325" s="204"/>
      <c r="L325" s="204"/>
      <c r="M325" s="209"/>
      <c r="N325" s="210"/>
      <c r="O325" s="211"/>
      <c r="P325" s="211"/>
      <c r="Q325" s="211"/>
      <c r="R325" s="211"/>
      <c r="S325" s="211"/>
      <c r="T325" s="211"/>
      <c r="U325" s="211"/>
      <c r="V325" s="211"/>
      <c r="W325" s="211"/>
      <c r="X325" s="212"/>
      <c r="AT325" s="213" t="s">
        <v>186</v>
      </c>
      <c r="AU325" s="213" t="s">
        <v>141</v>
      </c>
      <c r="AV325" s="13" t="s">
        <v>86</v>
      </c>
      <c r="AW325" s="13" t="s">
        <v>5</v>
      </c>
      <c r="AX325" s="13" t="s">
        <v>78</v>
      </c>
      <c r="AY325" s="213" t="s">
        <v>138</v>
      </c>
    </row>
    <row r="326" spans="2:51" s="14" customFormat="1" ht="11.25">
      <c r="B326" s="214"/>
      <c r="C326" s="215"/>
      <c r="D326" s="205" t="s">
        <v>186</v>
      </c>
      <c r="E326" s="216" t="s">
        <v>22</v>
      </c>
      <c r="F326" s="217" t="s">
        <v>380</v>
      </c>
      <c r="G326" s="215"/>
      <c r="H326" s="218">
        <v>13.85</v>
      </c>
      <c r="I326" s="219"/>
      <c r="J326" s="219"/>
      <c r="K326" s="215"/>
      <c r="L326" s="215"/>
      <c r="M326" s="220"/>
      <c r="N326" s="221"/>
      <c r="O326" s="222"/>
      <c r="P326" s="222"/>
      <c r="Q326" s="222"/>
      <c r="R326" s="222"/>
      <c r="S326" s="222"/>
      <c r="T326" s="222"/>
      <c r="U326" s="222"/>
      <c r="V326" s="222"/>
      <c r="W326" s="222"/>
      <c r="X326" s="223"/>
      <c r="AT326" s="224" t="s">
        <v>186</v>
      </c>
      <c r="AU326" s="224" t="s">
        <v>141</v>
      </c>
      <c r="AV326" s="14" t="s">
        <v>141</v>
      </c>
      <c r="AW326" s="14" t="s">
        <v>5</v>
      </c>
      <c r="AX326" s="14" t="s">
        <v>78</v>
      </c>
      <c r="AY326" s="224" t="s">
        <v>138</v>
      </c>
    </row>
    <row r="327" spans="2:51" s="13" customFormat="1" ht="11.25">
      <c r="B327" s="203"/>
      <c r="C327" s="204"/>
      <c r="D327" s="205" t="s">
        <v>186</v>
      </c>
      <c r="E327" s="206" t="s">
        <v>22</v>
      </c>
      <c r="F327" s="207" t="s">
        <v>306</v>
      </c>
      <c r="G327" s="204"/>
      <c r="H327" s="206" t="s">
        <v>22</v>
      </c>
      <c r="I327" s="208"/>
      <c r="J327" s="208"/>
      <c r="K327" s="204"/>
      <c r="L327" s="204"/>
      <c r="M327" s="209"/>
      <c r="N327" s="210"/>
      <c r="O327" s="211"/>
      <c r="P327" s="211"/>
      <c r="Q327" s="211"/>
      <c r="R327" s="211"/>
      <c r="S327" s="211"/>
      <c r="T327" s="211"/>
      <c r="U327" s="211"/>
      <c r="V327" s="211"/>
      <c r="W327" s="211"/>
      <c r="X327" s="212"/>
      <c r="AT327" s="213" t="s">
        <v>186</v>
      </c>
      <c r="AU327" s="213" t="s">
        <v>141</v>
      </c>
      <c r="AV327" s="13" t="s">
        <v>86</v>
      </c>
      <c r="AW327" s="13" t="s">
        <v>5</v>
      </c>
      <c r="AX327" s="13" t="s">
        <v>78</v>
      </c>
      <c r="AY327" s="213" t="s">
        <v>138</v>
      </c>
    </row>
    <row r="328" spans="2:51" s="14" customFormat="1" ht="11.25">
      <c r="B328" s="214"/>
      <c r="C328" s="215"/>
      <c r="D328" s="205" t="s">
        <v>186</v>
      </c>
      <c r="E328" s="216" t="s">
        <v>22</v>
      </c>
      <c r="F328" s="217" t="s">
        <v>381</v>
      </c>
      <c r="G328" s="215"/>
      <c r="H328" s="218">
        <v>22.624</v>
      </c>
      <c r="I328" s="219"/>
      <c r="J328" s="219"/>
      <c r="K328" s="215"/>
      <c r="L328" s="215"/>
      <c r="M328" s="220"/>
      <c r="N328" s="221"/>
      <c r="O328" s="222"/>
      <c r="P328" s="222"/>
      <c r="Q328" s="222"/>
      <c r="R328" s="222"/>
      <c r="S328" s="222"/>
      <c r="T328" s="222"/>
      <c r="U328" s="222"/>
      <c r="V328" s="222"/>
      <c r="W328" s="222"/>
      <c r="X328" s="223"/>
      <c r="AT328" s="224" t="s">
        <v>186</v>
      </c>
      <c r="AU328" s="224" t="s">
        <v>141</v>
      </c>
      <c r="AV328" s="14" t="s">
        <v>141</v>
      </c>
      <c r="AW328" s="14" t="s">
        <v>5</v>
      </c>
      <c r="AX328" s="14" t="s">
        <v>78</v>
      </c>
      <c r="AY328" s="224" t="s">
        <v>138</v>
      </c>
    </row>
    <row r="329" spans="2:51" s="15" customFormat="1" ht="11.25">
      <c r="B329" s="225"/>
      <c r="C329" s="226"/>
      <c r="D329" s="205" t="s">
        <v>186</v>
      </c>
      <c r="E329" s="227" t="s">
        <v>22</v>
      </c>
      <c r="F329" s="228" t="s">
        <v>196</v>
      </c>
      <c r="G329" s="226"/>
      <c r="H329" s="229">
        <v>161.344</v>
      </c>
      <c r="I329" s="230"/>
      <c r="J329" s="230"/>
      <c r="K329" s="226"/>
      <c r="L329" s="226"/>
      <c r="M329" s="231"/>
      <c r="N329" s="232"/>
      <c r="O329" s="233"/>
      <c r="P329" s="233"/>
      <c r="Q329" s="233"/>
      <c r="R329" s="233"/>
      <c r="S329" s="233"/>
      <c r="T329" s="233"/>
      <c r="U329" s="233"/>
      <c r="V329" s="233"/>
      <c r="W329" s="233"/>
      <c r="X329" s="234"/>
      <c r="AT329" s="235" t="s">
        <v>186</v>
      </c>
      <c r="AU329" s="235" t="s">
        <v>141</v>
      </c>
      <c r="AV329" s="15" t="s">
        <v>155</v>
      </c>
      <c r="AW329" s="15" t="s">
        <v>5</v>
      </c>
      <c r="AX329" s="15" t="s">
        <v>86</v>
      </c>
      <c r="AY329" s="235" t="s">
        <v>138</v>
      </c>
    </row>
    <row r="330" spans="1:65" s="2" customFormat="1" ht="33" customHeight="1">
      <c r="A330" s="36"/>
      <c r="B330" s="37"/>
      <c r="C330" s="178" t="s">
        <v>382</v>
      </c>
      <c r="D330" s="178" t="s">
        <v>142</v>
      </c>
      <c r="E330" s="179" t="s">
        <v>383</v>
      </c>
      <c r="F330" s="180" t="s">
        <v>384</v>
      </c>
      <c r="G330" s="181" t="s">
        <v>208</v>
      </c>
      <c r="H330" s="182">
        <v>2.095</v>
      </c>
      <c r="I330" s="183"/>
      <c r="J330" s="183"/>
      <c r="K330" s="184">
        <f>ROUND(P330*H330,2)</f>
        <v>0</v>
      </c>
      <c r="L330" s="180" t="s">
        <v>182</v>
      </c>
      <c r="M330" s="41"/>
      <c r="N330" s="185" t="s">
        <v>22</v>
      </c>
      <c r="O330" s="186" t="s">
        <v>48</v>
      </c>
      <c r="P330" s="187">
        <f>I330+J330</f>
        <v>0</v>
      </c>
      <c r="Q330" s="187">
        <f>ROUND(I330*H330,2)</f>
        <v>0</v>
      </c>
      <c r="R330" s="187">
        <f>ROUND(J330*H330,2)</f>
        <v>0</v>
      </c>
      <c r="S330" s="66"/>
      <c r="T330" s="188">
        <f>S330*H330</f>
        <v>0</v>
      </c>
      <c r="U330" s="188">
        <v>0.063</v>
      </c>
      <c r="V330" s="188">
        <f>U330*H330</f>
        <v>0.13198500000000002</v>
      </c>
      <c r="W330" s="188">
        <v>0</v>
      </c>
      <c r="X330" s="189">
        <f>W330*H330</f>
        <v>0</v>
      </c>
      <c r="Y330" s="36"/>
      <c r="Z330" s="36"/>
      <c r="AA330" s="36"/>
      <c r="AB330" s="36"/>
      <c r="AC330" s="36"/>
      <c r="AD330" s="36"/>
      <c r="AE330" s="36"/>
      <c r="AR330" s="190" t="s">
        <v>155</v>
      </c>
      <c r="AT330" s="190" t="s">
        <v>142</v>
      </c>
      <c r="AU330" s="190" t="s">
        <v>141</v>
      </c>
      <c r="AY330" s="19" t="s">
        <v>138</v>
      </c>
      <c r="BE330" s="191">
        <f>IF(O330="základní",K330,0)</f>
        <v>0</v>
      </c>
      <c r="BF330" s="191">
        <f>IF(O330="snížená",K330,0)</f>
        <v>0</v>
      </c>
      <c r="BG330" s="191">
        <f>IF(O330="zákl. přenesená",K330,0)</f>
        <v>0</v>
      </c>
      <c r="BH330" s="191">
        <f>IF(O330="sníž. přenesená",K330,0)</f>
        <v>0</v>
      </c>
      <c r="BI330" s="191">
        <f>IF(O330="nulová",K330,0)</f>
        <v>0</v>
      </c>
      <c r="BJ330" s="19" t="s">
        <v>141</v>
      </c>
      <c r="BK330" s="191">
        <f>ROUND(P330*H330,2)</f>
        <v>0</v>
      </c>
      <c r="BL330" s="19" t="s">
        <v>155</v>
      </c>
      <c r="BM330" s="190" t="s">
        <v>385</v>
      </c>
    </row>
    <row r="331" spans="1:47" s="2" customFormat="1" ht="11.25">
      <c r="A331" s="36"/>
      <c r="B331" s="37"/>
      <c r="C331" s="38"/>
      <c r="D331" s="198" t="s">
        <v>184</v>
      </c>
      <c r="E331" s="38"/>
      <c r="F331" s="199" t="s">
        <v>386</v>
      </c>
      <c r="G331" s="38"/>
      <c r="H331" s="38"/>
      <c r="I331" s="200"/>
      <c r="J331" s="200"/>
      <c r="K331" s="38"/>
      <c r="L331" s="38"/>
      <c r="M331" s="41"/>
      <c r="N331" s="201"/>
      <c r="O331" s="202"/>
      <c r="P331" s="66"/>
      <c r="Q331" s="66"/>
      <c r="R331" s="66"/>
      <c r="S331" s="66"/>
      <c r="T331" s="66"/>
      <c r="U331" s="66"/>
      <c r="V331" s="66"/>
      <c r="W331" s="66"/>
      <c r="X331" s="67"/>
      <c r="Y331" s="36"/>
      <c r="Z331" s="36"/>
      <c r="AA331" s="36"/>
      <c r="AB331" s="36"/>
      <c r="AC331" s="36"/>
      <c r="AD331" s="36"/>
      <c r="AE331" s="36"/>
      <c r="AT331" s="19" t="s">
        <v>184</v>
      </c>
      <c r="AU331" s="19" t="s">
        <v>141</v>
      </c>
    </row>
    <row r="332" spans="2:51" s="13" customFormat="1" ht="11.25">
      <c r="B332" s="203"/>
      <c r="C332" s="204"/>
      <c r="D332" s="205" t="s">
        <v>186</v>
      </c>
      <c r="E332" s="206" t="s">
        <v>22</v>
      </c>
      <c r="F332" s="207" t="s">
        <v>387</v>
      </c>
      <c r="G332" s="204"/>
      <c r="H332" s="206" t="s">
        <v>22</v>
      </c>
      <c r="I332" s="208"/>
      <c r="J332" s="208"/>
      <c r="K332" s="204"/>
      <c r="L332" s="204"/>
      <c r="M332" s="209"/>
      <c r="N332" s="210"/>
      <c r="O332" s="211"/>
      <c r="P332" s="211"/>
      <c r="Q332" s="211"/>
      <c r="R332" s="211"/>
      <c r="S332" s="211"/>
      <c r="T332" s="211"/>
      <c r="U332" s="211"/>
      <c r="V332" s="211"/>
      <c r="W332" s="211"/>
      <c r="X332" s="212"/>
      <c r="AT332" s="213" t="s">
        <v>186</v>
      </c>
      <c r="AU332" s="213" t="s">
        <v>141</v>
      </c>
      <c r="AV332" s="13" t="s">
        <v>86</v>
      </c>
      <c r="AW332" s="13" t="s">
        <v>5</v>
      </c>
      <c r="AX332" s="13" t="s">
        <v>78</v>
      </c>
      <c r="AY332" s="213" t="s">
        <v>138</v>
      </c>
    </row>
    <row r="333" spans="2:51" s="13" customFormat="1" ht="11.25">
      <c r="B333" s="203"/>
      <c r="C333" s="204"/>
      <c r="D333" s="205" t="s">
        <v>186</v>
      </c>
      <c r="E333" s="206" t="s">
        <v>22</v>
      </c>
      <c r="F333" s="207" t="s">
        <v>285</v>
      </c>
      <c r="G333" s="204"/>
      <c r="H333" s="206" t="s">
        <v>22</v>
      </c>
      <c r="I333" s="208"/>
      <c r="J333" s="208"/>
      <c r="K333" s="204"/>
      <c r="L333" s="204"/>
      <c r="M333" s="209"/>
      <c r="N333" s="210"/>
      <c r="O333" s="211"/>
      <c r="P333" s="211"/>
      <c r="Q333" s="211"/>
      <c r="R333" s="211"/>
      <c r="S333" s="211"/>
      <c r="T333" s="211"/>
      <c r="U333" s="211"/>
      <c r="V333" s="211"/>
      <c r="W333" s="211"/>
      <c r="X333" s="212"/>
      <c r="AT333" s="213" t="s">
        <v>186</v>
      </c>
      <c r="AU333" s="213" t="s">
        <v>141</v>
      </c>
      <c r="AV333" s="13" t="s">
        <v>86</v>
      </c>
      <c r="AW333" s="13" t="s">
        <v>5</v>
      </c>
      <c r="AX333" s="13" t="s">
        <v>78</v>
      </c>
      <c r="AY333" s="213" t="s">
        <v>138</v>
      </c>
    </row>
    <row r="334" spans="2:51" s="14" customFormat="1" ht="11.25">
      <c r="B334" s="214"/>
      <c r="C334" s="215"/>
      <c r="D334" s="205" t="s">
        <v>186</v>
      </c>
      <c r="E334" s="216" t="s">
        <v>22</v>
      </c>
      <c r="F334" s="217" t="s">
        <v>388</v>
      </c>
      <c r="G334" s="215"/>
      <c r="H334" s="218">
        <v>0.234</v>
      </c>
      <c r="I334" s="219"/>
      <c r="J334" s="219"/>
      <c r="K334" s="215"/>
      <c r="L334" s="215"/>
      <c r="M334" s="220"/>
      <c r="N334" s="221"/>
      <c r="O334" s="222"/>
      <c r="P334" s="222"/>
      <c r="Q334" s="222"/>
      <c r="R334" s="222"/>
      <c r="S334" s="222"/>
      <c r="T334" s="222"/>
      <c r="U334" s="222"/>
      <c r="V334" s="222"/>
      <c r="W334" s="222"/>
      <c r="X334" s="223"/>
      <c r="AT334" s="224" t="s">
        <v>186</v>
      </c>
      <c r="AU334" s="224" t="s">
        <v>141</v>
      </c>
      <c r="AV334" s="14" t="s">
        <v>141</v>
      </c>
      <c r="AW334" s="14" t="s">
        <v>5</v>
      </c>
      <c r="AX334" s="14" t="s">
        <v>78</v>
      </c>
      <c r="AY334" s="224" t="s">
        <v>138</v>
      </c>
    </row>
    <row r="335" spans="2:51" s="13" customFormat="1" ht="11.25">
      <c r="B335" s="203"/>
      <c r="C335" s="204"/>
      <c r="D335" s="205" t="s">
        <v>186</v>
      </c>
      <c r="E335" s="206" t="s">
        <v>22</v>
      </c>
      <c r="F335" s="207" t="s">
        <v>193</v>
      </c>
      <c r="G335" s="204"/>
      <c r="H335" s="206" t="s">
        <v>22</v>
      </c>
      <c r="I335" s="208"/>
      <c r="J335" s="208"/>
      <c r="K335" s="204"/>
      <c r="L335" s="204"/>
      <c r="M335" s="209"/>
      <c r="N335" s="210"/>
      <c r="O335" s="211"/>
      <c r="P335" s="211"/>
      <c r="Q335" s="211"/>
      <c r="R335" s="211"/>
      <c r="S335" s="211"/>
      <c r="T335" s="211"/>
      <c r="U335" s="211"/>
      <c r="V335" s="211"/>
      <c r="W335" s="211"/>
      <c r="X335" s="212"/>
      <c r="AT335" s="213" t="s">
        <v>186</v>
      </c>
      <c r="AU335" s="213" t="s">
        <v>141</v>
      </c>
      <c r="AV335" s="13" t="s">
        <v>86</v>
      </c>
      <c r="AW335" s="13" t="s">
        <v>5</v>
      </c>
      <c r="AX335" s="13" t="s">
        <v>78</v>
      </c>
      <c r="AY335" s="213" t="s">
        <v>138</v>
      </c>
    </row>
    <row r="336" spans="2:51" s="14" customFormat="1" ht="11.25">
      <c r="B336" s="214"/>
      <c r="C336" s="215"/>
      <c r="D336" s="205" t="s">
        <v>186</v>
      </c>
      <c r="E336" s="216" t="s">
        <v>22</v>
      </c>
      <c r="F336" s="217" t="s">
        <v>389</v>
      </c>
      <c r="G336" s="215"/>
      <c r="H336" s="218">
        <v>0.117</v>
      </c>
      <c r="I336" s="219"/>
      <c r="J336" s="219"/>
      <c r="K336" s="215"/>
      <c r="L336" s="215"/>
      <c r="M336" s="220"/>
      <c r="N336" s="221"/>
      <c r="O336" s="222"/>
      <c r="P336" s="222"/>
      <c r="Q336" s="222"/>
      <c r="R336" s="222"/>
      <c r="S336" s="222"/>
      <c r="T336" s="222"/>
      <c r="U336" s="222"/>
      <c r="V336" s="222"/>
      <c r="W336" s="222"/>
      <c r="X336" s="223"/>
      <c r="AT336" s="224" t="s">
        <v>186</v>
      </c>
      <c r="AU336" s="224" t="s">
        <v>141</v>
      </c>
      <c r="AV336" s="14" t="s">
        <v>141</v>
      </c>
      <c r="AW336" s="14" t="s">
        <v>5</v>
      </c>
      <c r="AX336" s="14" t="s">
        <v>78</v>
      </c>
      <c r="AY336" s="224" t="s">
        <v>138</v>
      </c>
    </row>
    <row r="337" spans="2:51" s="13" customFormat="1" ht="11.25">
      <c r="B337" s="203"/>
      <c r="C337" s="204"/>
      <c r="D337" s="205" t="s">
        <v>186</v>
      </c>
      <c r="E337" s="206" t="s">
        <v>22</v>
      </c>
      <c r="F337" s="207" t="s">
        <v>194</v>
      </c>
      <c r="G337" s="204"/>
      <c r="H337" s="206" t="s">
        <v>22</v>
      </c>
      <c r="I337" s="208"/>
      <c r="J337" s="208"/>
      <c r="K337" s="204"/>
      <c r="L337" s="204"/>
      <c r="M337" s="209"/>
      <c r="N337" s="210"/>
      <c r="O337" s="211"/>
      <c r="P337" s="211"/>
      <c r="Q337" s="211"/>
      <c r="R337" s="211"/>
      <c r="S337" s="211"/>
      <c r="T337" s="211"/>
      <c r="U337" s="211"/>
      <c r="V337" s="211"/>
      <c r="W337" s="211"/>
      <c r="X337" s="212"/>
      <c r="AT337" s="213" t="s">
        <v>186</v>
      </c>
      <c r="AU337" s="213" t="s">
        <v>141</v>
      </c>
      <c r="AV337" s="13" t="s">
        <v>86</v>
      </c>
      <c r="AW337" s="13" t="s">
        <v>5</v>
      </c>
      <c r="AX337" s="13" t="s">
        <v>78</v>
      </c>
      <c r="AY337" s="213" t="s">
        <v>138</v>
      </c>
    </row>
    <row r="338" spans="2:51" s="14" customFormat="1" ht="11.25">
      <c r="B338" s="214"/>
      <c r="C338" s="215"/>
      <c r="D338" s="205" t="s">
        <v>186</v>
      </c>
      <c r="E338" s="216" t="s">
        <v>22</v>
      </c>
      <c r="F338" s="217" t="s">
        <v>390</v>
      </c>
      <c r="G338" s="215"/>
      <c r="H338" s="218">
        <v>0.231</v>
      </c>
      <c r="I338" s="219"/>
      <c r="J338" s="219"/>
      <c r="K338" s="215"/>
      <c r="L338" s="215"/>
      <c r="M338" s="220"/>
      <c r="N338" s="221"/>
      <c r="O338" s="222"/>
      <c r="P338" s="222"/>
      <c r="Q338" s="222"/>
      <c r="R338" s="222"/>
      <c r="S338" s="222"/>
      <c r="T338" s="222"/>
      <c r="U338" s="222"/>
      <c r="V338" s="222"/>
      <c r="W338" s="222"/>
      <c r="X338" s="223"/>
      <c r="AT338" s="224" t="s">
        <v>186</v>
      </c>
      <c r="AU338" s="224" t="s">
        <v>141</v>
      </c>
      <c r="AV338" s="14" t="s">
        <v>141</v>
      </c>
      <c r="AW338" s="14" t="s">
        <v>5</v>
      </c>
      <c r="AX338" s="14" t="s">
        <v>78</v>
      </c>
      <c r="AY338" s="224" t="s">
        <v>138</v>
      </c>
    </row>
    <row r="339" spans="2:51" s="13" customFormat="1" ht="11.25">
      <c r="B339" s="203"/>
      <c r="C339" s="204"/>
      <c r="D339" s="205" t="s">
        <v>186</v>
      </c>
      <c r="E339" s="206" t="s">
        <v>22</v>
      </c>
      <c r="F339" s="207" t="s">
        <v>218</v>
      </c>
      <c r="G339" s="204"/>
      <c r="H339" s="206" t="s">
        <v>22</v>
      </c>
      <c r="I339" s="208"/>
      <c r="J339" s="208"/>
      <c r="K339" s="204"/>
      <c r="L339" s="204"/>
      <c r="M339" s="209"/>
      <c r="N339" s="210"/>
      <c r="O339" s="211"/>
      <c r="P339" s="211"/>
      <c r="Q339" s="211"/>
      <c r="R339" s="211"/>
      <c r="S339" s="211"/>
      <c r="T339" s="211"/>
      <c r="U339" s="211"/>
      <c r="V339" s="211"/>
      <c r="W339" s="211"/>
      <c r="X339" s="212"/>
      <c r="AT339" s="213" t="s">
        <v>186</v>
      </c>
      <c r="AU339" s="213" t="s">
        <v>141</v>
      </c>
      <c r="AV339" s="13" t="s">
        <v>86</v>
      </c>
      <c r="AW339" s="13" t="s">
        <v>5</v>
      </c>
      <c r="AX339" s="13" t="s">
        <v>78</v>
      </c>
      <c r="AY339" s="213" t="s">
        <v>138</v>
      </c>
    </row>
    <row r="340" spans="2:51" s="14" customFormat="1" ht="11.25">
      <c r="B340" s="214"/>
      <c r="C340" s="215"/>
      <c r="D340" s="205" t="s">
        <v>186</v>
      </c>
      <c r="E340" s="216" t="s">
        <v>22</v>
      </c>
      <c r="F340" s="217" t="s">
        <v>391</v>
      </c>
      <c r="G340" s="215"/>
      <c r="H340" s="218">
        <v>0.465</v>
      </c>
      <c r="I340" s="219"/>
      <c r="J340" s="219"/>
      <c r="K340" s="215"/>
      <c r="L340" s="215"/>
      <c r="M340" s="220"/>
      <c r="N340" s="221"/>
      <c r="O340" s="222"/>
      <c r="P340" s="222"/>
      <c r="Q340" s="222"/>
      <c r="R340" s="222"/>
      <c r="S340" s="222"/>
      <c r="T340" s="222"/>
      <c r="U340" s="222"/>
      <c r="V340" s="222"/>
      <c r="W340" s="222"/>
      <c r="X340" s="223"/>
      <c r="AT340" s="224" t="s">
        <v>186</v>
      </c>
      <c r="AU340" s="224" t="s">
        <v>141</v>
      </c>
      <c r="AV340" s="14" t="s">
        <v>141</v>
      </c>
      <c r="AW340" s="14" t="s">
        <v>5</v>
      </c>
      <c r="AX340" s="14" t="s">
        <v>78</v>
      </c>
      <c r="AY340" s="224" t="s">
        <v>138</v>
      </c>
    </row>
    <row r="341" spans="2:51" s="13" customFormat="1" ht="11.25">
      <c r="B341" s="203"/>
      <c r="C341" s="204"/>
      <c r="D341" s="205" t="s">
        <v>186</v>
      </c>
      <c r="E341" s="206" t="s">
        <v>22</v>
      </c>
      <c r="F341" s="207" t="s">
        <v>298</v>
      </c>
      <c r="G341" s="204"/>
      <c r="H341" s="206" t="s">
        <v>22</v>
      </c>
      <c r="I341" s="208"/>
      <c r="J341" s="208"/>
      <c r="K341" s="204"/>
      <c r="L341" s="204"/>
      <c r="M341" s="209"/>
      <c r="N341" s="210"/>
      <c r="O341" s="211"/>
      <c r="P341" s="211"/>
      <c r="Q341" s="211"/>
      <c r="R341" s="211"/>
      <c r="S341" s="211"/>
      <c r="T341" s="211"/>
      <c r="U341" s="211"/>
      <c r="V341" s="211"/>
      <c r="W341" s="211"/>
      <c r="X341" s="212"/>
      <c r="AT341" s="213" t="s">
        <v>186</v>
      </c>
      <c r="AU341" s="213" t="s">
        <v>141</v>
      </c>
      <c r="AV341" s="13" t="s">
        <v>86</v>
      </c>
      <c r="AW341" s="13" t="s">
        <v>5</v>
      </c>
      <c r="AX341" s="13" t="s">
        <v>78</v>
      </c>
      <c r="AY341" s="213" t="s">
        <v>138</v>
      </c>
    </row>
    <row r="342" spans="2:51" s="14" customFormat="1" ht="11.25">
      <c r="B342" s="214"/>
      <c r="C342" s="215"/>
      <c r="D342" s="205" t="s">
        <v>186</v>
      </c>
      <c r="E342" s="216" t="s">
        <v>22</v>
      </c>
      <c r="F342" s="217" t="s">
        <v>392</v>
      </c>
      <c r="G342" s="215"/>
      <c r="H342" s="218">
        <v>0.465</v>
      </c>
      <c r="I342" s="219"/>
      <c r="J342" s="219"/>
      <c r="K342" s="215"/>
      <c r="L342" s="215"/>
      <c r="M342" s="220"/>
      <c r="N342" s="221"/>
      <c r="O342" s="222"/>
      <c r="P342" s="222"/>
      <c r="Q342" s="222"/>
      <c r="R342" s="222"/>
      <c r="S342" s="222"/>
      <c r="T342" s="222"/>
      <c r="U342" s="222"/>
      <c r="V342" s="222"/>
      <c r="W342" s="222"/>
      <c r="X342" s="223"/>
      <c r="AT342" s="224" t="s">
        <v>186</v>
      </c>
      <c r="AU342" s="224" t="s">
        <v>141</v>
      </c>
      <c r="AV342" s="14" t="s">
        <v>141</v>
      </c>
      <c r="AW342" s="14" t="s">
        <v>5</v>
      </c>
      <c r="AX342" s="14" t="s">
        <v>78</v>
      </c>
      <c r="AY342" s="224" t="s">
        <v>138</v>
      </c>
    </row>
    <row r="343" spans="2:51" s="13" customFormat="1" ht="11.25">
      <c r="B343" s="203"/>
      <c r="C343" s="204"/>
      <c r="D343" s="205" t="s">
        <v>186</v>
      </c>
      <c r="E343" s="206" t="s">
        <v>22</v>
      </c>
      <c r="F343" s="207" t="s">
        <v>195</v>
      </c>
      <c r="G343" s="204"/>
      <c r="H343" s="206" t="s">
        <v>22</v>
      </c>
      <c r="I343" s="208"/>
      <c r="J343" s="208"/>
      <c r="K343" s="204"/>
      <c r="L343" s="204"/>
      <c r="M343" s="209"/>
      <c r="N343" s="210"/>
      <c r="O343" s="211"/>
      <c r="P343" s="211"/>
      <c r="Q343" s="211"/>
      <c r="R343" s="211"/>
      <c r="S343" s="211"/>
      <c r="T343" s="211"/>
      <c r="U343" s="211"/>
      <c r="V343" s="211"/>
      <c r="W343" s="211"/>
      <c r="X343" s="212"/>
      <c r="AT343" s="213" t="s">
        <v>186</v>
      </c>
      <c r="AU343" s="213" t="s">
        <v>141</v>
      </c>
      <c r="AV343" s="13" t="s">
        <v>86</v>
      </c>
      <c r="AW343" s="13" t="s">
        <v>5</v>
      </c>
      <c r="AX343" s="13" t="s">
        <v>78</v>
      </c>
      <c r="AY343" s="213" t="s">
        <v>138</v>
      </c>
    </row>
    <row r="344" spans="2:51" s="14" customFormat="1" ht="11.25">
      <c r="B344" s="214"/>
      <c r="C344" s="215"/>
      <c r="D344" s="205" t="s">
        <v>186</v>
      </c>
      <c r="E344" s="216" t="s">
        <v>22</v>
      </c>
      <c r="F344" s="217" t="s">
        <v>393</v>
      </c>
      <c r="G344" s="215"/>
      <c r="H344" s="218">
        <v>0.118</v>
      </c>
      <c r="I344" s="219"/>
      <c r="J344" s="219"/>
      <c r="K344" s="215"/>
      <c r="L344" s="215"/>
      <c r="M344" s="220"/>
      <c r="N344" s="221"/>
      <c r="O344" s="222"/>
      <c r="P344" s="222"/>
      <c r="Q344" s="222"/>
      <c r="R344" s="222"/>
      <c r="S344" s="222"/>
      <c r="T344" s="222"/>
      <c r="U344" s="222"/>
      <c r="V344" s="222"/>
      <c r="W344" s="222"/>
      <c r="X344" s="223"/>
      <c r="AT344" s="224" t="s">
        <v>186</v>
      </c>
      <c r="AU344" s="224" t="s">
        <v>141</v>
      </c>
      <c r="AV344" s="14" t="s">
        <v>141</v>
      </c>
      <c r="AW344" s="14" t="s">
        <v>5</v>
      </c>
      <c r="AX344" s="14" t="s">
        <v>78</v>
      </c>
      <c r="AY344" s="224" t="s">
        <v>138</v>
      </c>
    </row>
    <row r="345" spans="2:51" s="13" customFormat="1" ht="11.25">
      <c r="B345" s="203"/>
      <c r="C345" s="204"/>
      <c r="D345" s="205" t="s">
        <v>186</v>
      </c>
      <c r="E345" s="206" t="s">
        <v>22</v>
      </c>
      <c r="F345" s="207" t="s">
        <v>234</v>
      </c>
      <c r="G345" s="204"/>
      <c r="H345" s="206" t="s">
        <v>22</v>
      </c>
      <c r="I345" s="208"/>
      <c r="J345" s="208"/>
      <c r="K345" s="204"/>
      <c r="L345" s="204"/>
      <c r="M345" s="209"/>
      <c r="N345" s="210"/>
      <c r="O345" s="211"/>
      <c r="P345" s="211"/>
      <c r="Q345" s="211"/>
      <c r="R345" s="211"/>
      <c r="S345" s="211"/>
      <c r="T345" s="211"/>
      <c r="U345" s="211"/>
      <c r="V345" s="211"/>
      <c r="W345" s="211"/>
      <c r="X345" s="212"/>
      <c r="AT345" s="213" t="s">
        <v>186</v>
      </c>
      <c r="AU345" s="213" t="s">
        <v>141</v>
      </c>
      <c r="AV345" s="13" t="s">
        <v>86</v>
      </c>
      <c r="AW345" s="13" t="s">
        <v>5</v>
      </c>
      <c r="AX345" s="13" t="s">
        <v>78</v>
      </c>
      <c r="AY345" s="213" t="s">
        <v>138</v>
      </c>
    </row>
    <row r="346" spans="2:51" s="14" customFormat="1" ht="11.25">
      <c r="B346" s="214"/>
      <c r="C346" s="215"/>
      <c r="D346" s="205" t="s">
        <v>186</v>
      </c>
      <c r="E346" s="216" t="s">
        <v>22</v>
      </c>
      <c r="F346" s="217" t="s">
        <v>394</v>
      </c>
      <c r="G346" s="215"/>
      <c r="H346" s="218">
        <v>0.348</v>
      </c>
      <c r="I346" s="219"/>
      <c r="J346" s="219"/>
      <c r="K346" s="215"/>
      <c r="L346" s="215"/>
      <c r="M346" s="220"/>
      <c r="N346" s="221"/>
      <c r="O346" s="222"/>
      <c r="P346" s="222"/>
      <c r="Q346" s="222"/>
      <c r="R346" s="222"/>
      <c r="S346" s="222"/>
      <c r="T346" s="222"/>
      <c r="U346" s="222"/>
      <c r="V346" s="222"/>
      <c r="W346" s="222"/>
      <c r="X346" s="223"/>
      <c r="AT346" s="224" t="s">
        <v>186</v>
      </c>
      <c r="AU346" s="224" t="s">
        <v>141</v>
      </c>
      <c r="AV346" s="14" t="s">
        <v>141</v>
      </c>
      <c r="AW346" s="14" t="s">
        <v>5</v>
      </c>
      <c r="AX346" s="14" t="s">
        <v>78</v>
      </c>
      <c r="AY346" s="224" t="s">
        <v>138</v>
      </c>
    </row>
    <row r="347" spans="2:51" s="13" customFormat="1" ht="11.25">
      <c r="B347" s="203"/>
      <c r="C347" s="204"/>
      <c r="D347" s="205" t="s">
        <v>186</v>
      </c>
      <c r="E347" s="206" t="s">
        <v>22</v>
      </c>
      <c r="F347" s="207" t="s">
        <v>306</v>
      </c>
      <c r="G347" s="204"/>
      <c r="H347" s="206" t="s">
        <v>22</v>
      </c>
      <c r="I347" s="208"/>
      <c r="J347" s="208"/>
      <c r="K347" s="204"/>
      <c r="L347" s="204"/>
      <c r="M347" s="209"/>
      <c r="N347" s="210"/>
      <c r="O347" s="211"/>
      <c r="P347" s="211"/>
      <c r="Q347" s="211"/>
      <c r="R347" s="211"/>
      <c r="S347" s="211"/>
      <c r="T347" s="211"/>
      <c r="U347" s="211"/>
      <c r="V347" s="211"/>
      <c r="W347" s="211"/>
      <c r="X347" s="212"/>
      <c r="AT347" s="213" t="s">
        <v>186</v>
      </c>
      <c r="AU347" s="213" t="s">
        <v>141</v>
      </c>
      <c r="AV347" s="13" t="s">
        <v>86</v>
      </c>
      <c r="AW347" s="13" t="s">
        <v>5</v>
      </c>
      <c r="AX347" s="13" t="s">
        <v>78</v>
      </c>
      <c r="AY347" s="213" t="s">
        <v>138</v>
      </c>
    </row>
    <row r="348" spans="2:51" s="14" customFormat="1" ht="11.25">
      <c r="B348" s="214"/>
      <c r="C348" s="215"/>
      <c r="D348" s="205" t="s">
        <v>186</v>
      </c>
      <c r="E348" s="216" t="s">
        <v>22</v>
      </c>
      <c r="F348" s="217" t="s">
        <v>389</v>
      </c>
      <c r="G348" s="215"/>
      <c r="H348" s="218">
        <v>0.117</v>
      </c>
      <c r="I348" s="219"/>
      <c r="J348" s="219"/>
      <c r="K348" s="215"/>
      <c r="L348" s="215"/>
      <c r="M348" s="220"/>
      <c r="N348" s="221"/>
      <c r="O348" s="222"/>
      <c r="P348" s="222"/>
      <c r="Q348" s="222"/>
      <c r="R348" s="222"/>
      <c r="S348" s="222"/>
      <c r="T348" s="222"/>
      <c r="U348" s="222"/>
      <c r="V348" s="222"/>
      <c r="W348" s="222"/>
      <c r="X348" s="223"/>
      <c r="AT348" s="224" t="s">
        <v>186</v>
      </c>
      <c r="AU348" s="224" t="s">
        <v>141</v>
      </c>
      <c r="AV348" s="14" t="s">
        <v>141</v>
      </c>
      <c r="AW348" s="14" t="s">
        <v>5</v>
      </c>
      <c r="AX348" s="14" t="s">
        <v>78</v>
      </c>
      <c r="AY348" s="224" t="s">
        <v>138</v>
      </c>
    </row>
    <row r="349" spans="2:51" s="15" customFormat="1" ht="11.25">
      <c r="B349" s="225"/>
      <c r="C349" s="226"/>
      <c r="D349" s="205" t="s">
        <v>186</v>
      </c>
      <c r="E349" s="227" t="s">
        <v>22</v>
      </c>
      <c r="F349" s="228" t="s">
        <v>196</v>
      </c>
      <c r="G349" s="226"/>
      <c r="H349" s="229">
        <v>2.095</v>
      </c>
      <c r="I349" s="230"/>
      <c r="J349" s="230"/>
      <c r="K349" s="226"/>
      <c r="L349" s="226"/>
      <c r="M349" s="231"/>
      <c r="N349" s="232"/>
      <c r="O349" s="233"/>
      <c r="P349" s="233"/>
      <c r="Q349" s="233"/>
      <c r="R349" s="233"/>
      <c r="S349" s="233"/>
      <c r="T349" s="233"/>
      <c r="U349" s="233"/>
      <c r="V349" s="233"/>
      <c r="W349" s="233"/>
      <c r="X349" s="234"/>
      <c r="AT349" s="235" t="s">
        <v>186</v>
      </c>
      <c r="AU349" s="235" t="s">
        <v>141</v>
      </c>
      <c r="AV349" s="15" t="s">
        <v>155</v>
      </c>
      <c r="AW349" s="15" t="s">
        <v>5</v>
      </c>
      <c r="AX349" s="15" t="s">
        <v>86</v>
      </c>
      <c r="AY349" s="235" t="s">
        <v>138</v>
      </c>
    </row>
    <row r="350" spans="1:65" s="2" customFormat="1" ht="37.9" customHeight="1">
      <c r="A350" s="36"/>
      <c r="B350" s="37"/>
      <c r="C350" s="178" t="s">
        <v>395</v>
      </c>
      <c r="D350" s="178" t="s">
        <v>142</v>
      </c>
      <c r="E350" s="179" t="s">
        <v>396</v>
      </c>
      <c r="F350" s="180" t="s">
        <v>397</v>
      </c>
      <c r="G350" s="181" t="s">
        <v>144</v>
      </c>
      <c r="H350" s="182">
        <v>14</v>
      </c>
      <c r="I350" s="183"/>
      <c r="J350" s="183"/>
      <c r="K350" s="184">
        <f>ROUND(P350*H350,2)</f>
        <v>0</v>
      </c>
      <c r="L350" s="180" t="s">
        <v>182</v>
      </c>
      <c r="M350" s="41"/>
      <c r="N350" s="185" t="s">
        <v>22</v>
      </c>
      <c r="O350" s="186" t="s">
        <v>48</v>
      </c>
      <c r="P350" s="187">
        <f>I350+J350</f>
        <v>0</v>
      </c>
      <c r="Q350" s="187">
        <f>ROUND(I350*H350,2)</f>
        <v>0</v>
      </c>
      <c r="R350" s="187">
        <f>ROUND(J350*H350,2)</f>
        <v>0</v>
      </c>
      <c r="S350" s="66"/>
      <c r="T350" s="188">
        <f>S350*H350</f>
        <v>0</v>
      </c>
      <c r="U350" s="188">
        <v>0.01777</v>
      </c>
      <c r="V350" s="188">
        <f>U350*H350</f>
        <v>0.24878</v>
      </c>
      <c r="W350" s="188">
        <v>0</v>
      </c>
      <c r="X350" s="189">
        <f>W350*H350</f>
        <v>0</v>
      </c>
      <c r="Y350" s="36"/>
      <c r="Z350" s="36"/>
      <c r="AA350" s="36"/>
      <c r="AB350" s="36"/>
      <c r="AC350" s="36"/>
      <c r="AD350" s="36"/>
      <c r="AE350" s="36"/>
      <c r="AR350" s="190" t="s">
        <v>155</v>
      </c>
      <c r="AT350" s="190" t="s">
        <v>142</v>
      </c>
      <c r="AU350" s="190" t="s">
        <v>141</v>
      </c>
      <c r="AY350" s="19" t="s">
        <v>138</v>
      </c>
      <c r="BE350" s="191">
        <f>IF(O350="základní",K350,0)</f>
        <v>0</v>
      </c>
      <c r="BF350" s="191">
        <f>IF(O350="snížená",K350,0)</f>
        <v>0</v>
      </c>
      <c r="BG350" s="191">
        <f>IF(O350="zákl. přenesená",K350,0)</f>
        <v>0</v>
      </c>
      <c r="BH350" s="191">
        <f>IF(O350="sníž. přenesená",K350,0)</f>
        <v>0</v>
      </c>
      <c r="BI350" s="191">
        <f>IF(O350="nulová",K350,0)</f>
        <v>0</v>
      </c>
      <c r="BJ350" s="19" t="s">
        <v>141</v>
      </c>
      <c r="BK350" s="191">
        <f>ROUND(P350*H350,2)</f>
        <v>0</v>
      </c>
      <c r="BL350" s="19" t="s">
        <v>155</v>
      </c>
      <c r="BM350" s="190" t="s">
        <v>398</v>
      </c>
    </row>
    <row r="351" spans="1:47" s="2" customFormat="1" ht="11.25">
      <c r="A351" s="36"/>
      <c r="B351" s="37"/>
      <c r="C351" s="38"/>
      <c r="D351" s="198" t="s">
        <v>184</v>
      </c>
      <c r="E351" s="38"/>
      <c r="F351" s="199" t="s">
        <v>399</v>
      </c>
      <c r="G351" s="38"/>
      <c r="H351" s="38"/>
      <c r="I351" s="200"/>
      <c r="J351" s="200"/>
      <c r="K351" s="38"/>
      <c r="L351" s="38"/>
      <c r="M351" s="41"/>
      <c r="N351" s="201"/>
      <c r="O351" s="202"/>
      <c r="P351" s="66"/>
      <c r="Q351" s="66"/>
      <c r="R351" s="66"/>
      <c r="S351" s="66"/>
      <c r="T351" s="66"/>
      <c r="U351" s="66"/>
      <c r="V351" s="66"/>
      <c r="W351" s="66"/>
      <c r="X351" s="67"/>
      <c r="Y351" s="36"/>
      <c r="Z351" s="36"/>
      <c r="AA351" s="36"/>
      <c r="AB351" s="36"/>
      <c r="AC351" s="36"/>
      <c r="AD351" s="36"/>
      <c r="AE351" s="36"/>
      <c r="AT351" s="19" t="s">
        <v>184</v>
      </c>
      <c r="AU351" s="19" t="s">
        <v>141</v>
      </c>
    </row>
    <row r="352" spans="2:51" s="13" customFormat="1" ht="11.25">
      <c r="B352" s="203"/>
      <c r="C352" s="204"/>
      <c r="D352" s="205" t="s">
        <v>186</v>
      </c>
      <c r="E352" s="206" t="s">
        <v>22</v>
      </c>
      <c r="F352" s="207" t="s">
        <v>400</v>
      </c>
      <c r="G352" s="204"/>
      <c r="H352" s="206" t="s">
        <v>22</v>
      </c>
      <c r="I352" s="208"/>
      <c r="J352" s="208"/>
      <c r="K352" s="204"/>
      <c r="L352" s="204"/>
      <c r="M352" s="209"/>
      <c r="N352" s="210"/>
      <c r="O352" s="211"/>
      <c r="P352" s="211"/>
      <c r="Q352" s="211"/>
      <c r="R352" s="211"/>
      <c r="S352" s="211"/>
      <c r="T352" s="211"/>
      <c r="U352" s="211"/>
      <c r="V352" s="211"/>
      <c r="W352" s="211"/>
      <c r="X352" s="212"/>
      <c r="AT352" s="213" t="s">
        <v>186</v>
      </c>
      <c r="AU352" s="213" t="s">
        <v>141</v>
      </c>
      <c r="AV352" s="13" t="s">
        <v>86</v>
      </c>
      <c r="AW352" s="13" t="s">
        <v>5</v>
      </c>
      <c r="AX352" s="13" t="s">
        <v>78</v>
      </c>
      <c r="AY352" s="213" t="s">
        <v>138</v>
      </c>
    </row>
    <row r="353" spans="2:51" s="14" customFormat="1" ht="11.25">
      <c r="B353" s="214"/>
      <c r="C353" s="215"/>
      <c r="D353" s="205" t="s">
        <v>186</v>
      </c>
      <c r="E353" s="216" t="s">
        <v>22</v>
      </c>
      <c r="F353" s="217" t="s">
        <v>86</v>
      </c>
      <c r="G353" s="215"/>
      <c r="H353" s="218">
        <v>1</v>
      </c>
      <c r="I353" s="219"/>
      <c r="J353" s="219"/>
      <c r="K353" s="215"/>
      <c r="L353" s="215"/>
      <c r="M353" s="220"/>
      <c r="N353" s="221"/>
      <c r="O353" s="222"/>
      <c r="P353" s="222"/>
      <c r="Q353" s="222"/>
      <c r="R353" s="222"/>
      <c r="S353" s="222"/>
      <c r="T353" s="222"/>
      <c r="U353" s="222"/>
      <c r="V353" s="222"/>
      <c r="W353" s="222"/>
      <c r="X353" s="223"/>
      <c r="AT353" s="224" t="s">
        <v>186</v>
      </c>
      <c r="AU353" s="224" t="s">
        <v>141</v>
      </c>
      <c r="AV353" s="14" t="s">
        <v>141</v>
      </c>
      <c r="AW353" s="14" t="s">
        <v>5</v>
      </c>
      <c r="AX353" s="14" t="s">
        <v>78</v>
      </c>
      <c r="AY353" s="224" t="s">
        <v>138</v>
      </c>
    </row>
    <row r="354" spans="2:51" s="13" customFormat="1" ht="11.25">
      <c r="B354" s="203"/>
      <c r="C354" s="204"/>
      <c r="D354" s="205" t="s">
        <v>186</v>
      </c>
      <c r="E354" s="206" t="s">
        <v>22</v>
      </c>
      <c r="F354" s="207" t="s">
        <v>401</v>
      </c>
      <c r="G354" s="204"/>
      <c r="H354" s="206" t="s">
        <v>22</v>
      </c>
      <c r="I354" s="208"/>
      <c r="J354" s="208"/>
      <c r="K354" s="204"/>
      <c r="L354" s="204"/>
      <c r="M354" s="209"/>
      <c r="N354" s="210"/>
      <c r="O354" s="211"/>
      <c r="P354" s="211"/>
      <c r="Q354" s="211"/>
      <c r="R354" s="211"/>
      <c r="S354" s="211"/>
      <c r="T354" s="211"/>
      <c r="U354" s="211"/>
      <c r="V354" s="211"/>
      <c r="W354" s="211"/>
      <c r="X354" s="212"/>
      <c r="AT354" s="213" t="s">
        <v>186</v>
      </c>
      <c r="AU354" s="213" t="s">
        <v>141</v>
      </c>
      <c r="AV354" s="13" t="s">
        <v>86</v>
      </c>
      <c r="AW354" s="13" t="s">
        <v>5</v>
      </c>
      <c r="AX354" s="13" t="s">
        <v>78</v>
      </c>
      <c r="AY354" s="213" t="s">
        <v>138</v>
      </c>
    </row>
    <row r="355" spans="2:51" s="14" customFormat="1" ht="11.25">
      <c r="B355" s="214"/>
      <c r="C355" s="215"/>
      <c r="D355" s="205" t="s">
        <v>186</v>
      </c>
      <c r="E355" s="216" t="s">
        <v>22</v>
      </c>
      <c r="F355" s="217" t="s">
        <v>86</v>
      </c>
      <c r="G355" s="215"/>
      <c r="H355" s="218">
        <v>1</v>
      </c>
      <c r="I355" s="219"/>
      <c r="J355" s="219"/>
      <c r="K355" s="215"/>
      <c r="L355" s="215"/>
      <c r="M355" s="220"/>
      <c r="N355" s="221"/>
      <c r="O355" s="222"/>
      <c r="P355" s="222"/>
      <c r="Q355" s="222"/>
      <c r="R355" s="222"/>
      <c r="S355" s="222"/>
      <c r="T355" s="222"/>
      <c r="U355" s="222"/>
      <c r="V355" s="222"/>
      <c r="W355" s="222"/>
      <c r="X355" s="223"/>
      <c r="AT355" s="224" t="s">
        <v>186</v>
      </c>
      <c r="AU355" s="224" t="s">
        <v>141</v>
      </c>
      <c r="AV355" s="14" t="s">
        <v>141</v>
      </c>
      <c r="AW355" s="14" t="s">
        <v>5</v>
      </c>
      <c r="AX355" s="14" t="s">
        <v>78</v>
      </c>
      <c r="AY355" s="224" t="s">
        <v>138</v>
      </c>
    </row>
    <row r="356" spans="2:51" s="13" customFormat="1" ht="11.25">
      <c r="B356" s="203"/>
      <c r="C356" s="204"/>
      <c r="D356" s="205" t="s">
        <v>186</v>
      </c>
      <c r="E356" s="206" t="s">
        <v>22</v>
      </c>
      <c r="F356" s="207" t="s">
        <v>402</v>
      </c>
      <c r="G356" s="204"/>
      <c r="H356" s="206" t="s">
        <v>22</v>
      </c>
      <c r="I356" s="208"/>
      <c r="J356" s="208"/>
      <c r="K356" s="204"/>
      <c r="L356" s="204"/>
      <c r="M356" s="209"/>
      <c r="N356" s="210"/>
      <c r="O356" s="211"/>
      <c r="P356" s="211"/>
      <c r="Q356" s="211"/>
      <c r="R356" s="211"/>
      <c r="S356" s="211"/>
      <c r="T356" s="211"/>
      <c r="U356" s="211"/>
      <c r="V356" s="211"/>
      <c r="W356" s="211"/>
      <c r="X356" s="212"/>
      <c r="AT356" s="213" t="s">
        <v>186</v>
      </c>
      <c r="AU356" s="213" t="s">
        <v>141</v>
      </c>
      <c r="AV356" s="13" t="s">
        <v>86</v>
      </c>
      <c r="AW356" s="13" t="s">
        <v>5</v>
      </c>
      <c r="AX356" s="13" t="s">
        <v>78</v>
      </c>
      <c r="AY356" s="213" t="s">
        <v>138</v>
      </c>
    </row>
    <row r="357" spans="2:51" s="14" customFormat="1" ht="11.25">
      <c r="B357" s="214"/>
      <c r="C357" s="215"/>
      <c r="D357" s="205" t="s">
        <v>186</v>
      </c>
      <c r="E357" s="216" t="s">
        <v>22</v>
      </c>
      <c r="F357" s="217" t="s">
        <v>230</v>
      </c>
      <c r="G357" s="215"/>
      <c r="H357" s="218">
        <v>8</v>
      </c>
      <c r="I357" s="219"/>
      <c r="J357" s="219"/>
      <c r="K357" s="215"/>
      <c r="L357" s="215"/>
      <c r="M357" s="220"/>
      <c r="N357" s="221"/>
      <c r="O357" s="222"/>
      <c r="P357" s="222"/>
      <c r="Q357" s="222"/>
      <c r="R357" s="222"/>
      <c r="S357" s="222"/>
      <c r="T357" s="222"/>
      <c r="U357" s="222"/>
      <c r="V357" s="222"/>
      <c r="W357" s="222"/>
      <c r="X357" s="223"/>
      <c r="AT357" s="224" t="s">
        <v>186</v>
      </c>
      <c r="AU357" s="224" t="s">
        <v>141</v>
      </c>
      <c r="AV357" s="14" t="s">
        <v>141</v>
      </c>
      <c r="AW357" s="14" t="s">
        <v>5</v>
      </c>
      <c r="AX357" s="14" t="s">
        <v>78</v>
      </c>
      <c r="AY357" s="224" t="s">
        <v>138</v>
      </c>
    </row>
    <row r="358" spans="2:51" s="13" customFormat="1" ht="11.25">
      <c r="B358" s="203"/>
      <c r="C358" s="204"/>
      <c r="D358" s="205" t="s">
        <v>186</v>
      </c>
      <c r="E358" s="206" t="s">
        <v>22</v>
      </c>
      <c r="F358" s="207" t="s">
        <v>403</v>
      </c>
      <c r="G358" s="204"/>
      <c r="H358" s="206" t="s">
        <v>22</v>
      </c>
      <c r="I358" s="208"/>
      <c r="J358" s="208"/>
      <c r="K358" s="204"/>
      <c r="L358" s="204"/>
      <c r="M358" s="209"/>
      <c r="N358" s="210"/>
      <c r="O358" s="211"/>
      <c r="P358" s="211"/>
      <c r="Q358" s="211"/>
      <c r="R358" s="211"/>
      <c r="S358" s="211"/>
      <c r="T358" s="211"/>
      <c r="U358" s="211"/>
      <c r="V358" s="211"/>
      <c r="W358" s="211"/>
      <c r="X358" s="212"/>
      <c r="AT358" s="213" t="s">
        <v>186</v>
      </c>
      <c r="AU358" s="213" t="s">
        <v>141</v>
      </c>
      <c r="AV358" s="13" t="s">
        <v>86</v>
      </c>
      <c r="AW358" s="13" t="s">
        <v>5</v>
      </c>
      <c r="AX358" s="13" t="s">
        <v>78</v>
      </c>
      <c r="AY358" s="213" t="s">
        <v>138</v>
      </c>
    </row>
    <row r="359" spans="2:51" s="14" customFormat="1" ht="11.25">
      <c r="B359" s="214"/>
      <c r="C359" s="215"/>
      <c r="D359" s="205" t="s">
        <v>186</v>
      </c>
      <c r="E359" s="216" t="s">
        <v>22</v>
      </c>
      <c r="F359" s="217" t="s">
        <v>155</v>
      </c>
      <c r="G359" s="215"/>
      <c r="H359" s="218">
        <v>4</v>
      </c>
      <c r="I359" s="219"/>
      <c r="J359" s="219"/>
      <c r="K359" s="215"/>
      <c r="L359" s="215"/>
      <c r="M359" s="220"/>
      <c r="N359" s="221"/>
      <c r="O359" s="222"/>
      <c r="P359" s="222"/>
      <c r="Q359" s="222"/>
      <c r="R359" s="222"/>
      <c r="S359" s="222"/>
      <c r="T359" s="222"/>
      <c r="U359" s="222"/>
      <c r="V359" s="222"/>
      <c r="W359" s="222"/>
      <c r="X359" s="223"/>
      <c r="AT359" s="224" t="s">
        <v>186</v>
      </c>
      <c r="AU359" s="224" t="s">
        <v>141</v>
      </c>
      <c r="AV359" s="14" t="s">
        <v>141</v>
      </c>
      <c r="AW359" s="14" t="s">
        <v>5</v>
      </c>
      <c r="AX359" s="14" t="s">
        <v>78</v>
      </c>
      <c r="AY359" s="224" t="s">
        <v>138</v>
      </c>
    </row>
    <row r="360" spans="2:51" s="15" customFormat="1" ht="11.25">
      <c r="B360" s="225"/>
      <c r="C360" s="226"/>
      <c r="D360" s="205" t="s">
        <v>186</v>
      </c>
      <c r="E360" s="227" t="s">
        <v>22</v>
      </c>
      <c r="F360" s="228" t="s">
        <v>196</v>
      </c>
      <c r="G360" s="226"/>
      <c r="H360" s="229">
        <v>14</v>
      </c>
      <c r="I360" s="230"/>
      <c r="J360" s="230"/>
      <c r="K360" s="226"/>
      <c r="L360" s="226"/>
      <c r="M360" s="231"/>
      <c r="N360" s="232"/>
      <c r="O360" s="233"/>
      <c r="P360" s="233"/>
      <c r="Q360" s="233"/>
      <c r="R360" s="233"/>
      <c r="S360" s="233"/>
      <c r="T360" s="233"/>
      <c r="U360" s="233"/>
      <c r="V360" s="233"/>
      <c r="W360" s="233"/>
      <c r="X360" s="234"/>
      <c r="AT360" s="235" t="s">
        <v>186</v>
      </c>
      <c r="AU360" s="235" t="s">
        <v>141</v>
      </c>
      <c r="AV360" s="15" t="s">
        <v>155</v>
      </c>
      <c r="AW360" s="15" t="s">
        <v>5</v>
      </c>
      <c r="AX360" s="15" t="s">
        <v>86</v>
      </c>
      <c r="AY360" s="235" t="s">
        <v>138</v>
      </c>
    </row>
    <row r="361" spans="1:65" s="2" customFormat="1" ht="24.2" customHeight="1">
      <c r="A361" s="36"/>
      <c r="B361" s="37"/>
      <c r="C361" s="236" t="s">
        <v>404</v>
      </c>
      <c r="D361" s="236" t="s">
        <v>405</v>
      </c>
      <c r="E361" s="237" t="s">
        <v>406</v>
      </c>
      <c r="F361" s="238" t="s">
        <v>407</v>
      </c>
      <c r="G361" s="239" t="s">
        <v>144</v>
      </c>
      <c r="H361" s="240">
        <v>1</v>
      </c>
      <c r="I361" s="241"/>
      <c r="J361" s="242"/>
      <c r="K361" s="243">
        <f>ROUND(P361*H361,2)</f>
        <v>0</v>
      </c>
      <c r="L361" s="238" t="s">
        <v>182</v>
      </c>
      <c r="M361" s="244"/>
      <c r="N361" s="245" t="s">
        <v>22</v>
      </c>
      <c r="O361" s="186" t="s">
        <v>48</v>
      </c>
      <c r="P361" s="187">
        <f>I361+J361</f>
        <v>0</v>
      </c>
      <c r="Q361" s="187">
        <f>ROUND(I361*H361,2)</f>
        <v>0</v>
      </c>
      <c r="R361" s="187">
        <f>ROUND(J361*H361,2)</f>
        <v>0</v>
      </c>
      <c r="S361" s="66"/>
      <c r="T361" s="188">
        <f>S361*H361</f>
        <v>0</v>
      </c>
      <c r="U361" s="188">
        <v>0.01201</v>
      </c>
      <c r="V361" s="188">
        <f>U361*H361</f>
        <v>0.01201</v>
      </c>
      <c r="W361" s="188">
        <v>0</v>
      </c>
      <c r="X361" s="189">
        <f>W361*H361</f>
        <v>0</v>
      </c>
      <c r="Y361" s="36"/>
      <c r="Z361" s="36"/>
      <c r="AA361" s="36"/>
      <c r="AB361" s="36"/>
      <c r="AC361" s="36"/>
      <c r="AD361" s="36"/>
      <c r="AE361" s="36"/>
      <c r="AR361" s="190" t="s">
        <v>230</v>
      </c>
      <c r="AT361" s="190" t="s">
        <v>405</v>
      </c>
      <c r="AU361" s="190" t="s">
        <v>141</v>
      </c>
      <c r="AY361" s="19" t="s">
        <v>138</v>
      </c>
      <c r="BE361" s="191">
        <f>IF(O361="základní",K361,0)</f>
        <v>0</v>
      </c>
      <c r="BF361" s="191">
        <f>IF(O361="snížená",K361,0)</f>
        <v>0</v>
      </c>
      <c r="BG361" s="191">
        <f>IF(O361="zákl. přenesená",K361,0)</f>
        <v>0</v>
      </c>
      <c r="BH361" s="191">
        <f>IF(O361="sníž. přenesená",K361,0)</f>
        <v>0</v>
      </c>
      <c r="BI361" s="191">
        <f>IF(O361="nulová",K361,0)</f>
        <v>0</v>
      </c>
      <c r="BJ361" s="19" t="s">
        <v>141</v>
      </c>
      <c r="BK361" s="191">
        <f>ROUND(P361*H361,2)</f>
        <v>0</v>
      </c>
      <c r="BL361" s="19" t="s">
        <v>155</v>
      </c>
      <c r="BM361" s="190" t="s">
        <v>408</v>
      </c>
    </row>
    <row r="362" spans="2:51" s="14" customFormat="1" ht="11.25">
      <c r="B362" s="214"/>
      <c r="C362" s="215"/>
      <c r="D362" s="205" t="s">
        <v>186</v>
      </c>
      <c r="E362" s="216" t="s">
        <v>22</v>
      </c>
      <c r="F362" s="217" t="s">
        <v>86</v>
      </c>
      <c r="G362" s="215"/>
      <c r="H362" s="218">
        <v>1</v>
      </c>
      <c r="I362" s="219"/>
      <c r="J362" s="219"/>
      <c r="K362" s="215"/>
      <c r="L362" s="215"/>
      <c r="M362" s="220"/>
      <c r="N362" s="221"/>
      <c r="O362" s="222"/>
      <c r="P362" s="222"/>
      <c r="Q362" s="222"/>
      <c r="R362" s="222"/>
      <c r="S362" s="222"/>
      <c r="T362" s="222"/>
      <c r="U362" s="222"/>
      <c r="V362" s="222"/>
      <c r="W362" s="222"/>
      <c r="X362" s="223"/>
      <c r="AT362" s="224" t="s">
        <v>186</v>
      </c>
      <c r="AU362" s="224" t="s">
        <v>141</v>
      </c>
      <c r="AV362" s="14" t="s">
        <v>141</v>
      </c>
      <c r="AW362" s="14" t="s">
        <v>5</v>
      </c>
      <c r="AX362" s="14" t="s">
        <v>78</v>
      </c>
      <c r="AY362" s="224" t="s">
        <v>138</v>
      </c>
    </row>
    <row r="363" spans="2:51" s="15" customFormat="1" ht="11.25">
      <c r="B363" s="225"/>
      <c r="C363" s="226"/>
      <c r="D363" s="205" t="s">
        <v>186</v>
      </c>
      <c r="E363" s="227" t="s">
        <v>22</v>
      </c>
      <c r="F363" s="228" t="s">
        <v>196</v>
      </c>
      <c r="G363" s="226"/>
      <c r="H363" s="229">
        <v>1</v>
      </c>
      <c r="I363" s="230"/>
      <c r="J363" s="230"/>
      <c r="K363" s="226"/>
      <c r="L363" s="226"/>
      <c r="M363" s="231"/>
      <c r="N363" s="232"/>
      <c r="O363" s="233"/>
      <c r="P363" s="233"/>
      <c r="Q363" s="233"/>
      <c r="R363" s="233"/>
      <c r="S363" s="233"/>
      <c r="T363" s="233"/>
      <c r="U363" s="233"/>
      <c r="V363" s="233"/>
      <c r="W363" s="233"/>
      <c r="X363" s="234"/>
      <c r="AT363" s="235" t="s">
        <v>186</v>
      </c>
      <c r="AU363" s="235" t="s">
        <v>141</v>
      </c>
      <c r="AV363" s="15" t="s">
        <v>155</v>
      </c>
      <c r="AW363" s="15" t="s">
        <v>5</v>
      </c>
      <c r="AX363" s="15" t="s">
        <v>86</v>
      </c>
      <c r="AY363" s="235" t="s">
        <v>138</v>
      </c>
    </row>
    <row r="364" spans="1:65" s="2" customFormat="1" ht="24.2" customHeight="1">
      <c r="A364" s="36"/>
      <c r="B364" s="37"/>
      <c r="C364" s="236" t="s">
        <v>409</v>
      </c>
      <c r="D364" s="236" t="s">
        <v>405</v>
      </c>
      <c r="E364" s="237" t="s">
        <v>410</v>
      </c>
      <c r="F364" s="238" t="s">
        <v>411</v>
      </c>
      <c r="G364" s="239" t="s">
        <v>144</v>
      </c>
      <c r="H364" s="240">
        <v>1</v>
      </c>
      <c r="I364" s="241"/>
      <c r="J364" s="242"/>
      <c r="K364" s="243">
        <f>ROUND(P364*H364,2)</f>
        <v>0</v>
      </c>
      <c r="L364" s="238" t="s">
        <v>182</v>
      </c>
      <c r="M364" s="244"/>
      <c r="N364" s="245" t="s">
        <v>22</v>
      </c>
      <c r="O364" s="186" t="s">
        <v>48</v>
      </c>
      <c r="P364" s="187">
        <f>I364+J364</f>
        <v>0</v>
      </c>
      <c r="Q364" s="187">
        <f>ROUND(I364*H364,2)</f>
        <v>0</v>
      </c>
      <c r="R364" s="187">
        <f>ROUND(J364*H364,2)</f>
        <v>0</v>
      </c>
      <c r="S364" s="66"/>
      <c r="T364" s="188">
        <f>S364*H364</f>
        <v>0</v>
      </c>
      <c r="U364" s="188">
        <v>0.01225</v>
      </c>
      <c r="V364" s="188">
        <f>U364*H364</f>
        <v>0.01225</v>
      </c>
      <c r="W364" s="188">
        <v>0</v>
      </c>
      <c r="X364" s="189">
        <f>W364*H364</f>
        <v>0</v>
      </c>
      <c r="Y364" s="36"/>
      <c r="Z364" s="36"/>
      <c r="AA364" s="36"/>
      <c r="AB364" s="36"/>
      <c r="AC364" s="36"/>
      <c r="AD364" s="36"/>
      <c r="AE364" s="36"/>
      <c r="AR364" s="190" t="s">
        <v>230</v>
      </c>
      <c r="AT364" s="190" t="s">
        <v>405</v>
      </c>
      <c r="AU364" s="190" t="s">
        <v>141</v>
      </c>
      <c r="AY364" s="19" t="s">
        <v>138</v>
      </c>
      <c r="BE364" s="191">
        <f>IF(O364="základní",K364,0)</f>
        <v>0</v>
      </c>
      <c r="BF364" s="191">
        <f>IF(O364="snížená",K364,0)</f>
        <v>0</v>
      </c>
      <c r="BG364" s="191">
        <f>IF(O364="zákl. přenesená",K364,0)</f>
        <v>0</v>
      </c>
      <c r="BH364" s="191">
        <f>IF(O364="sníž. přenesená",K364,0)</f>
        <v>0</v>
      </c>
      <c r="BI364" s="191">
        <f>IF(O364="nulová",K364,0)</f>
        <v>0</v>
      </c>
      <c r="BJ364" s="19" t="s">
        <v>141</v>
      </c>
      <c r="BK364" s="191">
        <f>ROUND(P364*H364,2)</f>
        <v>0</v>
      </c>
      <c r="BL364" s="19" t="s">
        <v>155</v>
      </c>
      <c r="BM364" s="190" t="s">
        <v>412</v>
      </c>
    </row>
    <row r="365" spans="2:51" s="14" customFormat="1" ht="11.25">
      <c r="B365" s="214"/>
      <c r="C365" s="215"/>
      <c r="D365" s="205" t="s">
        <v>186</v>
      </c>
      <c r="E365" s="216" t="s">
        <v>22</v>
      </c>
      <c r="F365" s="217" t="s">
        <v>86</v>
      </c>
      <c r="G365" s="215"/>
      <c r="H365" s="218">
        <v>1</v>
      </c>
      <c r="I365" s="219"/>
      <c r="J365" s="219"/>
      <c r="K365" s="215"/>
      <c r="L365" s="215"/>
      <c r="M365" s="220"/>
      <c r="N365" s="221"/>
      <c r="O365" s="222"/>
      <c r="P365" s="222"/>
      <c r="Q365" s="222"/>
      <c r="R365" s="222"/>
      <c r="S365" s="222"/>
      <c r="T365" s="222"/>
      <c r="U365" s="222"/>
      <c r="V365" s="222"/>
      <c r="W365" s="222"/>
      <c r="X365" s="223"/>
      <c r="AT365" s="224" t="s">
        <v>186</v>
      </c>
      <c r="AU365" s="224" t="s">
        <v>141</v>
      </c>
      <c r="AV365" s="14" t="s">
        <v>141</v>
      </c>
      <c r="AW365" s="14" t="s">
        <v>5</v>
      </c>
      <c r="AX365" s="14" t="s">
        <v>78</v>
      </c>
      <c r="AY365" s="224" t="s">
        <v>138</v>
      </c>
    </row>
    <row r="366" spans="2:51" s="15" customFormat="1" ht="11.25">
      <c r="B366" s="225"/>
      <c r="C366" s="226"/>
      <c r="D366" s="205" t="s">
        <v>186</v>
      </c>
      <c r="E366" s="227" t="s">
        <v>22</v>
      </c>
      <c r="F366" s="228" t="s">
        <v>196</v>
      </c>
      <c r="G366" s="226"/>
      <c r="H366" s="229">
        <v>1</v>
      </c>
      <c r="I366" s="230"/>
      <c r="J366" s="230"/>
      <c r="K366" s="226"/>
      <c r="L366" s="226"/>
      <c r="M366" s="231"/>
      <c r="N366" s="232"/>
      <c r="O366" s="233"/>
      <c r="P366" s="233"/>
      <c r="Q366" s="233"/>
      <c r="R366" s="233"/>
      <c r="S366" s="233"/>
      <c r="T366" s="233"/>
      <c r="U366" s="233"/>
      <c r="V366" s="233"/>
      <c r="W366" s="233"/>
      <c r="X366" s="234"/>
      <c r="AT366" s="235" t="s">
        <v>186</v>
      </c>
      <c r="AU366" s="235" t="s">
        <v>141</v>
      </c>
      <c r="AV366" s="15" t="s">
        <v>155</v>
      </c>
      <c r="AW366" s="15" t="s">
        <v>5</v>
      </c>
      <c r="AX366" s="15" t="s">
        <v>86</v>
      </c>
      <c r="AY366" s="235" t="s">
        <v>138</v>
      </c>
    </row>
    <row r="367" spans="1:65" s="2" customFormat="1" ht="24.2" customHeight="1">
      <c r="A367" s="36"/>
      <c r="B367" s="37"/>
      <c r="C367" s="236" t="s">
        <v>413</v>
      </c>
      <c r="D367" s="236" t="s">
        <v>405</v>
      </c>
      <c r="E367" s="237" t="s">
        <v>414</v>
      </c>
      <c r="F367" s="238" t="s">
        <v>415</v>
      </c>
      <c r="G367" s="239" t="s">
        <v>144</v>
      </c>
      <c r="H367" s="240">
        <v>8</v>
      </c>
      <c r="I367" s="241"/>
      <c r="J367" s="242"/>
      <c r="K367" s="243">
        <f>ROUND(P367*H367,2)</f>
        <v>0</v>
      </c>
      <c r="L367" s="238" t="s">
        <v>182</v>
      </c>
      <c r="M367" s="244"/>
      <c r="N367" s="245" t="s">
        <v>22</v>
      </c>
      <c r="O367" s="186" t="s">
        <v>48</v>
      </c>
      <c r="P367" s="187">
        <f>I367+J367</f>
        <v>0</v>
      </c>
      <c r="Q367" s="187">
        <f>ROUND(I367*H367,2)</f>
        <v>0</v>
      </c>
      <c r="R367" s="187">
        <f>ROUND(J367*H367,2)</f>
        <v>0</v>
      </c>
      <c r="S367" s="66"/>
      <c r="T367" s="188">
        <f>S367*H367</f>
        <v>0</v>
      </c>
      <c r="U367" s="188">
        <v>0.01249</v>
      </c>
      <c r="V367" s="188">
        <f>U367*H367</f>
        <v>0.09992</v>
      </c>
      <c r="W367" s="188">
        <v>0</v>
      </c>
      <c r="X367" s="189">
        <f>W367*H367</f>
        <v>0</v>
      </c>
      <c r="Y367" s="36"/>
      <c r="Z367" s="36"/>
      <c r="AA367" s="36"/>
      <c r="AB367" s="36"/>
      <c r="AC367" s="36"/>
      <c r="AD367" s="36"/>
      <c r="AE367" s="36"/>
      <c r="AR367" s="190" t="s">
        <v>230</v>
      </c>
      <c r="AT367" s="190" t="s">
        <v>405</v>
      </c>
      <c r="AU367" s="190" t="s">
        <v>141</v>
      </c>
      <c r="AY367" s="19" t="s">
        <v>138</v>
      </c>
      <c r="BE367" s="191">
        <f>IF(O367="základní",K367,0)</f>
        <v>0</v>
      </c>
      <c r="BF367" s="191">
        <f>IF(O367="snížená",K367,0)</f>
        <v>0</v>
      </c>
      <c r="BG367" s="191">
        <f>IF(O367="zákl. přenesená",K367,0)</f>
        <v>0</v>
      </c>
      <c r="BH367" s="191">
        <f>IF(O367="sníž. přenesená",K367,0)</f>
        <v>0</v>
      </c>
      <c r="BI367" s="191">
        <f>IF(O367="nulová",K367,0)</f>
        <v>0</v>
      </c>
      <c r="BJ367" s="19" t="s">
        <v>141</v>
      </c>
      <c r="BK367" s="191">
        <f>ROUND(P367*H367,2)</f>
        <v>0</v>
      </c>
      <c r="BL367" s="19" t="s">
        <v>155</v>
      </c>
      <c r="BM367" s="190" t="s">
        <v>416</v>
      </c>
    </row>
    <row r="368" spans="2:51" s="14" customFormat="1" ht="11.25">
      <c r="B368" s="214"/>
      <c r="C368" s="215"/>
      <c r="D368" s="205" t="s">
        <v>186</v>
      </c>
      <c r="E368" s="216" t="s">
        <v>22</v>
      </c>
      <c r="F368" s="217" t="s">
        <v>230</v>
      </c>
      <c r="G368" s="215"/>
      <c r="H368" s="218">
        <v>8</v>
      </c>
      <c r="I368" s="219"/>
      <c r="J368" s="219"/>
      <c r="K368" s="215"/>
      <c r="L368" s="215"/>
      <c r="M368" s="220"/>
      <c r="N368" s="221"/>
      <c r="O368" s="222"/>
      <c r="P368" s="222"/>
      <c r="Q368" s="222"/>
      <c r="R368" s="222"/>
      <c r="S368" s="222"/>
      <c r="T368" s="222"/>
      <c r="U368" s="222"/>
      <c r="V368" s="222"/>
      <c r="W368" s="222"/>
      <c r="X368" s="223"/>
      <c r="AT368" s="224" t="s">
        <v>186</v>
      </c>
      <c r="AU368" s="224" t="s">
        <v>141</v>
      </c>
      <c r="AV368" s="14" t="s">
        <v>141</v>
      </c>
      <c r="AW368" s="14" t="s">
        <v>5</v>
      </c>
      <c r="AX368" s="14" t="s">
        <v>78</v>
      </c>
      <c r="AY368" s="224" t="s">
        <v>138</v>
      </c>
    </row>
    <row r="369" spans="2:51" s="15" customFormat="1" ht="11.25">
      <c r="B369" s="225"/>
      <c r="C369" s="226"/>
      <c r="D369" s="205" t="s">
        <v>186</v>
      </c>
      <c r="E369" s="227" t="s">
        <v>22</v>
      </c>
      <c r="F369" s="228" t="s">
        <v>196</v>
      </c>
      <c r="G369" s="226"/>
      <c r="H369" s="229">
        <v>8</v>
      </c>
      <c r="I369" s="230"/>
      <c r="J369" s="230"/>
      <c r="K369" s="226"/>
      <c r="L369" s="226"/>
      <c r="M369" s="231"/>
      <c r="N369" s="232"/>
      <c r="O369" s="233"/>
      <c r="P369" s="233"/>
      <c r="Q369" s="233"/>
      <c r="R369" s="233"/>
      <c r="S369" s="233"/>
      <c r="T369" s="233"/>
      <c r="U369" s="233"/>
      <c r="V369" s="233"/>
      <c r="W369" s="233"/>
      <c r="X369" s="234"/>
      <c r="AT369" s="235" t="s">
        <v>186</v>
      </c>
      <c r="AU369" s="235" t="s">
        <v>141</v>
      </c>
      <c r="AV369" s="15" t="s">
        <v>155</v>
      </c>
      <c r="AW369" s="15" t="s">
        <v>5</v>
      </c>
      <c r="AX369" s="15" t="s">
        <v>86</v>
      </c>
      <c r="AY369" s="235" t="s">
        <v>138</v>
      </c>
    </row>
    <row r="370" spans="1:65" s="2" customFormat="1" ht="24.2" customHeight="1">
      <c r="A370" s="36"/>
      <c r="B370" s="37"/>
      <c r="C370" s="236" t="s">
        <v>417</v>
      </c>
      <c r="D370" s="236" t="s">
        <v>405</v>
      </c>
      <c r="E370" s="237" t="s">
        <v>418</v>
      </c>
      <c r="F370" s="238" t="s">
        <v>419</v>
      </c>
      <c r="G370" s="239" t="s">
        <v>144</v>
      </c>
      <c r="H370" s="240">
        <v>4</v>
      </c>
      <c r="I370" s="241"/>
      <c r="J370" s="242"/>
      <c r="K370" s="243">
        <f>ROUND(P370*H370,2)</f>
        <v>0</v>
      </c>
      <c r="L370" s="238" t="s">
        <v>182</v>
      </c>
      <c r="M370" s="244"/>
      <c r="N370" s="245" t="s">
        <v>22</v>
      </c>
      <c r="O370" s="186" t="s">
        <v>48</v>
      </c>
      <c r="P370" s="187">
        <f>I370+J370</f>
        <v>0</v>
      </c>
      <c r="Q370" s="187">
        <f>ROUND(I370*H370,2)</f>
        <v>0</v>
      </c>
      <c r="R370" s="187">
        <f>ROUND(J370*H370,2)</f>
        <v>0</v>
      </c>
      <c r="S370" s="66"/>
      <c r="T370" s="188">
        <f>S370*H370</f>
        <v>0</v>
      </c>
      <c r="U370" s="188">
        <v>0.01272</v>
      </c>
      <c r="V370" s="188">
        <f>U370*H370</f>
        <v>0.05088</v>
      </c>
      <c r="W370" s="188">
        <v>0</v>
      </c>
      <c r="X370" s="189">
        <f>W370*H370</f>
        <v>0</v>
      </c>
      <c r="Y370" s="36"/>
      <c r="Z370" s="36"/>
      <c r="AA370" s="36"/>
      <c r="AB370" s="36"/>
      <c r="AC370" s="36"/>
      <c r="AD370" s="36"/>
      <c r="AE370" s="36"/>
      <c r="AR370" s="190" t="s">
        <v>230</v>
      </c>
      <c r="AT370" s="190" t="s">
        <v>405</v>
      </c>
      <c r="AU370" s="190" t="s">
        <v>141</v>
      </c>
      <c r="AY370" s="19" t="s">
        <v>138</v>
      </c>
      <c r="BE370" s="191">
        <f>IF(O370="základní",K370,0)</f>
        <v>0</v>
      </c>
      <c r="BF370" s="191">
        <f>IF(O370="snížená",K370,0)</f>
        <v>0</v>
      </c>
      <c r="BG370" s="191">
        <f>IF(O370="zákl. přenesená",K370,0)</f>
        <v>0</v>
      </c>
      <c r="BH370" s="191">
        <f>IF(O370="sníž. přenesená",K370,0)</f>
        <v>0</v>
      </c>
      <c r="BI370" s="191">
        <f>IF(O370="nulová",K370,0)</f>
        <v>0</v>
      </c>
      <c r="BJ370" s="19" t="s">
        <v>141</v>
      </c>
      <c r="BK370" s="191">
        <f>ROUND(P370*H370,2)</f>
        <v>0</v>
      </c>
      <c r="BL370" s="19" t="s">
        <v>155</v>
      </c>
      <c r="BM370" s="190" t="s">
        <v>420</v>
      </c>
    </row>
    <row r="371" spans="2:51" s="14" customFormat="1" ht="11.25">
      <c r="B371" s="214"/>
      <c r="C371" s="215"/>
      <c r="D371" s="205" t="s">
        <v>186</v>
      </c>
      <c r="E371" s="216" t="s">
        <v>22</v>
      </c>
      <c r="F371" s="217" t="s">
        <v>155</v>
      </c>
      <c r="G371" s="215"/>
      <c r="H371" s="218">
        <v>4</v>
      </c>
      <c r="I371" s="219"/>
      <c r="J371" s="219"/>
      <c r="K371" s="215"/>
      <c r="L371" s="215"/>
      <c r="M371" s="220"/>
      <c r="N371" s="221"/>
      <c r="O371" s="222"/>
      <c r="P371" s="222"/>
      <c r="Q371" s="222"/>
      <c r="R371" s="222"/>
      <c r="S371" s="222"/>
      <c r="T371" s="222"/>
      <c r="U371" s="222"/>
      <c r="V371" s="222"/>
      <c r="W371" s="222"/>
      <c r="X371" s="223"/>
      <c r="AT371" s="224" t="s">
        <v>186</v>
      </c>
      <c r="AU371" s="224" t="s">
        <v>141</v>
      </c>
      <c r="AV371" s="14" t="s">
        <v>141</v>
      </c>
      <c r="AW371" s="14" t="s">
        <v>5</v>
      </c>
      <c r="AX371" s="14" t="s">
        <v>78</v>
      </c>
      <c r="AY371" s="224" t="s">
        <v>138</v>
      </c>
    </row>
    <row r="372" spans="2:51" s="15" customFormat="1" ht="11.25">
      <c r="B372" s="225"/>
      <c r="C372" s="226"/>
      <c r="D372" s="205" t="s">
        <v>186</v>
      </c>
      <c r="E372" s="227" t="s">
        <v>22</v>
      </c>
      <c r="F372" s="228" t="s">
        <v>196</v>
      </c>
      <c r="G372" s="226"/>
      <c r="H372" s="229">
        <v>4</v>
      </c>
      <c r="I372" s="230"/>
      <c r="J372" s="230"/>
      <c r="K372" s="226"/>
      <c r="L372" s="226"/>
      <c r="M372" s="231"/>
      <c r="N372" s="232"/>
      <c r="O372" s="233"/>
      <c r="P372" s="233"/>
      <c r="Q372" s="233"/>
      <c r="R372" s="233"/>
      <c r="S372" s="233"/>
      <c r="T372" s="233"/>
      <c r="U372" s="233"/>
      <c r="V372" s="233"/>
      <c r="W372" s="233"/>
      <c r="X372" s="234"/>
      <c r="AT372" s="235" t="s">
        <v>186</v>
      </c>
      <c r="AU372" s="235" t="s">
        <v>141</v>
      </c>
      <c r="AV372" s="15" t="s">
        <v>155</v>
      </c>
      <c r="AW372" s="15" t="s">
        <v>5</v>
      </c>
      <c r="AX372" s="15" t="s">
        <v>86</v>
      </c>
      <c r="AY372" s="235" t="s">
        <v>138</v>
      </c>
    </row>
    <row r="373" spans="1:65" s="2" customFormat="1" ht="24.2" customHeight="1">
      <c r="A373" s="36"/>
      <c r="B373" s="37"/>
      <c r="C373" s="178" t="s">
        <v>421</v>
      </c>
      <c r="D373" s="178" t="s">
        <v>142</v>
      </c>
      <c r="E373" s="179" t="s">
        <v>422</v>
      </c>
      <c r="F373" s="180" t="s">
        <v>423</v>
      </c>
      <c r="G373" s="181" t="s">
        <v>208</v>
      </c>
      <c r="H373" s="182">
        <v>28.399</v>
      </c>
      <c r="I373" s="183"/>
      <c r="J373" s="183"/>
      <c r="K373" s="184">
        <f>ROUND(P373*H373,2)</f>
        <v>0</v>
      </c>
      <c r="L373" s="180" t="s">
        <v>145</v>
      </c>
      <c r="M373" s="41"/>
      <c r="N373" s="185" t="s">
        <v>22</v>
      </c>
      <c r="O373" s="186" t="s">
        <v>48</v>
      </c>
      <c r="P373" s="187">
        <f>I373+J373</f>
        <v>0</v>
      </c>
      <c r="Q373" s="187">
        <f>ROUND(I373*H373,2)</f>
        <v>0</v>
      </c>
      <c r="R373" s="187">
        <f>ROUND(J373*H373,2)</f>
        <v>0</v>
      </c>
      <c r="S373" s="66"/>
      <c r="T373" s="188">
        <f>S373*H373</f>
        <v>0</v>
      </c>
      <c r="U373" s="188">
        <v>0.012</v>
      </c>
      <c r="V373" s="188">
        <f>U373*H373</f>
        <v>0.34078800000000004</v>
      </c>
      <c r="W373" s="188">
        <v>0</v>
      </c>
      <c r="X373" s="189">
        <f>W373*H373</f>
        <v>0</v>
      </c>
      <c r="Y373" s="36"/>
      <c r="Z373" s="36"/>
      <c r="AA373" s="36"/>
      <c r="AB373" s="36"/>
      <c r="AC373" s="36"/>
      <c r="AD373" s="36"/>
      <c r="AE373" s="36"/>
      <c r="AR373" s="190" t="s">
        <v>155</v>
      </c>
      <c r="AT373" s="190" t="s">
        <v>142</v>
      </c>
      <c r="AU373" s="190" t="s">
        <v>141</v>
      </c>
      <c r="AY373" s="19" t="s">
        <v>138</v>
      </c>
      <c r="BE373" s="191">
        <f>IF(O373="základní",K373,0)</f>
        <v>0</v>
      </c>
      <c r="BF373" s="191">
        <f>IF(O373="snížená",K373,0)</f>
        <v>0</v>
      </c>
      <c r="BG373" s="191">
        <f>IF(O373="zákl. přenesená",K373,0)</f>
        <v>0</v>
      </c>
      <c r="BH373" s="191">
        <f>IF(O373="sníž. přenesená",K373,0)</f>
        <v>0</v>
      </c>
      <c r="BI373" s="191">
        <f>IF(O373="nulová",K373,0)</f>
        <v>0</v>
      </c>
      <c r="BJ373" s="19" t="s">
        <v>141</v>
      </c>
      <c r="BK373" s="191">
        <f>ROUND(P373*H373,2)</f>
        <v>0</v>
      </c>
      <c r="BL373" s="19" t="s">
        <v>155</v>
      </c>
      <c r="BM373" s="190" t="s">
        <v>424</v>
      </c>
    </row>
    <row r="374" spans="2:51" s="13" customFormat="1" ht="11.25">
      <c r="B374" s="203"/>
      <c r="C374" s="204"/>
      <c r="D374" s="205" t="s">
        <v>186</v>
      </c>
      <c r="E374" s="206" t="s">
        <v>22</v>
      </c>
      <c r="F374" s="207" t="s">
        <v>234</v>
      </c>
      <c r="G374" s="204"/>
      <c r="H374" s="206" t="s">
        <v>22</v>
      </c>
      <c r="I374" s="208"/>
      <c r="J374" s="208"/>
      <c r="K374" s="204"/>
      <c r="L374" s="204"/>
      <c r="M374" s="209"/>
      <c r="N374" s="210"/>
      <c r="O374" s="211"/>
      <c r="P374" s="211"/>
      <c r="Q374" s="211"/>
      <c r="R374" s="211"/>
      <c r="S374" s="211"/>
      <c r="T374" s="211"/>
      <c r="U374" s="211"/>
      <c r="V374" s="211"/>
      <c r="W374" s="211"/>
      <c r="X374" s="212"/>
      <c r="AT374" s="213" t="s">
        <v>186</v>
      </c>
      <c r="AU374" s="213" t="s">
        <v>141</v>
      </c>
      <c r="AV374" s="13" t="s">
        <v>86</v>
      </c>
      <c r="AW374" s="13" t="s">
        <v>5</v>
      </c>
      <c r="AX374" s="13" t="s">
        <v>78</v>
      </c>
      <c r="AY374" s="213" t="s">
        <v>138</v>
      </c>
    </row>
    <row r="375" spans="2:51" s="14" customFormat="1" ht="22.5">
      <c r="B375" s="214"/>
      <c r="C375" s="215"/>
      <c r="D375" s="205" t="s">
        <v>186</v>
      </c>
      <c r="E375" s="216" t="s">
        <v>22</v>
      </c>
      <c r="F375" s="217" t="s">
        <v>425</v>
      </c>
      <c r="G375" s="215"/>
      <c r="H375" s="218">
        <v>6.092</v>
      </c>
      <c r="I375" s="219"/>
      <c r="J375" s="219"/>
      <c r="K375" s="215"/>
      <c r="L375" s="215"/>
      <c r="M375" s="220"/>
      <c r="N375" s="221"/>
      <c r="O375" s="222"/>
      <c r="P375" s="222"/>
      <c r="Q375" s="222"/>
      <c r="R375" s="222"/>
      <c r="S375" s="222"/>
      <c r="T375" s="222"/>
      <c r="U375" s="222"/>
      <c r="V375" s="222"/>
      <c r="W375" s="222"/>
      <c r="X375" s="223"/>
      <c r="AT375" s="224" t="s">
        <v>186</v>
      </c>
      <c r="AU375" s="224" t="s">
        <v>141</v>
      </c>
      <c r="AV375" s="14" t="s">
        <v>141</v>
      </c>
      <c r="AW375" s="14" t="s">
        <v>5</v>
      </c>
      <c r="AX375" s="14" t="s">
        <v>78</v>
      </c>
      <c r="AY375" s="224" t="s">
        <v>138</v>
      </c>
    </row>
    <row r="376" spans="2:51" s="14" customFormat="1" ht="11.25">
      <c r="B376" s="214"/>
      <c r="C376" s="215"/>
      <c r="D376" s="205" t="s">
        <v>186</v>
      </c>
      <c r="E376" s="216" t="s">
        <v>22</v>
      </c>
      <c r="F376" s="217" t="s">
        <v>426</v>
      </c>
      <c r="G376" s="215"/>
      <c r="H376" s="218">
        <v>2.83</v>
      </c>
      <c r="I376" s="219"/>
      <c r="J376" s="219"/>
      <c r="K376" s="215"/>
      <c r="L376" s="215"/>
      <c r="M376" s="220"/>
      <c r="N376" s="221"/>
      <c r="O376" s="222"/>
      <c r="P376" s="222"/>
      <c r="Q376" s="222"/>
      <c r="R376" s="222"/>
      <c r="S376" s="222"/>
      <c r="T376" s="222"/>
      <c r="U376" s="222"/>
      <c r="V376" s="222"/>
      <c r="W376" s="222"/>
      <c r="X376" s="223"/>
      <c r="AT376" s="224" t="s">
        <v>186</v>
      </c>
      <c r="AU376" s="224" t="s">
        <v>141</v>
      </c>
      <c r="AV376" s="14" t="s">
        <v>141</v>
      </c>
      <c r="AW376" s="14" t="s">
        <v>5</v>
      </c>
      <c r="AX376" s="14" t="s">
        <v>78</v>
      </c>
      <c r="AY376" s="224" t="s">
        <v>138</v>
      </c>
    </row>
    <row r="377" spans="2:51" s="13" customFormat="1" ht="11.25">
      <c r="B377" s="203"/>
      <c r="C377" s="204"/>
      <c r="D377" s="205" t="s">
        <v>186</v>
      </c>
      <c r="E377" s="206" t="s">
        <v>22</v>
      </c>
      <c r="F377" s="207" t="s">
        <v>218</v>
      </c>
      <c r="G377" s="204"/>
      <c r="H377" s="206" t="s">
        <v>22</v>
      </c>
      <c r="I377" s="208"/>
      <c r="J377" s="208"/>
      <c r="K377" s="204"/>
      <c r="L377" s="204"/>
      <c r="M377" s="209"/>
      <c r="N377" s="210"/>
      <c r="O377" s="211"/>
      <c r="P377" s="211"/>
      <c r="Q377" s="211"/>
      <c r="R377" s="211"/>
      <c r="S377" s="211"/>
      <c r="T377" s="211"/>
      <c r="U377" s="211"/>
      <c r="V377" s="211"/>
      <c r="W377" s="211"/>
      <c r="X377" s="212"/>
      <c r="AT377" s="213" t="s">
        <v>186</v>
      </c>
      <c r="AU377" s="213" t="s">
        <v>141</v>
      </c>
      <c r="AV377" s="13" t="s">
        <v>86</v>
      </c>
      <c r="AW377" s="13" t="s">
        <v>5</v>
      </c>
      <c r="AX377" s="13" t="s">
        <v>78</v>
      </c>
      <c r="AY377" s="213" t="s">
        <v>138</v>
      </c>
    </row>
    <row r="378" spans="2:51" s="14" customFormat="1" ht="11.25">
      <c r="B378" s="214"/>
      <c r="C378" s="215"/>
      <c r="D378" s="205" t="s">
        <v>186</v>
      </c>
      <c r="E378" s="216" t="s">
        <v>22</v>
      </c>
      <c r="F378" s="217" t="s">
        <v>427</v>
      </c>
      <c r="G378" s="215"/>
      <c r="H378" s="218">
        <v>19.477</v>
      </c>
      <c r="I378" s="219"/>
      <c r="J378" s="219"/>
      <c r="K378" s="215"/>
      <c r="L378" s="215"/>
      <c r="M378" s="220"/>
      <c r="N378" s="221"/>
      <c r="O378" s="222"/>
      <c r="P378" s="222"/>
      <c r="Q378" s="222"/>
      <c r="R378" s="222"/>
      <c r="S378" s="222"/>
      <c r="T378" s="222"/>
      <c r="U378" s="222"/>
      <c r="V378" s="222"/>
      <c r="W378" s="222"/>
      <c r="X378" s="223"/>
      <c r="AT378" s="224" t="s">
        <v>186</v>
      </c>
      <c r="AU378" s="224" t="s">
        <v>141</v>
      </c>
      <c r="AV378" s="14" t="s">
        <v>141</v>
      </c>
      <c r="AW378" s="14" t="s">
        <v>5</v>
      </c>
      <c r="AX378" s="14" t="s">
        <v>78</v>
      </c>
      <c r="AY378" s="224" t="s">
        <v>138</v>
      </c>
    </row>
    <row r="379" spans="2:51" s="15" customFormat="1" ht="11.25">
      <c r="B379" s="225"/>
      <c r="C379" s="226"/>
      <c r="D379" s="205" t="s">
        <v>186</v>
      </c>
      <c r="E379" s="227" t="s">
        <v>22</v>
      </c>
      <c r="F379" s="228" t="s">
        <v>196</v>
      </c>
      <c r="G379" s="226"/>
      <c r="H379" s="229">
        <v>28.399</v>
      </c>
      <c r="I379" s="230"/>
      <c r="J379" s="230"/>
      <c r="K379" s="226"/>
      <c r="L379" s="226"/>
      <c r="M379" s="231"/>
      <c r="N379" s="232"/>
      <c r="O379" s="233"/>
      <c r="P379" s="233"/>
      <c r="Q379" s="233"/>
      <c r="R379" s="233"/>
      <c r="S379" s="233"/>
      <c r="T379" s="233"/>
      <c r="U379" s="233"/>
      <c r="V379" s="233"/>
      <c r="W379" s="233"/>
      <c r="X379" s="234"/>
      <c r="AT379" s="235" t="s">
        <v>186</v>
      </c>
      <c r="AU379" s="235" t="s">
        <v>141</v>
      </c>
      <c r="AV379" s="15" t="s">
        <v>155</v>
      </c>
      <c r="AW379" s="15" t="s">
        <v>5</v>
      </c>
      <c r="AX379" s="15" t="s">
        <v>86</v>
      </c>
      <c r="AY379" s="235" t="s">
        <v>138</v>
      </c>
    </row>
    <row r="380" spans="1:65" s="2" customFormat="1" ht="33" customHeight="1">
      <c r="A380" s="36"/>
      <c r="B380" s="37"/>
      <c r="C380" s="178" t="s">
        <v>428</v>
      </c>
      <c r="D380" s="178" t="s">
        <v>142</v>
      </c>
      <c r="E380" s="179" t="s">
        <v>429</v>
      </c>
      <c r="F380" s="180" t="s">
        <v>430</v>
      </c>
      <c r="G380" s="181" t="s">
        <v>208</v>
      </c>
      <c r="H380" s="182">
        <v>113.596</v>
      </c>
      <c r="I380" s="183"/>
      <c r="J380" s="183"/>
      <c r="K380" s="184">
        <f>ROUND(P380*H380,2)</f>
        <v>0</v>
      </c>
      <c r="L380" s="180" t="s">
        <v>145</v>
      </c>
      <c r="M380" s="41"/>
      <c r="N380" s="185" t="s">
        <v>22</v>
      </c>
      <c r="O380" s="186" t="s">
        <v>48</v>
      </c>
      <c r="P380" s="187">
        <f>I380+J380</f>
        <v>0</v>
      </c>
      <c r="Q380" s="187">
        <f>ROUND(I380*H380,2)</f>
        <v>0</v>
      </c>
      <c r="R380" s="187">
        <f>ROUND(J380*H380,2)</f>
        <v>0</v>
      </c>
      <c r="S380" s="66"/>
      <c r="T380" s="188">
        <f>S380*H380</f>
        <v>0</v>
      </c>
      <c r="U380" s="188">
        <v>0.006</v>
      </c>
      <c r="V380" s="188">
        <f>U380*H380</f>
        <v>0.6815760000000001</v>
      </c>
      <c r="W380" s="188">
        <v>0</v>
      </c>
      <c r="X380" s="189">
        <f>W380*H380</f>
        <v>0</v>
      </c>
      <c r="Y380" s="36"/>
      <c r="Z380" s="36"/>
      <c r="AA380" s="36"/>
      <c r="AB380" s="36"/>
      <c r="AC380" s="36"/>
      <c r="AD380" s="36"/>
      <c r="AE380" s="36"/>
      <c r="AR380" s="190" t="s">
        <v>155</v>
      </c>
      <c r="AT380" s="190" t="s">
        <v>142</v>
      </c>
      <c r="AU380" s="190" t="s">
        <v>141</v>
      </c>
      <c r="AY380" s="19" t="s">
        <v>138</v>
      </c>
      <c r="BE380" s="191">
        <f>IF(O380="základní",K380,0)</f>
        <v>0</v>
      </c>
      <c r="BF380" s="191">
        <f>IF(O380="snížená",K380,0)</f>
        <v>0</v>
      </c>
      <c r="BG380" s="191">
        <f>IF(O380="zákl. přenesená",K380,0)</f>
        <v>0</v>
      </c>
      <c r="BH380" s="191">
        <f>IF(O380="sníž. přenesená",K380,0)</f>
        <v>0</v>
      </c>
      <c r="BI380" s="191">
        <f>IF(O380="nulová",K380,0)</f>
        <v>0</v>
      </c>
      <c r="BJ380" s="19" t="s">
        <v>141</v>
      </c>
      <c r="BK380" s="191">
        <f>ROUND(P380*H380,2)</f>
        <v>0</v>
      </c>
      <c r="BL380" s="19" t="s">
        <v>155</v>
      </c>
      <c r="BM380" s="190" t="s">
        <v>431</v>
      </c>
    </row>
    <row r="381" spans="2:51" s="14" customFormat="1" ht="11.25">
      <c r="B381" s="214"/>
      <c r="C381" s="215"/>
      <c r="D381" s="205" t="s">
        <v>186</v>
      </c>
      <c r="E381" s="216" t="s">
        <v>22</v>
      </c>
      <c r="F381" s="217" t="s">
        <v>432</v>
      </c>
      <c r="G381" s="215"/>
      <c r="H381" s="218">
        <v>113.596</v>
      </c>
      <c r="I381" s="219"/>
      <c r="J381" s="219"/>
      <c r="K381" s="215"/>
      <c r="L381" s="215"/>
      <c r="M381" s="220"/>
      <c r="N381" s="221"/>
      <c r="O381" s="222"/>
      <c r="P381" s="222"/>
      <c r="Q381" s="222"/>
      <c r="R381" s="222"/>
      <c r="S381" s="222"/>
      <c r="T381" s="222"/>
      <c r="U381" s="222"/>
      <c r="V381" s="222"/>
      <c r="W381" s="222"/>
      <c r="X381" s="223"/>
      <c r="AT381" s="224" t="s">
        <v>186</v>
      </c>
      <c r="AU381" s="224" t="s">
        <v>141</v>
      </c>
      <c r="AV381" s="14" t="s">
        <v>141</v>
      </c>
      <c r="AW381" s="14" t="s">
        <v>5</v>
      </c>
      <c r="AX381" s="14" t="s">
        <v>78</v>
      </c>
      <c r="AY381" s="224" t="s">
        <v>138</v>
      </c>
    </row>
    <row r="382" spans="2:51" s="15" customFormat="1" ht="11.25">
      <c r="B382" s="225"/>
      <c r="C382" s="226"/>
      <c r="D382" s="205" t="s">
        <v>186</v>
      </c>
      <c r="E382" s="227" t="s">
        <v>22</v>
      </c>
      <c r="F382" s="228" t="s">
        <v>196</v>
      </c>
      <c r="G382" s="226"/>
      <c r="H382" s="229">
        <v>113.596</v>
      </c>
      <c r="I382" s="230"/>
      <c r="J382" s="230"/>
      <c r="K382" s="226"/>
      <c r="L382" s="226"/>
      <c r="M382" s="231"/>
      <c r="N382" s="232"/>
      <c r="O382" s="233"/>
      <c r="P382" s="233"/>
      <c r="Q382" s="233"/>
      <c r="R382" s="233"/>
      <c r="S382" s="233"/>
      <c r="T382" s="233"/>
      <c r="U382" s="233"/>
      <c r="V382" s="233"/>
      <c r="W382" s="233"/>
      <c r="X382" s="234"/>
      <c r="AT382" s="235" t="s">
        <v>186</v>
      </c>
      <c r="AU382" s="235" t="s">
        <v>141</v>
      </c>
      <c r="AV382" s="15" t="s">
        <v>155</v>
      </c>
      <c r="AW382" s="15" t="s">
        <v>5</v>
      </c>
      <c r="AX382" s="15" t="s">
        <v>86</v>
      </c>
      <c r="AY382" s="235" t="s">
        <v>138</v>
      </c>
    </row>
    <row r="383" spans="1:65" s="2" customFormat="1" ht="33" customHeight="1">
      <c r="A383" s="36"/>
      <c r="B383" s="37"/>
      <c r="C383" s="178" t="s">
        <v>155</v>
      </c>
      <c r="D383" s="178" t="s">
        <v>142</v>
      </c>
      <c r="E383" s="179" t="s">
        <v>433</v>
      </c>
      <c r="F383" s="180" t="s">
        <v>434</v>
      </c>
      <c r="G383" s="181" t="s">
        <v>435</v>
      </c>
      <c r="H383" s="182">
        <v>14.518</v>
      </c>
      <c r="I383" s="183"/>
      <c r="J383" s="183"/>
      <c r="K383" s="184">
        <f>ROUND(P383*H383,2)</f>
        <v>0</v>
      </c>
      <c r="L383" s="180" t="s">
        <v>182</v>
      </c>
      <c r="M383" s="41"/>
      <c r="N383" s="185" t="s">
        <v>22</v>
      </c>
      <c r="O383" s="186" t="s">
        <v>48</v>
      </c>
      <c r="P383" s="187">
        <f>I383+J383</f>
        <v>0</v>
      </c>
      <c r="Q383" s="187">
        <f>ROUND(I383*H383,2)</f>
        <v>0</v>
      </c>
      <c r="R383" s="187">
        <f>ROUND(J383*H383,2)</f>
        <v>0</v>
      </c>
      <c r="S383" s="66"/>
      <c r="T383" s="188">
        <f>S383*H383</f>
        <v>0</v>
      </c>
      <c r="U383" s="188">
        <v>2.50187</v>
      </c>
      <c r="V383" s="188">
        <f>U383*H383</f>
        <v>36.322148659999996</v>
      </c>
      <c r="W383" s="188">
        <v>0</v>
      </c>
      <c r="X383" s="189">
        <f>W383*H383</f>
        <v>0</v>
      </c>
      <c r="Y383" s="36"/>
      <c r="Z383" s="36"/>
      <c r="AA383" s="36"/>
      <c r="AB383" s="36"/>
      <c r="AC383" s="36"/>
      <c r="AD383" s="36"/>
      <c r="AE383" s="36"/>
      <c r="AR383" s="190" t="s">
        <v>155</v>
      </c>
      <c r="AT383" s="190" t="s">
        <v>142</v>
      </c>
      <c r="AU383" s="190" t="s">
        <v>141</v>
      </c>
      <c r="AY383" s="19" t="s">
        <v>138</v>
      </c>
      <c r="BE383" s="191">
        <f>IF(O383="základní",K383,0)</f>
        <v>0</v>
      </c>
      <c r="BF383" s="191">
        <f>IF(O383="snížená",K383,0)</f>
        <v>0</v>
      </c>
      <c r="BG383" s="191">
        <f>IF(O383="zákl. přenesená",K383,0)</f>
        <v>0</v>
      </c>
      <c r="BH383" s="191">
        <f>IF(O383="sníž. přenesená",K383,0)</f>
        <v>0</v>
      </c>
      <c r="BI383" s="191">
        <f>IF(O383="nulová",K383,0)</f>
        <v>0</v>
      </c>
      <c r="BJ383" s="19" t="s">
        <v>141</v>
      </c>
      <c r="BK383" s="191">
        <f>ROUND(P383*H383,2)</f>
        <v>0</v>
      </c>
      <c r="BL383" s="19" t="s">
        <v>155</v>
      </c>
      <c r="BM383" s="190" t="s">
        <v>436</v>
      </c>
    </row>
    <row r="384" spans="1:47" s="2" customFormat="1" ht="11.25">
      <c r="A384" s="36"/>
      <c r="B384" s="37"/>
      <c r="C384" s="38"/>
      <c r="D384" s="198" t="s">
        <v>184</v>
      </c>
      <c r="E384" s="38"/>
      <c r="F384" s="199" t="s">
        <v>437</v>
      </c>
      <c r="G384" s="38"/>
      <c r="H384" s="38"/>
      <c r="I384" s="200"/>
      <c r="J384" s="200"/>
      <c r="K384" s="38"/>
      <c r="L384" s="38"/>
      <c r="M384" s="41"/>
      <c r="N384" s="201"/>
      <c r="O384" s="202"/>
      <c r="P384" s="66"/>
      <c r="Q384" s="66"/>
      <c r="R384" s="66"/>
      <c r="S384" s="66"/>
      <c r="T384" s="66"/>
      <c r="U384" s="66"/>
      <c r="V384" s="66"/>
      <c r="W384" s="66"/>
      <c r="X384" s="67"/>
      <c r="Y384" s="36"/>
      <c r="Z384" s="36"/>
      <c r="AA384" s="36"/>
      <c r="AB384" s="36"/>
      <c r="AC384" s="36"/>
      <c r="AD384" s="36"/>
      <c r="AE384" s="36"/>
      <c r="AT384" s="19" t="s">
        <v>184</v>
      </c>
      <c r="AU384" s="19" t="s">
        <v>141</v>
      </c>
    </row>
    <row r="385" spans="2:51" s="13" customFormat="1" ht="11.25">
      <c r="B385" s="203"/>
      <c r="C385" s="204"/>
      <c r="D385" s="205" t="s">
        <v>186</v>
      </c>
      <c r="E385" s="206" t="s">
        <v>22</v>
      </c>
      <c r="F385" s="207" t="s">
        <v>438</v>
      </c>
      <c r="G385" s="204"/>
      <c r="H385" s="206" t="s">
        <v>22</v>
      </c>
      <c r="I385" s="208"/>
      <c r="J385" s="208"/>
      <c r="K385" s="204"/>
      <c r="L385" s="204"/>
      <c r="M385" s="209"/>
      <c r="N385" s="210"/>
      <c r="O385" s="211"/>
      <c r="P385" s="211"/>
      <c r="Q385" s="211"/>
      <c r="R385" s="211"/>
      <c r="S385" s="211"/>
      <c r="T385" s="211"/>
      <c r="U385" s="211"/>
      <c r="V385" s="211"/>
      <c r="W385" s="211"/>
      <c r="X385" s="212"/>
      <c r="AT385" s="213" t="s">
        <v>186</v>
      </c>
      <c r="AU385" s="213" t="s">
        <v>141</v>
      </c>
      <c r="AV385" s="13" t="s">
        <v>86</v>
      </c>
      <c r="AW385" s="13" t="s">
        <v>5</v>
      </c>
      <c r="AX385" s="13" t="s">
        <v>78</v>
      </c>
      <c r="AY385" s="213" t="s">
        <v>138</v>
      </c>
    </row>
    <row r="386" spans="2:51" s="14" customFormat="1" ht="11.25">
      <c r="B386" s="214"/>
      <c r="C386" s="215"/>
      <c r="D386" s="205" t="s">
        <v>186</v>
      </c>
      <c r="E386" s="216" t="s">
        <v>22</v>
      </c>
      <c r="F386" s="217" t="s">
        <v>439</v>
      </c>
      <c r="G386" s="215"/>
      <c r="H386" s="218">
        <v>14.518</v>
      </c>
      <c r="I386" s="219"/>
      <c r="J386" s="219"/>
      <c r="K386" s="215"/>
      <c r="L386" s="215"/>
      <c r="M386" s="220"/>
      <c r="N386" s="221"/>
      <c r="O386" s="222"/>
      <c r="P386" s="222"/>
      <c r="Q386" s="222"/>
      <c r="R386" s="222"/>
      <c r="S386" s="222"/>
      <c r="T386" s="222"/>
      <c r="U386" s="222"/>
      <c r="V386" s="222"/>
      <c r="W386" s="222"/>
      <c r="X386" s="223"/>
      <c r="AT386" s="224" t="s">
        <v>186</v>
      </c>
      <c r="AU386" s="224" t="s">
        <v>141</v>
      </c>
      <c r="AV386" s="14" t="s">
        <v>141</v>
      </c>
      <c r="AW386" s="14" t="s">
        <v>5</v>
      </c>
      <c r="AX386" s="14" t="s">
        <v>78</v>
      </c>
      <c r="AY386" s="224" t="s">
        <v>138</v>
      </c>
    </row>
    <row r="387" spans="2:51" s="15" customFormat="1" ht="11.25">
      <c r="B387" s="225"/>
      <c r="C387" s="226"/>
      <c r="D387" s="205" t="s">
        <v>186</v>
      </c>
      <c r="E387" s="227" t="s">
        <v>22</v>
      </c>
      <c r="F387" s="228" t="s">
        <v>196</v>
      </c>
      <c r="G387" s="226"/>
      <c r="H387" s="229">
        <v>14.518</v>
      </c>
      <c r="I387" s="230"/>
      <c r="J387" s="230"/>
      <c r="K387" s="226"/>
      <c r="L387" s="226"/>
      <c r="M387" s="231"/>
      <c r="N387" s="232"/>
      <c r="O387" s="233"/>
      <c r="P387" s="233"/>
      <c r="Q387" s="233"/>
      <c r="R387" s="233"/>
      <c r="S387" s="233"/>
      <c r="T387" s="233"/>
      <c r="U387" s="233"/>
      <c r="V387" s="233"/>
      <c r="W387" s="233"/>
      <c r="X387" s="234"/>
      <c r="AT387" s="235" t="s">
        <v>186</v>
      </c>
      <c r="AU387" s="235" t="s">
        <v>141</v>
      </c>
      <c r="AV387" s="15" t="s">
        <v>155</v>
      </c>
      <c r="AW387" s="15" t="s">
        <v>5</v>
      </c>
      <c r="AX387" s="15" t="s">
        <v>86</v>
      </c>
      <c r="AY387" s="235" t="s">
        <v>138</v>
      </c>
    </row>
    <row r="388" spans="1:65" s="2" customFormat="1" ht="33" customHeight="1">
      <c r="A388" s="36"/>
      <c r="B388" s="37"/>
      <c r="C388" s="178" t="s">
        <v>141</v>
      </c>
      <c r="D388" s="178" t="s">
        <v>142</v>
      </c>
      <c r="E388" s="179" t="s">
        <v>440</v>
      </c>
      <c r="F388" s="180" t="s">
        <v>441</v>
      </c>
      <c r="G388" s="181" t="s">
        <v>435</v>
      </c>
      <c r="H388" s="182">
        <v>12.761</v>
      </c>
      <c r="I388" s="183"/>
      <c r="J388" s="183"/>
      <c r="K388" s="184">
        <f>ROUND(P388*H388,2)</f>
        <v>0</v>
      </c>
      <c r="L388" s="180" t="s">
        <v>182</v>
      </c>
      <c r="M388" s="41"/>
      <c r="N388" s="185" t="s">
        <v>22</v>
      </c>
      <c r="O388" s="186" t="s">
        <v>48</v>
      </c>
      <c r="P388" s="187">
        <f>I388+J388</f>
        <v>0</v>
      </c>
      <c r="Q388" s="187">
        <f>ROUND(I388*H388,2)</f>
        <v>0</v>
      </c>
      <c r="R388" s="187">
        <f>ROUND(J388*H388,2)</f>
        <v>0</v>
      </c>
      <c r="S388" s="66"/>
      <c r="T388" s="188">
        <f>S388*H388</f>
        <v>0</v>
      </c>
      <c r="U388" s="188">
        <v>2.50187</v>
      </c>
      <c r="V388" s="188">
        <f>U388*H388</f>
        <v>31.926363069999997</v>
      </c>
      <c r="W388" s="188">
        <v>0</v>
      </c>
      <c r="X388" s="189">
        <f>W388*H388</f>
        <v>0</v>
      </c>
      <c r="Y388" s="36"/>
      <c r="Z388" s="36"/>
      <c r="AA388" s="36"/>
      <c r="AB388" s="36"/>
      <c r="AC388" s="36"/>
      <c r="AD388" s="36"/>
      <c r="AE388" s="36"/>
      <c r="AR388" s="190" t="s">
        <v>155</v>
      </c>
      <c r="AT388" s="190" t="s">
        <v>142</v>
      </c>
      <c r="AU388" s="190" t="s">
        <v>141</v>
      </c>
      <c r="AY388" s="19" t="s">
        <v>138</v>
      </c>
      <c r="BE388" s="191">
        <f>IF(O388="základní",K388,0)</f>
        <v>0</v>
      </c>
      <c r="BF388" s="191">
        <f>IF(O388="snížená",K388,0)</f>
        <v>0</v>
      </c>
      <c r="BG388" s="191">
        <f>IF(O388="zákl. přenesená",K388,0)</f>
        <v>0</v>
      </c>
      <c r="BH388" s="191">
        <f>IF(O388="sníž. přenesená",K388,0)</f>
        <v>0</v>
      </c>
      <c r="BI388" s="191">
        <f>IF(O388="nulová",K388,0)</f>
        <v>0</v>
      </c>
      <c r="BJ388" s="19" t="s">
        <v>141</v>
      </c>
      <c r="BK388" s="191">
        <f>ROUND(P388*H388,2)</f>
        <v>0</v>
      </c>
      <c r="BL388" s="19" t="s">
        <v>155</v>
      </c>
      <c r="BM388" s="190" t="s">
        <v>442</v>
      </c>
    </row>
    <row r="389" spans="1:47" s="2" customFormat="1" ht="11.25">
      <c r="A389" s="36"/>
      <c r="B389" s="37"/>
      <c r="C389" s="38"/>
      <c r="D389" s="198" t="s">
        <v>184</v>
      </c>
      <c r="E389" s="38"/>
      <c r="F389" s="199" t="s">
        <v>443</v>
      </c>
      <c r="G389" s="38"/>
      <c r="H389" s="38"/>
      <c r="I389" s="200"/>
      <c r="J389" s="200"/>
      <c r="K389" s="38"/>
      <c r="L389" s="38"/>
      <c r="M389" s="41"/>
      <c r="N389" s="201"/>
      <c r="O389" s="202"/>
      <c r="P389" s="66"/>
      <c r="Q389" s="66"/>
      <c r="R389" s="66"/>
      <c r="S389" s="66"/>
      <c r="T389" s="66"/>
      <c r="U389" s="66"/>
      <c r="V389" s="66"/>
      <c r="W389" s="66"/>
      <c r="X389" s="67"/>
      <c r="Y389" s="36"/>
      <c r="Z389" s="36"/>
      <c r="AA389" s="36"/>
      <c r="AB389" s="36"/>
      <c r="AC389" s="36"/>
      <c r="AD389" s="36"/>
      <c r="AE389" s="36"/>
      <c r="AT389" s="19" t="s">
        <v>184</v>
      </c>
      <c r="AU389" s="19" t="s">
        <v>141</v>
      </c>
    </row>
    <row r="390" spans="2:51" s="13" customFormat="1" ht="11.25">
      <c r="B390" s="203"/>
      <c r="C390" s="204"/>
      <c r="D390" s="205" t="s">
        <v>186</v>
      </c>
      <c r="E390" s="206" t="s">
        <v>22</v>
      </c>
      <c r="F390" s="207" t="s">
        <v>444</v>
      </c>
      <c r="G390" s="204"/>
      <c r="H390" s="206" t="s">
        <v>22</v>
      </c>
      <c r="I390" s="208"/>
      <c r="J390" s="208"/>
      <c r="K390" s="204"/>
      <c r="L390" s="204"/>
      <c r="M390" s="209"/>
      <c r="N390" s="210"/>
      <c r="O390" s="211"/>
      <c r="P390" s="211"/>
      <c r="Q390" s="211"/>
      <c r="R390" s="211"/>
      <c r="S390" s="211"/>
      <c r="T390" s="211"/>
      <c r="U390" s="211"/>
      <c r="V390" s="211"/>
      <c r="W390" s="211"/>
      <c r="X390" s="212"/>
      <c r="AT390" s="213" t="s">
        <v>186</v>
      </c>
      <c r="AU390" s="213" t="s">
        <v>141</v>
      </c>
      <c r="AV390" s="13" t="s">
        <v>86</v>
      </c>
      <c r="AW390" s="13" t="s">
        <v>5</v>
      </c>
      <c r="AX390" s="13" t="s">
        <v>78</v>
      </c>
      <c r="AY390" s="213" t="s">
        <v>138</v>
      </c>
    </row>
    <row r="391" spans="2:51" s="14" customFormat="1" ht="11.25">
      <c r="B391" s="214"/>
      <c r="C391" s="215"/>
      <c r="D391" s="205" t="s">
        <v>186</v>
      </c>
      <c r="E391" s="216" t="s">
        <v>22</v>
      </c>
      <c r="F391" s="217" t="s">
        <v>445</v>
      </c>
      <c r="G391" s="215"/>
      <c r="H391" s="218">
        <v>12.761</v>
      </c>
      <c r="I391" s="219"/>
      <c r="J391" s="219"/>
      <c r="K391" s="215"/>
      <c r="L391" s="215"/>
      <c r="M391" s="220"/>
      <c r="N391" s="221"/>
      <c r="O391" s="222"/>
      <c r="P391" s="222"/>
      <c r="Q391" s="222"/>
      <c r="R391" s="222"/>
      <c r="S391" s="222"/>
      <c r="T391" s="222"/>
      <c r="U391" s="222"/>
      <c r="V391" s="222"/>
      <c r="W391" s="222"/>
      <c r="X391" s="223"/>
      <c r="AT391" s="224" t="s">
        <v>186</v>
      </c>
      <c r="AU391" s="224" t="s">
        <v>141</v>
      </c>
      <c r="AV391" s="14" t="s">
        <v>141</v>
      </c>
      <c r="AW391" s="14" t="s">
        <v>5</v>
      </c>
      <c r="AX391" s="14" t="s">
        <v>78</v>
      </c>
      <c r="AY391" s="224" t="s">
        <v>138</v>
      </c>
    </row>
    <row r="392" spans="2:51" s="15" customFormat="1" ht="11.25">
      <c r="B392" s="225"/>
      <c r="C392" s="226"/>
      <c r="D392" s="205" t="s">
        <v>186</v>
      </c>
      <c r="E392" s="227" t="s">
        <v>22</v>
      </c>
      <c r="F392" s="228" t="s">
        <v>196</v>
      </c>
      <c r="G392" s="226"/>
      <c r="H392" s="229">
        <v>12.761</v>
      </c>
      <c r="I392" s="230"/>
      <c r="J392" s="230"/>
      <c r="K392" s="226"/>
      <c r="L392" s="226"/>
      <c r="M392" s="231"/>
      <c r="N392" s="232"/>
      <c r="O392" s="233"/>
      <c r="P392" s="233"/>
      <c r="Q392" s="233"/>
      <c r="R392" s="233"/>
      <c r="S392" s="233"/>
      <c r="T392" s="233"/>
      <c r="U392" s="233"/>
      <c r="V392" s="233"/>
      <c r="W392" s="233"/>
      <c r="X392" s="234"/>
      <c r="AT392" s="235" t="s">
        <v>186</v>
      </c>
      <c r="AU392" s="235" t="s">
        <v>141</v>
      </c>
      <c r="AV392" s="15" t="s">
        <v>155</v>
      </c>
      <c r="AW392" s="15" t="s">
        <v>5</v>
      </c>
      <c r="AX392" s="15" t="s">
        <v>86</v>
      </c>
      <c r="AY392" s="235" t="s">
        <v>138</v>
      </c>
    </row>
    <row r="393" spans="1:65" s="2" customFormat="1" ht="44.25" customHeight="1">
      <c r="A393" s="36"/>
      <c r="B393" s="37"/>
      <c r="C393" s="178" t="s">
        <v>137</v>
      </c>
      <c r="D393" s="178" t="s">
        <v>142</v>
      </c>
      <c r="E393" s="179" t="s">
        <v>446</v>
      </c>
      <c r="F393" s="180" t="s">
        <v>447</v>
      </c>
      <c r="G393" s="181" t="s">
        <v>435</v>
      </c>
      <c r="H393" s="182">
        <v>14.518</v>
      </c>
      <c r="I393" s="183"/>
      <c r="J393" s="183"/>
      <c r="K393" s="184">
        <f>ROUND(P393*H393,2)</f>
        <v>0</v>
      </c>
      <c r="L393" s="180" t="s">
        <v>182</v>
      </c>
      <c r="M393" s="41"/>
      <c r="N393" s="185" t="s">
        <v>22</v>
      </c>
      <c r="O393" s="186" t="s">
        <v>48</v>
      </c>
      <c r="P393" s="187">
        <f>I393+J393</f>
        <v>0</v>
      </c>
      <c r="Q393" s="187">
        <f>ROUND(I393*H393,2)</f>
        <v>0</v>
      </c>
      <c r="R393" s="187">
        <f>ROUND(J393*H393,2)</f>
        <v>0</v>
      </c>
      <c r="S393" s="66"/>
      <c r="T393" s="188">
        <f>S393*H393</f>
        <v>0</v>
      </c>
      <c r="U393" s="188">
        <v>0</v>
      </c>
      <c r="V393" s="188">
        <f>U393*H393</f>
        <v>0</v>
      </c>
      <c r="W393" s="188">
        <v>0</v>
      </c>
      <c r="X393" s="189">
        <f>W393*H393</f>
        <v>0</v>
      </c>
      <c r="Y393" s="36"/>
      <c r="Z393" s="36"/>
      <c r="AA393" s="36"/>
      <c r="AB393" s="36"/>
      <c r="AC393" s="36"/>
      <c r="AD393" s="36"/>
      <c r="AE393" s="36"/>
      <c r="AR393" s="190" t="s">
        <v>155</v>
      </c>
      <c r="AT393" s="190" t="s">
        <v>142</v>
      </c>
      <c r="AU393" s="190" t="s">
        <v>141</v>
      </c>
      <c r="AY393" s="19" t="s">
        <v>138</v>
      </c>
      <c r="BE393" s="191">
        <f>IF(O393="základní",K393,0)</f>
        <v>0</v>
      </c>
      <c r="BF393" s="191">
        <f>IF(O393="snížená",K393,0)</f>
        <v>0</v>
      </c>
      <c r="BG393" s="191">
        <f>IF(O393="zákl. přenesená",K393,0)</f>
        <v>0</v>
      </c>
      <c r="BH393" s="191">
        <f>IF(O393="sníž. přenesená",K393,0)</f>
        <v>0</v>
      </c>
      <c r="BI393" s="191">
        <f>IF(O393="nulová",K393,0)</f>
        <v>0</v>
      </c>
      <c r="BJ393" s="19" t="s">
        <v>141</v>
      </c>
      <c r="BK393" s="191">
        <f>ROUND(P393*H393,2)</f>
        <v>0</v>
      </c>
      <c r="BL393" s="19" t="s">
        <v>155</v>
      </c>
      <c r="BM393" s="190" t="s">
        <v>448</v>
      </c>
    </row>
    <row r="394" spans="1:47" s="2" customFormat="1" ht="11.25">
      <c r="A394" s="36"/>
      <c r="B394" s="37"/>
      <c r="C394" s="38"/>
      <c r="D394" s="198" t="s">
        <v>184</v>
      </c>
      <c r="E394" s="38"/>
      <c r="F394" s="199" t="s">
        <v>449</v>
      </c>
      <c r="G394" s="38"/>
      <c r="H394" s="38"/>
      <c r="I394" s="200"/>
      <c r="J394" s="200"/>
      <c r="K394" s="38"/>
      <c r="L394" s="38"/>
      <c r="M394" s="41"/>
      <c r="N394" s="201"/>
      <c r="O394" s="202"/>
      <c r="P394" s="66"/>
      <c r="Q394" s="66"/>
      <c r="R394" s="66"/>
      <c r="S394" s="66"/>
      <c r="T394" s="66"/>
      <c r="U394" s="66"/>
      <c r="V394" s="66"/>
      <c r="W394" s="66"/>
      <c r="X394" s="67"/>
      <c r="Y394" s="36"/>
      <c r="Z394" s="36"/>
      <c r="AA394" s="36"/>
      <c r="AB394" s="36"/>
      <c r="AC394" s="36"/>
      <c r="AD394" s="36"/>
      <c r="AE394" s="36"/>
      <c r="AT394" s="19" t="s">
        <v>184</v>
      </c>
      <c r="AU394" s="19" t="s">
        <v>141</v>
      </c>
    </row>
    <row r="395" spans="2:51" s="14" customFormat="1" ht="11.25">
      <c r="B395" s="214"/>
      <c r="C395" s="215"/>
      <c r="D395" s="205" t="s">
        <v>186</v>
      </c>
      <c r="E395" s="216" t="s">
        <v>22</v>
      </c>
      <c r="F395" s="217" t="s">
        <v>450</v>
      </c>
      <c r="G395" s="215"/>
      <c r="H395" s="218">
        <v>14.518</v>
      </c>
      <c r="I395" s="219"/>
      <c r="J395" s="219"/>
      <c r="K395" s="215"/>
      <c r="L395" s="215"/>
      <c r="M395" s="220"/>
      <c r="N395" s="221"/>
      <c r="O395" s="222"/>
      <c r="P395" s="222"/>
      <c r="Q395" s="222"/>
      <c r="R395" s="222"/>
      <c r="S395" s="222"/>
      <c r="T395" s="222"/>
      <c r="U395" s="222"/>
      <c r="V395" s="222"/>
      <c r="W395" s="222"/>
      <c r="X395" s="223"/>
      <c r="AT395" s="224" t="s">
        <v>186</v>
      </c>
      <c r="AU395" s="224" t="s">
        <v>141</v>
      </c>
      <c r="AV395" s="14" t="s">
        <v>141</v>
      </c>
      <c r="AW395" s="14" t="s">
        <v>5</v>
      </c>
      <c r="AX395" s="14" t="s">
        <v>86</v>
      </c>
      <c r="AY395" s="224" t="s">
        <v>138</v>
      </c>
    </row>
    <row r="396" spans="1:65" s="2" customFormat="1" ht="44.25" customHeight="1">
      <c r="A396" s="36"/>
      <c r="B396" s="37"/>
      <c r="C396" s="178" t="s">
        <v>150</v>
      </c>
      <c r="D396" s="178" t="s">
        <v>142</v>
      </c>
      <c r="E396" s="179" t="s">
        <v>451</v>
      </c>
      <c r="F396" s="180" t="s">
        <v>452</v>
      </c>
      <c r="G396" s="181" t="s">
        <v>435</v>
      </c>
      <c r="H396" s="182">
        <v>12.761</v>
      </c>
      <c r="I396" s="183"/>
      <c r="J396" s="183"/>
      <c r="K396" s="184">
        <f>ROUND(P396*H396,2)</f>
        <v>0</v>
      </c>
      <c r="L396" s="180" t="s">
        <v>182</v>
      </c>
      <c r="M396" s="41"/>
      <c r="N396" s="185" t="s">
        <v>22</v>
      </c>
      <c r="O396" s="186" t="s">
        <v>48</v>
      </c>
      <c r="P396" s="187">
        <f>I396+J396</f>
        <v>0</v>
      </c>
      <c r="Q396" s="187">
        <f>ROUND(I396*H396,2)</f>
        <v>0</v>
      </c>
      <c r="R396" s="187">
        <f>ROUND(J396*H396,2)</f>
        <v>0</v>
      </c>
      <c r="S396" s="66"/>
      <c r="T396" s="188">
        <f>S396*H396</f>
        <v>0</v>
      </c>
      <c r="U396" s="188">
        <v>0</v>
      </c>
      <c r="V396" s="188">
        <f>U396*H396</f>
        <v>0</v>
      </c>
      <c r="W396" s="188">
        <v>0</v>
      </c>
      <c r="X396" s="189">
        <f>W396*H396</f>
        <v>0</v>
      </c>
      <c r="Y396" s="36"/>
      <c r="Z396" s="36"/>
      <c r="AA396" s="36"/>
      <c r="AB396" s="36"/>
      <c r="AC396" s="36"/>
      <c r="AD396" s="36"/>
      <c r="AE396" s="36"/>
      <c r="AR396" s="190" t="s">
        <v>155</v>
      </c>
      <c r="AT396" s="190" t="s">
        <v>142</v>
      </c>
      <c r="AU396" s="190" t="s">
        <v>141</v>
      </c>
      <c r="AY396" s="19" t="s">
        <v>138</v>
      </c>
      <c r="BE396" s="191">
        <f>IF(O396="základní",K396,0)</f>
        <v>0</v>
      </c>
      <c r="BF396" s="191">
        <f>IF(O396="snížená",K396,0)</f>
        <v>0</v>
      </c>
      <c r="BG396" s="191">
        <f>IF(O396="zákl. přenesená",K396,0)</f>
        <v>0</v>
      </c>
      <c r="BH396" s="191">
        <f>IF(O396="sníž. přenesená",K396,0)</f>
        <v>0</v>
      </c>
      <c r="BI396" s="191">
        <f>IF(O396="nulová",K396,0)</f>
        <v>0</v>
      </c>
      <c r="BJ396" s="19" t="s">
        <v>141</v>
      </c>
      <c r="BK396" s="191">
        <f>ROUND(P396*H396,2)</f>
        <v>0</v>
      </c>
      <c r="BL396" s="19" t="s">
        <v>155</v>
      </c>
      <c r="BM396" s="190" t="s">
        <v>453</v>
      </c>
    </row>
    <row r="397" spans="1:47" s="2" customFormat="1" ht="11.25">
      <c r="A397" s="36"/>
      <c r="B397" s="37"/>
      <c r="C397" s="38"/>
      <c r="D397" s="198" t="s">
        <v>184</v>
      </c>
      <c r="E397" s="38"/>
      <c r="F397" s="199" t="s">
        <v>454</v>
      </c>
      <c r="G397" s="38"/>
      <c r="H397" s="38"/>
      <c r="I397" s="200"/>
      <c r="J397" s="200"/>
      <c r="K397" s="38"/>
      <c r="L397" s="38"/>
      <c r="M397" s="41"/>
      <c r="N397" s="201"/>
      <c r="O397" s="202"/>
      <c r="P397" s="66"/>
      <c r="Q397" s="66"/>
      <c r="R397" s="66"/>
      <c r="S397" s="66"/>
      <c r="T397" s="66"/>
      <c r="U397" s="66"/>
      <c r="V397" s="66"/>
      <c r="W397" s="66"/>
      <c r="X397" s="67"/>
      <c r="Y397" s="36"/>
      <c r="Z397" s="36"/>
      <c r="AA397" s="36"/>
      <c r="AB397" s="36"/>
      <c r="AC397" s="36"/>
      <c r="AD397" s="36"/>
      <c r="AE397" s="36"/>
      <c r="AT397" s="19" t="s">
        <v>184</v>
      </c>
      <c r="AU397" s="19" t="s">
        <v>141</v>
      </c>
    </row>
    <row r="398" spans="2:51" s="14" customFormat="1" ht="11.25">
      <c r="B398" s="214"/>
      <c r="C398" s="215"/>
      <c r="D398" s="205" t="s">
        <v>186</v>
      </c>
      <c r="E398" s="216" t="s">
        <v>22</v>
      </c>
      <c r="F398" s="217" t="s">
        <v>455</v>
      </c>
      <c r="G398" s="215"/>
      <c r="H398" s="218">
        <v>12.761</v>
      </c>
      <c r="I398" s="219"/>
      <c r="J398" s="219"/>
      <c r="K398" s="215"/>
      <c r="L398" s="215"/>
      <c r="M398" s="220"/>
      <c r="N398" s="221"/>
      <c r="O398" s="222"/>
      <c r="P398" s="222"/>
      <c r="Q398" s="222"/>
      <c r="R398" s="222"/>
      <c r="S398" s="222"/>
      <c r="T398" s="222"/>
      <c r="U398" s="222"/>
      <c r="V398" s="222"/>
      <c r="W398" s="222"/>
      <c r="X398" s="223"/>
      <c r="AT398" s="224" t="s">
        <v>186</v>
      </c>
      <c r="AU398" s="224" t="s">
        <v>141</v>
      </c>
      <c r="AV398" s="14" t="s">
        <v>141</v>
      </c>
      <c r="AW398" s="14" t="s">
        <v>5</v>
      </c>
      <c r="AX398" s="14" t="s">
        <v>86</v>
      </c>
      <c r="AY398" s="224" t="s">
        <v>138</v>
      </c>
    </row>
    <row r="399" spans="1:65" s="2" customFormat="1" ht="24">
      <c r="A399" s="36"/>
      <c r="B399" s="37"/>
      <c r="C399" s="178" t="s">
        <v>256</v>
      </c>
      <c r="D399" s="178" t="s">
        <v>142</v>
      </c>
      <c r="E399" s="179" t="s">
        <v>456</v>
      </c>
      <c r="F399" s="180" t="s">
        <v>457</v>
      </c>
      <c r="G399" s="181" t="s">
        <v>200</v>
      </c>
      <c r="H399" s="182">
        <v>2.003</v>
      </c>
      <c r="I399" s="183"/>
      <c r="J399" s="183"/>
      <c r="K399" s="184">
        <f>ROUND(P399*H399,2)</f>
        <v>0</v>
      </c>
      <c r="L399" s="180" t="s">
        <v>182</v>
      </c>
      <c r="M399" s="41"/>
      <c r="N399" s="185" t="s">
        <v>22</v>
      </c>
      <c r="O399" s="186" t="s">
        <v>48</v>
      </c>
      <c r="P399" s="187">
        <f>I399+J399</f>
        <v>0</v>
      </c>
      <c r="Q399" s="187">
        <f>ROUND(I399*H399,2)</f>
        <v>0</v>
      </c>
      <c r="R399" s="187">
        <f>ROUND(J399*H399,2)</f>
        <v>0</v>
      </c>
      <c r="S399" s="66"/>
      <c r="T399" s="188">
        <f>S399*H399</f>
        <v>0</v>
      </c>
      <c r="U399" s="188">
        <v>1.0627727797</v>
      </c>
      <c r="V399" s="188">
        <f>U399*H399</f>
        <v>2.1287338777391</v>
      </c>
      <c r="W399" s="188">
        <v>0</v>
      </c>
      <c r="X399" s="189">
        <f>W399*H399</f>
        <v>0</v>
      </c>
      <c r="Y399" s="36"/>
      <c r="Z399" s="36"/>
      <c r="AA399" s="36"/>
      <c r="AB399" s="36"/>
      <c r="AC399" s="36"/>
      <c r="AD399" s="36"/>
      <c r="AE399" s="36"/>
      <c r="AR399" s="190" t="s">
        <v>155</v>
      </c>
      <c r="AT399" s="190" t="s">
        <v>142</v>
      </c>
      <c r="AU399" s="190" t="s">
        <v>141</v>
      </c>
      <c r="AY399" s="19" t="s">
        <v>138</v>
      </c>
      <c r="BE399" s="191">
        <f>IF(O399="základní",K399,0)</f>
        <v>0</v>
      </c>
      <c r="BF399" s="191">
        <f>IF(O399="snížená",K399,0)</f>
        <v>0</v>
      </c>
      <c r="BG399" s="191">
        <f>IF(O399="zákl. přenesená",K399,0)</f>
        <v>0</v>
      </c>
      <c r="BH399" s="191">
        <f>IF(O399="sníž. přenesená",K399,0)</f>
        <v>0</v>
      </c>
      <c r="BI399" s="191">
        <f>IF(O399="nulová",K399,0)</f>
        <v>0</v>
      </c>
      <c r="BJ399" s="19" t="s">
        <v>141</v>
      </c>
      <c r="BK399" s="191">
        <f>ROUND(P399*H399,2)</f>
        <v>0</v>
      </c>
      <c r="BL399" s="19" t="s">
        <v>155</v>
      </c>
      <c r="BM399" s="190" t="s">
        <v>458</v>
      </c>
    </row>
    <row r="400" spans="1:47" s="2" customFormat="1" ht="11.25">
      <c r="A400" s="36"/>
      <c r="B400" s="37"/>
      <c r="C400" s="38"/>
      <c r="D400" s="198" t="s">
        <v>184</v>
      </c>
      <c r="E400" s="38"/>
      <c r="F400" s="199" t="s">
        <v>459</v>
      </c>
      <c r="G400" s="38"/>
      <c r="H400" s="38"/>
      <c r="I400" s="200"/>
      <c r="J400" s="200"/>
      <c r="K400" s="38"/>
      <c r="L400" s="38"/>
      <c r="M400" s="41"/>
      <c r="N400" s="201"/>
      <c r="O400" s="202"/>
      <c r="P400" s="66"/>
      <c r="Q400" s="66"/>
      <c r="R400" s="66"/>
      <c r="S400" s="66"/>
      <c r="T400" s="66"/>
      <c r="U400" s="66"/>
      <c r="V400" s="66"/>
      <c r="W400" s="66"/>
      <c r="X400" s="67"/>
      <c r="Y400" s="36"/>
      <c r="Z400" s="36"/>
      <c r="AA400" s="36"/>
      <c r="AB400" s="36"/>
      <c r="AC400" s="36"/>
      <c r="AD400" s="36"/>
      <c r="AE400" s="36"/>
      <c r="AT400" s="19" t="s">
        <v>184</v>
      </c>
      <c r="AU400" s="19" t="s">
        <v>141</v>
      </c>
    </row>
    <row r="401" spans="2:51" s="13" customFormat="1" ht="11.25">
      <c r="B401" s="203"/>
      <c r="C401" s="204"/>
      <c r="D401" s="205" t="s">
        <v>186</v>
      </c>
      <c r="E401" s="206" t="s">
        <v>22</v>
      </c>
      <c r="F401" s="207" t="s">
        <v>460</v>
      </c>
      <c r="G401" s="204"/>
      <c r="H401" s="206" t="s">
        <v>22</v>
      </c>
      <c r="I401" s="208"/>
      <c r="J401" s="208"/>
      <c r="K401" s="204"/>
      <c r="L401" s="204"/>
      <c r="M401" s="209"/>
      <c r="N401" s="210"/>
      <c r="O401" s="211"/>
      <c r="P401" s="211"/>
      <c r="Q401" s="211"/>
      <c r="R401" s="211"/>
      <c r="S401" s="211"/>
      <c r="T401" s="211"/>
      <c r="U401" s="211"/>
      <c r="V401" s="211"/>
      <c r="W401" s="211"/>
      <c r="X401" s="212"/>
      <c r="AT401" s="213" t="s">
        <v>186</v>
      </c>
      <c r="AU401" s="213" t="s">
        <v>141</v>
      </c>
      <c r="AV401" s="13" t="s">
        <v>86</v>
      </c>
      <c r="AW401" s="13" t="s">
        <v>5</v>
      </c>
      <c r="AX401" s="13" t="s">
        <v>78</v>
      </c>
      <c r="AY401" s="213" t="s">
        <v>138</v>
      </c>
    </row>
    <row r="402" spans="2:51" s="14" customFormat="1" ht="11.25">
      <c r="B402" s="214"/>
      <c r="C402" s="215"/>
      <c r="D402" s="205" t="s">
        <v>186</v>
      </c>
      <c r="E402" s="216" t="s">
        <v>22</v>
      </c>
      <c r="F402" s="217" t="s">
        <v>461</v>
      </c>
      <c r="G402" s="215"/>
      <c r="H402" s="218">
        <v>1.246</v>
      </c>
      <c r="I402" s="219"/>
      <c r="J402" s="219"/>
      <c r="K402" s="215"/>
      <c r="L402" s="215"/>
      <c r="M402" s="220"/>
      <c r="N402" s="221"/>
      <c r="O402" s="222"/>
      <c r="P402" s="222"/>
      <c r="Q402" s="222"/>
      <c r="R402" s="222"/>
      <c r="S402" s="222"/>
      <c r="T402" s="222"/>
      <c r="U402" s="222"/>
      <c r="V402" s="222"/>
      <c r="W402" s="222"/>
      <c r="X402" s="223"/>
      <c r="AT402" s="224" t="s">
        <v>186</v>
      </c>
      <c r="AU402" s="224" t="s">
        <v>141</v>
      </c>
      <c r="AV402" s="14" t="s">
        <v>141</v>
      </c>
      <c r="AW402" s="14" t="s">
        <v>5</v>
      </c>
      <c r="AX402" s="14" t="s">
        <v>78</v>
      </c>
      <c r="AY402" s="224" t="s">
        <v>138</v>
      </c>
    </row>
    <row r="403" spans="2:51" s="13" customFormat="1" ht="11.25">
      <c r="B403" s="203"/>
      <c r="C403" s="204"/>
      <c r="D403" s="205" t="s">
        <v>186</v>
      </c>
      <c r="E403" s="206" t="s">
        <v>22</v>
      </c>
      <c r="F403" s="207" t="s">
        <v>462</v>
      </c>
      <c r="G403" s="204"/>
      <c r="H403" s="206" t="s">
        <v>22</v>
      </c>
      <c r="I403" s="208"/>
      <c r="J403" s="208"/>
      <c r="K403" s="204"/>
      <c r="L403" s="204"/>
      <c r="M403" s="209"/>
      <c r="N403" s="210"/>
      <c r="O403" s="211"/>
      <c r="P403" s="211"/>
      <c r="Q403" s="211"/>
      <c r="R403" s="211"/>
      <c r="S403" s="211"/>
      <c r="T403" s="211"/>
      <c r="U403" s="211"/>
      <c r="V403" s="211"/>
      <c r="W403" s="211"/>
      <c r="X403" s="212"/>
      <c r="AT403" s="213" t="s">
        <v>186</v>
      </c>
      <c r="AU403" s="213" t="s">
        <v>141</v>
      </c>
      <c r="AV403" s="13" t="s">
        <v>86</v>
      </c>
      <c r="AW403" s="13" t="s">
        <v>5</v>
      </c>
      <c r="AX403" s="13" t="s">
        <v>78</v>
      </c>
      <c r="AY403" s="213" t="s">
        <v>138</v>
      </c>
    </row>
    <row r="404" spans="2:51" s="14" customFormat="1" ht="11.25">
      <c r="B404" s="214"/>
      <c r="C404" s="215"/>
      <c r="D404" s="205" t="s">
        <v>186</v>
      </c>
      <c r="E404" s="216" t="s">
        <v>22</v>
      </c>
      <c r="F404" s="217" t="s">
        <v>463</v>
      </c>
      <c r="G404" s="215"/>
      <c r="H404" s="218">
        <v>0.757</v>
      </c>
      <c r="I404" s="219"/>
      <c r="J404" s="219"/>
      <c r="K404" s="215"/>
      <c r="L404" s="215"/>
      <c r="M404" s="220"/>
      <c r="N404" s="221"/>
      <c r="O404" s="222"/>
      <c r="P404" s="222"/>
      <c r="Q404" s="222"/>
      <c r="R404" s="222"/>
      <c r="S404" s="222"/>
      <c r="T404" s="222"/>
      <c r="U404" s="222"/>
      <c r="V404" s="222"/>
      <c r="W404" s="222"/>
      <c r="X404" s="223"/>
      <c r="AT404" s="224" t="s">
        <v>186</v>
      </c>
      <c r="AU404" s="224" t="s">
        <v>141</v>
      </c>
      <c r="AV404" s="14" t="s">
        <v>141</v>
      </c>
      <c r="AW404" s="14" t="s">
        <v>5</v>
      </c>
      <c r="AX404" s="14" t="s">
        <v>78</v>
      </c>
      <c r="AY404" s="224" t="s">
        <v>138</v>
      </c>
    </row>
    <row r="405" spans="2:51" s="15" customFormat="1" ht="11.25">
      <c r="B405" s="225"/>
      <c r="C405" s="226"/>
      <c r="D405" s="205" t="s">
        <v>186</v>
      </c>
      <c r="E405" s="227" t="s">
        <v>22</v>
      </c>
      <c r="F405" s="228" t="s">
        <v>196</v>
      </c>
      <c r="G405" s="226"/>
      <c r="H405" s="229">
        <v>2.003</v>
      </c>
      <c r="I405" s="230"/>
      <c r="J405" s="230"/>
      <c r="K405" s="226"/>
      <c r="L405" s="226"/>
      <c r="M405" s="231"/>
      <c r="N405" s="232"/>
      <c r="O405" s="233"/>
      <c r="P405" s="233"/>
      <c r="Q405" s="233"/>
      <c r="R405" s="233"/>
      <c r="S405" s="233"/>
      <c r="T405" s="233"/>
      <c r="U405" s="233"/>
      <c r="V405" s="233"/>
      <c r="W405" s="233"/>
      <c r="X405" s="234"/>
      <c r="AT405" s="235" t="s">
        <v>186</v>
      </c>
      <c r="AU405" s="235" t="s">
        <v>141</v>
      </c>
      <c r="AV405" s="15" t="s">
        <v>155</v>
      </c>
      <c r="AW405" s="15" t="s">
        <v>5</v>
      </c>
      <c r="AX405" s="15" t="s">
        <v>86</v>
      </c>
      <c r="AY405" s="235" t="s">
        <v>138</v>
      </c>
    </row>
    <row r="406" spans="1:65" s="2" customFormat="1" ht="33" customHeight="1">
      <c r="A406" s="36"/>
      <c r="B406" s="37"/>
      <c r="C406" s="178" t="s">
        <v>464</v>
      </c>
      <c r="D406" s="178" t="s">
        <v>142</v>
      </c>
      <c r="E406" s="179" t="s">
        <v>465</v>
      </c>
      <c r="F406" s="180" t="s">
        <v>466</v>
      </c>
      <c r="G406" s="181" t="s">
        <v>208</v>
      </c>
      <c r="H406" s="182">
        <v>98.53</v>
      </c>
      <c r="I406" s="183"/>
      <c r="J406" s="183"/>
      <c r="K406" s="184">
        <f>ROUND(P406*H406,2)</f>
        <v>0</v>
      </c>
      <c r="L406" s="180" t="s">
        <v>182</v>
      </c>
      <c r="M406" s="41"/>
      <c r="N406" s="185" t="s">
        <v>22</v>
      </c>
      <c r="O406" s="186" t="s">
        <v>48</v>
      </c>
      <c r="P406" s="187">
        <f>I406+J406</f>
        <v>0</v>
      </c>
      <c r="Q406" s="187">
        <f>ROUND(I406*H406,2)</f>
        <v>0</v>
      </c>
      <c r="R406" s="187">
        <f>ROUND(J406*H406,2)</f>
        <v>0</v>
      </c>
      <c r="S406" s="66"/>
      <c r="T406" s="188">
        <f>S406*H406</f>
        <v>0</v>
      </c>
      <c r="U406" s="188">
        <v>0.042</v>
      </c>
      <c r="V406" s="188">
        <f>U406*H406</f>
        <v>4.138260000000001</v>
      </c>
      <c r="W406" s="188">
        <v>0</v>
      </c>
      <c r="X406" s="189">
        <f>W406*H406</f>
        <v>0</v>
      </c>
      <c r="Y406" s="36"/>
      <c r="Z406" s="36"/>
      <c r="AA406" s="36"/>
      <c r="AB406" s="36"/>
      <c r="AC406" s="36"/>
      <c r="AD406" s="36"/>
      <c r="AE406" s="36"/>
      <c r="AR406" s="190" t="s">
        <v>155</v>
      </c>
      <c r="AT406" s="190" t="s">
        <v>142</v>
      </c>
      <c r="AU406" s="190" t="s">
        <v>141</v>
      </c>
      <c r="AY406" s="19" t="s">
        <v>138</v>
      </c>
      <c r="BE406" s="191">
        <f>IF(O406="základní",K406,0)</f>
        <v>0</v>
      </c>
      <c r="BF406" s="191">
        <f>IF(O406="snížená",K406,0)</f>
        <v>0</v>
      </c>
      <c r="BG406" s="191">
        <f>IF(O406="zákl. přenesená",K406,0)</f>
        <v>0</v>
      </c>
      <c r="BH406" s="191">
        <f>IF(O406="sníž. přenesená",K406,0)</f>
        <v>0</v>
      </c>
      <c r="BI406" s="191">
        <f>IF(O406="nulová",K406,0)</f>
        <v>0</v>
      </c>
      <c r="BJ406" s="19" t="s">
        <v>141</v>
      </c>
      <c r="BK406" s="191">
        <f>ROUND(P406*H406,2)</f>
        <v>0</v>
      </c>
      <c r="BL406" s="19" t="s">
        <v>155</v>
      </c>
      <c r="BM406" s="190" t="s">
        <v>467</v>
      </c>
    </row>
    <row r="407" spans="1:47" s="2" customFormat="1" ht="11.25">
      <c r="A407" s="36"/>
      <c r="B407" s="37"/>
      <c r="C407" s="38"/>
      <c r="D407" s="198" t="s">
        <v>184</v>
      </c>
      <c r="E407" s="38"/>
      <c r="F407" s="199" t="s">
        <v>468</v>
      </c>
      <c r="G407" s="38"/>
      <c r="H407" s="38"/>
      <c r="I407" s="200"/>
      <c r="J407" s="200"/>
      <c r="K407" s="38"/>
      <c r="L407" s="38"/>
      <c r="M407" s="41"/>
      <c r="N407" s="201"/>
      <c r="O407" s="202"/>
      <c r="P407" s="66"/>
      <c r="Q407" s="66"/>
      <c r="R407" s="66"/>
      <c r="S407" s="66"/>
      <c r="T407" s="66"/>
      <c r="U407" s="66"/>
      <c r="V407" s="66"/>
      <c r="W407" s="66"/>
      <c r="X407" s="67"/>
      <c r="Y407" s="36"/>
      <c r="Z407" s="36"/>
      <c r="AA407" s="36"/>
      <c r="AB407" s="36"/>
      <c r="AC407" s="36"/>
      <c r="AD407" s="36"/>
      <c r="AE407" s="36"/>
      <c r="AT407" s="19" t="s">
        <v>184</v>
      </c>
      <c r="AU407" s="19" t="s">
        <v>141</v>
      </c>
    </row>
    <row r="408" spans="2:51" s="13" customFormat="1" ht="11.25">
      <c r="B408" s="203"/>
      <c r="C408" s="204"/>
      <c r="D408" s="205" t="s">
        <v>186</v>
      </c>
      <c r="E408" s="206" t="s">
        <v>22</v>
      </c>
      <c r="F408" s="207" t="s">
        <v>469</v>
      </c>
      <c r="G408" s="204"/>
      <c r="H408" s="206" t="s">
        <v>22</v>
      </c>
      <c r="I408" s="208"/>
      <c r="J408" s="208"/>
      <c r="K408" s="204"/>
      <c r="L408" s="204"/>
      <c r="M408" s="209"/>
      <c r="N408" s="210"/>
      <c r="O408" s="211"/>
      <c r="P408" s="211"/>
      <c r="Q408" s="211"/>
      <c r="R408" s="211"/>
      <c r="S408" s="211"/>
      <c r="T408" s="211"/>
      <c r="U408" s="211"/>
      <c r="V408" s="211"/>
      <c r="W408" s="211"/>
      <c r="X408" s="212"/>
      <c r="AT408" s="213" t="s">
        <v>186</v>
      </c>
      <c r="AU408" s="213" t="s">
        <v>141</v>
      </c>
      <c r="AV408" s="13" t="s">
        <v>86</v>
      </c>
      <c r="AW408" s="13" t="s">
        <v>5</v>
      </c>
      <c r="AX408" s="13" t="s">
        <v>78</v>
      </c>
      <c r="AY408" s="213" t="s">
        <v>138</v>
      </c>
    </row>
    <row r="409" spans="2:51" s="14" customFormat="1" ht="11.25">
      <c r="B409" s="214"/>
      <c r="C409" s="215"/>
      <c r="D409" s="205" t="s">
        <v>186</v>
      </c>
      <c r="E409" s="216" t="s">
        <v>22</v>
      </c>
      <c r="F409" s="217" t="s">
        <v>470</v>
      </c>
      <c r="G409" s="215"/>
      <c r="H409" s="218">
        <v>98.53</v>
      </c>
      <c r="I409" s="219"/>
      <c r="J409" s="219"/>
      <c r="K409" s="215"/>
      <c r="L409" s="215"/>
      <c r="M409" s="220"/>
      <c r="N409" s="221"/>
      <c r="O409" s="222"/>
      <c r="P409" s="222"/>
      <c r="Q409" s="222"/>
      <c r="R409" s="222"/>
      <c r="S409" s="222"/>
      <c r="T409" s="222"/>
      <c r="U409" s="222"/>
      <c r="V409" s="222"/>
      <c r="W409" s="222"/>
      <c r="X409" s="223"/>
      <c r="AT409" s="224" t="s">
        <v>186</v>
      </c>
      <c r="AU409" s="224" t="s">
        <v>141</v>
      </c>
      <c r="AV409" s="14" t="s">
        <v>141</v>
      </c>
      <c r="AW409" s="14" t="s">
        <v>5</v>
      </c>
      <c r="AX409" s="14" t="s">
        <v>78</v>
      </c>
      <c r="AY409" s="224" t="s">
        <v>138</v>
      </c>
    </row>
    <row r="410" spans="2:51" s="15" customFormat="1" ht="11.25">
      <c r="B410" s="225"/>
      <c r="C410" s="226"/>
      <c r="D410" s="205" t="s">
        <v>186</v>
      </c>
      <c r="E410" s="227" t="s">
        <v>22</v>
      </c>
      <c r="F410" s="228" t="s">
        <v>196</v>
      </c>
      <c r="G410" s="226"/>
      <c r="H410" s="229">
        <v>98.53</v>
      </c>
      <c r="I410" s="230"/>
      <c r="J410" s="230"/>
      <c r="K410" s="226"/>
      <c r="L410" s="226"/>
      <c r="M410" s="231"/>
      <c r="N410" s="232"/>
      <c r="O410" s="233"/>
      <c r="P410" s="233"/>
      <c r="Q410" s="233"/>
      <c r="R410" s="233"/>
      <c r="S410" s="233"/>
      <c r="T410" s="233"/>
      <c r="U410" s="233"/>
      <c r="V410" s="233"/>
      <c r="W410" s="233"/>
      <c r="X410" s="234"/>
      <c r="AT410" s="235" t="s">
        <v>186</v>
      </c>
      <c r="AU410" s="235" t="s">
        <v>141</v>
      </c>
      <c r="AV410" s="15" t="s">
        <v>155</v>
      </c>
      <c r="AW410" s="15" t="s">
        <v>5</v>
      </c>
      <c r="AX410" s="15" t="s">
        <v>86</v>
      </c>
      <c r="AY410" s="235" t="s">
        <v>138</v>
      </c>
    </row>
    <row r="411" spans="1:65" s="2" customFormat="1" ht="24.2" customHeight="1">
      <c r="A411" s="36"/>
      <c r="B411" s="37"/>
      <c r="C411" s="178" t="s">
        <v>471</v>
      </c>
      <c r="D411" s="178" t="s">
        <v>142</v>
      </c>
      <c r="E411" s="179" t="s">
        <v>472</v>
      </c>
      <c r="F411" s="180" t="s">
        <v>473</v>
      </c>
      <c r="G411" s="181" t="s">
        <v>208</v>
      </c>
      <c r="H411" s="182">
        <v>12.56</v>
      </c>
      <c r="I411" s="183"/>
      <c r="J411" s="183"/>
      <c r="K411" s="184">
        <f>ROUND(P411*H411,2)</f>
        <v>0</v>
      </c>
      <c r="L411" s="180" t="s">
        <v>182</v>
      </c>
      <c r="M411" s="41"/>
      <c r="N411" s="185" t="s">
        <v>22</v>
      </c>
      <c r="O411" s="186" t="s">
        <v>48</v>
      </c>
      <c r="P411" s="187">
        <f>I411+J411</f>
        <v>0</v>
      </c>
      <c r="Q411" s="187">
        <f>ROUND(I411*H411,2)</f>
        <v>0</v>
      </c>
      <c r="R411" s="187">
        <f>ROUND(J411*H411,2)</f>
        <v>0</v>
      </c>
      <c r="S411" s="66"/>
      <c r="T411" s="188">
        <f>S411*H411</f>
        <v>0</v>
      </c>
      <c r="U411" s="188">
        <v>0.0306</v>
      </c>
      <c r="V411" s="188">
        <f>U411*H411</f>
        <v>0.384336</v>
      </c>
      <c r="W411" s="188">
        <v>0</v>
      </c>
      <c r="X411" s="189">
        <f>W411*H411</f>
        <v>0</v>
      </c>
      <c r="Y411" s="36"/>
      <c r="Z411" s="36"/>
      <c r="AA411" s="36"/>
      <c r="AB411" s="36"/>
      <c r="AC411" s="36"/>
      <c r="AD411" s="36"/>
      <c r="AE411" s="36"/>
      <c r="AR411" s="190" t="s">
        <v>155</v>
      </c>
      <c r="AT411" s="190" t="s">
        <v>142</v>
      </c>
      <c r="AU411" s="190" t="s">
        <v>141</v>
      </c>
      <c r="AY411" s="19" t="s">
        <v>138</v>
      </c>
      <c r="BE411" s="191">
        <f>IF(O411="základní",K411,0)</f>
        <v>0</v>
      </c>
      <c r="BF411" s="191">
        <f>IF(O411="snížená",K411,0)</f>
        <v>0</v>
      </c>
      <c r="BG411" s="191">
        <f>IF(O411="zákl. přenesená",K411,0)</f>
        <v>0</v>
      </c>
      <c r="BH411" s="191">
        <f>IF(O411="sníž. přenesená",K411,0)</f>
        <v>0</v>
      </c>
      <c r="BI411" s="191">
        <f>IF(O411="nulová",K411,0)</f>
        <v>0</v>
      </c>
      <c r="BJ411" s="19" t="s">
        <v>141</v>
      </c>
      <c r="BK411" s="191">
        <f>ROUND(P411*H411,2)</f>
        <v>0</v>
      </c>
      <c r="BL411" s="19" t="s">
        <v>155</v>
      </c>
      <c r="BM411" s="190" t="s">
        <v>474</v>
      </c>
    </row>
    <row r="412" spans="1:47" s="2" customFormat="1" ht="11.25">
      <c r="A412" s="36"/>
      <c r="B412" s="37"/>
      <c r="C412" s="38"/>
      <c r="D412" s="198" t="s">
        <v>184</v>
      </c>
      <c r="E412" s="38"/>
      <c r="F412" s="199" t="s">
        <v>475</v>
      </c>
      <c r="G412" s="38"/>
      <c r="H412" s="38"/>
      <c r="I412" s="200"/>
      <c r="J412" s="200"/>
      <c r="K412" s="38"/>
      <c r="L412" s="38"/>
      <c r="M412" s="41"/>
      <c r="N412" s="201"/>
      <c r="O412" s="202"/>
      <c r="P412" s="66"/>
      <c r="Q412" s="66"/>
      <c r="R412" s="66"/>
      <c r="S412" s="66"/>
      <c r="T412" s="66"/>
      <c r="U412" s="66"/>
      <c r="V412" s="66"/>
      <c r="W412" s="66"/>
      <c r="X412" s="67"/>
      <c r="Y412" s="36"/>
      <c r="Z412" s="36"/>
      <c r="AA412" s="36"/>
      <c r="AB412" s="36"/>
      <c r="AC412" s="36"/>
      <c r="AD412" s="36"/>
      <c r="AE412" s="36"/>
      <c r="AT412" s="19" t="s">
        <v>184</v>
      </c>
      <c r="AU412" s="19" t="s">
        <v>141</v>
      </c>
    </row>
    <row r="413" spans="2:51" s="13" customFormat="1" ht="11.25">
      <c r="B413" s="203"/>
      <c r="C413" s="204"/>
      <c r="D413" s="205" t="s">
        <v>186</v>
      </c>
      <c r="E413" s="206" t="s">
        <v>22</v>
      </c>
      <c r="F413" s="207" t="s">
        <v>476</v>
      </c>
      <c r="G413" s="204"/>
      <c r="H413" s="206" t="s">
        <v>22</v>
      </c>
      <c r="I413" s="208"/>
      <c r="J413" s="208"/>
      <c r="K413" s="204"/>
      <c r="L413" s="204"/>
      <c r="M413" s="209"/>
      <c r="N413" s="210"/>
      <c r="O413" s="211"/>
      <c r="P413" s="211"/>
      <c r="Q413" s="211"/>
      <c r="R413" s="211"/>
      <c r="S413" s="211"/>
      <c r="T413" s="211"/>
      <c r="U413" s="211"/>
      <c r="V413" s="211"/>
      <c r="W413" s="211"/>
      <c r="X413" s="212"/>
      <c r="AT413" s="213" t="s">
        <v>186</v>
      </c>
      <c r="AU413" s="213" t="s">
        <v>141</v>
      </c>
      <c r="AV413" s="13" t="s">
        <v>86</v>
      </c>
      <c r="AW413" s="13" t="s">
        <v>5</v>
      </c>
      <c r="AX413" s="13" t="s">
        <v>78</v>
      </c>
      <c r="AY413" s="213" t="s">
        <v>138</v>
      </c>
    </row>
    <row r="414" spans="2:51" s="14" customFormat="1" ht="11.25">
      <c r="B414" s="214"/>
      <c r="C414" s="215"/>
      <c r="D414" s="205" t="s">
        <v>186</v>
      </c>
      <c r="E414" s="216" t="s">
        <v>22</v>
      </c>
      <c r="F414" s="217" t="s">
        <v>477</v>
      </c>
      <c r="G414" s="215"/>
      <c r="H414" s="218">
        <v>12.56</v>
      </c>
      <c r="I414" s="219"/>
      <c r="J414" s="219"/>
      <c r="K414" s="215"/>
      <c r="L414" s="215"/>
      <c r="M414" s="220"/>
      <c r="N414" s="221"/>
      <c r="O414" s="222"/>
      <c r="P414" s="222"/>
      <c r="Q414" s="222"/>
      <c r="R414" s="222"/>
      <c r="S414" s="222"/>
      <c r="T414" s="222"/>
      <c r="U414" s="222"/>
      <c r="V414" s="222"/>
      <c r="W414" s="222"/>
      <c r="X414" s="223"/>
      <c r="AT414" s="224" t="s">
        <v>186</v>
      </c>
      <c r="AU414" s="224" t="s">
        <v>141</v>
      </c>
      <c r="AV414" s="14" t="s">
        <v>141</v>
      </c>
      <c r="AW414" s="14" t="s">
        <v>5</v>
      </c>
      <c r="AX414" s="14" t="s">
        <v>78</v>
      </c>
      <c r="AY414" s="224" t="s">
        <v>138</v>
      </c>
    </row>
    <row r="415" spans="2:51" s="15" customFormat="1" ht="11.25">
      <c r="B415" s="225"/>
      <c r="C415" s="226"/>
      <c r="D415" s="205" t="s">
        <v>186</v>
      </c>
      <c r="E415" s="227" t="s">
        <v>22</v>
      </c>
      <c r="F415" s="228" t="s">
        <v>196</v>
      </c>
      <c r="G415" s="226"/>
      <c r="H415" s="229">
        <v>12.56</v>
      </c>
      <c r="I415" s="230"/>
      <c r="J415" s="230"/>
      <c r="K415" s="226"/>
      <c r="L415" s="226"/>
      <c r="M415" s="231"/>
      <c r="N415" s="232"/>
      <c r="O415" s="233"/>
      <c r="P415" s="233"/>
      <c r="Q415" s="233"/>
      <c r="R415" s="233"/>
      <c r="S415" s="233"/>
      <c r="T415" s="233"/>
      <c r="U415" s="233"/>
      <c r="V415" s="233"/>
      <c r="W415" s="233"/>
      <c r="X415" s="234"/>
      <c r="AT415" s="235" t="s">
        <v>186</v>
      </c>
      <c r="AU415" s="235" t="s">
        <v>141</v>
      </c>
      <c r="AV415" s="15" t="s">
        <v>155</v>
      </c>
      <c r="AW415" s="15" t="s">
        <v>5</v>
      </c>
      <c r="AX415" s="15" t="s">
        <v>86</v>
      </c>
      <c r="AY415" s="235" t="s">
        <v>138</v>
      </c>
    </row>
    <row r="416" spans="1:65" s="2" customFormat="1" ht="24.2" customHeight="1">
      <c r="A416" s="36"/>
      <c r="B416" s="37"/>
      <c r="C416" s="178" t="s">
        <v>86</v>
      </c>
      <c r="D416" s="178" t="s">
        <v>142</v>
      </c>
      <c r="E416" s="179" t="s">
        <v>478</v>
      </c>
      <c r="F416" s="180" t="s">
        <v>479</v>
      </c>
      <c r="G416" s="181" t="s">
        <v>435</v>
      </c>
      <c r="H416" s="182">
        <v>12.761</v>
      </c>
      <c r="I416" s="183"/>
      <c r="J416" s="183"/>
      <c r="K416" s="184">
        <f>ROUND(P416*H416,2)</f>
        <v>0</v>
      </c>
      <c r="L416" s="180" t="s">
        <v>182</v>
      </c>
      <c r="M416" s="41"/>
      <c r="N416" s="185" t="s">
        <v>22</v>
      </c>
      <c r="O416" s="186" t="s">
        <v>48</v>
      </c>
      <c r="P416" s="187">
        <f>I416+J416</f>
        <v>0</v>
      </c>
      <c r="Q416" s="187">
        <f>ROUND(I416*H416,2)</f>
        <v>0</v>
      </c>
      <c r="R416" s="187">
        <f>ROUND(J416*H416,2)</f>
        <v>0</v>
      </c>
      <c r="S416" s="66"/>
      <c r="T416" s="188">
        <f>S416*H416</f>
        <v>0</v>
      </c>
      <c r="U416" s="188">
        <v>1.98</v>
      </c>
      <c r="V416" s="188">
        <f>U416*H416</f>
        <v>25.266779999999997</v>
      </c>
      <c r="W416" s="188">
        <v>0</v>
      </c>
      <c r="X416" s="189">
        <f>W416*H416</f>
        <v>0</v>
      </c>
      <c r="Y416" s="36"/>
      <c r="Z416" s="36"/>
      <c r="AA416" s="36"/>
      <c r="AB416" s="36"/>
      <c r="AC416" s="36"/>
      <c r="AD416" s="36"/>
      <c r="AE416" s="36"/>
      <c r="AR416" s="190" t="s">
        <v>155</v>
      </c>
      <c r="AT416" s="190" t="s">
        <v>142</v>
      </c>
      <c r="AU416" s="190" t="s">
        <v>141</v>
      </c>
      <c r="AY416" s="19" t="s">
        <v>138</v>
      </c>
      <c r="BE416" s="191">
        <f>IF(O416="základní",K416,0)</f>
        <v>0</v>
      </c>
      <c r="BF416" s="191">
        <f>IF(O416="snížená",K416,0)</f>
        <v>0</v>
      </c>
      <c r="BG416" s="191">
        <f>IF(O416="zákl. přenesená",K416,0)</f>
        <v>0</v>
      </c>
      <c r="BH416" s="191">
        <f>IF(O416="sníž. přenesená",K416,0)</f>
        <v>0</v>
      </c>
      <c r="BI416" s="191">
        <f>IF(O416="nulová",K416,0)</f>
        <v>0</v>
      </c>
      <c r="BJ416" s="19" t="s">
        <v>141</v>
      </c>
      <c r="BK416" s="191">
        <f>ROUND(P416*H416,2)</f>
        <v>0</v>
      </c>
      <c r="BL416" s="19" t="s">
        <v>155</v>
      </c>
      <c r="BM416" s="190" t="s">
        <v>480</v>
      </c>
    </row>
    <row r="417" spans="1:47" s="2" customFormat="1" ht="11.25">
      <c r="A417" s="36"/>
      <c r="B417" s="37"/>
      <c r="C417" s="38"/>
      <c r="D417" s="198" t="s">
        <v>184</v>
      </c>
      <c r="E417" s="38"/>
      <c r="F417" s="199" t="s">
        <v>481</v>
      </c>
      <c r="G417" s="38"/>
      <c r="H417" s="38"/>
      <c r="I417" s="200"/>
      <c r="J417" s="200"/>
      <c r="K417" s="38"/>
      <c r="L417" s="38"/>
      <c r="M417" s="41"/>
      <c r="N417" s="201"/>
      <c r="O417" s="202"/>
      <c r="P417" s="66"/>
      <c r="Q417" s="66"/>
      <c r="R417" s="66"/>
      <c r="S417" s="66"/>
      <c r="T417" s="66"/>
      <c r="U417" s="66"/>
      <c r="V417" s="66"/>
      <c r="W417" s="66"/>
      <c r="X417" s="67"/>
      <c r="Y417" s="36"/>
      <c r="Z417" s="36"/>
      <c r="AA417" s="36"/>
      <c r="AB417" s="36"/>
      <c r="AC417" s="36"/>
      <c r="AD417" s="36"/>
      <c r="AE417" s="36"/>
      <c r="AT417" s="19" t="s">
        <v>184</v>
      </c>
      <c r="AU417" s="19" t="s">
        <v>141</v>
      </c>
    </row>
    <row r="418" spans="2:51" s="13" customFormat="1" ht="11.25">
      <c r="B418" s="203"/>
      <c r="C418" s="204"/>
      <c r="D418" s="205" t="s">
        <v>186</v>
      </c>
      <c r="E418" s="206" t="s">
        <v>22</v>
      </c>
      <c r="F418" s="207" t="s">
        <v>482</v>
      </c>
      <c r="G418" s="204"/>
      <c r="H418" s="206" t="s">
        <v>22</v>
      </c>
      <c r="I418" s="208"/>
      <c r="J418" s="208"/>
      <c r="K418" s="204"/>
      <c r="L418" s="204"/>
      <c r="M418" s="209"/>
      <c r="N418" s="210"/>
      <c r="O418" s="211"/>
      <c r="P418" s="211"/>
      <c r="Q418" s="211"/>
      <c r="R418" s="211"/>
      <c r="S418" s="211"/>
      <c r="T418" s="211"/>
      <c r="U418" s="211"/>
      <c r="V418" s="211"/>
      <c r="W418" s="211"/>
      <c r="X418" s="212"/>
      <c r="AT418" s="213" t="s">
        <v>186</v>
      </c>
      <c r="AU418" s="213" t="s">
        <v>141</v>
      </c>
      <c r="AV418" s="13" t="s">
        <v>86</v>
      </c>
      <c r="AW418" s="13" t="s">
        <v>5</v>
      </c>
      <c r="AX418" s="13" t="s">
        <v>78</v>
      </c>
      <c r="AY418" s="213" t="s">
        <v>138</v>
      </c>
    </row>
    <row r="419" spans="2:51" s="14" customFormat="1" ht="11.25">
      <c r="B419" s="214"/>
      <c r="C419" s="215"/>
      <c r="D419" s="205" t="s">
        <v>186</v>
      </c>
      <c r="E419" s="216" t="s">
        <v>22</v>
      </c>
      <c r="F419" s="217" t="s">
        <v>445</v>
      </c>
      <c r="G419" s="215"/>
      <c r="H419" s="218">
        <v>12.761</v>
      </c>
      <c r="I419" s="219"/>
      <c r="J419" s="219"/>
      <c r="K419" s="215"/>
      <c r="L419" s="215"/>
      <c r="M419" s="220"/>
      <c r="N419" s="221"/>
      <c r="O419" s="222"/>
      <c r="P419" s="222"/>
      <c r="Q419" s="222"/>
      <c r="R419" s="222"/>
      <c r="S419" s="222"/>
      <c r="T419" s="222"/>
      <c r="U419" s="222"/>
      <c r="V419" s="222"/>
      <c r="W419" s="222"/>
      <c r="X419" s="223"/>
      <c r="AT419" s="224" t="s">
        <v>186</v>
      </c>
      <c r="AU419" s="224" t="s">
        <v>141</v>
      </c>
      <c r="AV419" s="14" t="s">
        <v>141</v>
      </c>
      <c r="AW419" s="14" t="s">
        <v>5</v>
      </c>
      <c r="AX419" s="14" t="s">
        <v>78</v>
      </c>
      <c r="AY419" s="224" t="s">
        <v>138</v>
      </c>
    </row>
    <row r="420" spans="2:51" s="15" customFormat="1" ht="11.25">
      <c r="B420" s="225"/>
      <c r="C420" s="226"/>
      <c r="D420" s="205" t="s">
        <v>186</v>
      </c>
      <c r="E420" s="227" t="s">
        <v>22</v>
      </c>
      <c r="F420" s="228" t="s">
        <v>196</v>
      </c>
      <c r="G420" s="226"/>
      <c r="H420" s="229">
        <v>12.761</v>
      </c>
      <c r="I420" s="230"/>
      <c r="J420" s="230"/>
      <c r="K420" s="226"/>
      <c r="L420" s="226"/>
      <c r="M420" s="231"/>
      <c r="N420" s="232"/>
      <c r="O420" s="233"/>
      <c r="P420" s="233"/>
      <c r="Q420" s="233"/>
      <c r="R420" s="233"/>
      <c r="S420" s="233"/>
      <c r="T420" s="233"/>
      <c r="U420" s="233"/>
      <c r="V420" s="233"/>
      <c r="W420" s="233"/>
      <c r="X420" s="234"/>
      <c r="AT420" s="235" t="s">
        <v>186</v>
      </c>
      <c r="AU420" s="235" t="s">
        <v>141</v>
      </c>
      <c r="AV420" s="15" t="s">
        <v>155</v>
      </c>
      <c r="AW420" s="15" t="s">
        <v>5</v>
      </c>
      <c r="AX420" s="15" t="s">
        <v>86</v>
      </c>
      <c r="AY420" s="235" t="s">
        <v>138</v>
      </c>
    </row>
    <row r="421" spans="2:63" s="12" customFormat="1" ht="22.9" customHeight="1">
      <c r="B421" s="161"/>
      <c r="C421" s="162"/>
      <c r="D421" s="163" t="s">
        <v>77</v>
      </c>
      <c r="E421" s="176" t="s">
        <v>238</v>
      </c>
      <c r="F421" s="176" t="s">
        <v>483</v>
      </c>
      <c r="G421" s="162"/>
      <c r="H421" s="162"/>
      <c r="I421" s="165"/>
      <c r="J421" s="165"/>
      <c r="K421" s="177">
        <f>BK421</f>
        <v>0</v>
      </c>
      <c r="L421" s="162"/>
      <c r="M421" s="167"/>
      <c r="N421" s="168"/>
      <c r="O421" s="169"/>
      <c r="P421" s="169"/>
      <c r="Q421" s="170">
        <f>SUM(Q422:Q425)</f>
        <v>0</v>
      </c>
      <c r="R421" s="170">
        <f>SUM(R422:R425)</f>
        <v>0</v>
      </c>
      <c r="S421" s="169"/>
      <c r="T421" s="171">
        <f>SUM(T422:T425)</f>
        <v>0</v>
      </c>
      <c r="U421" s="169"/>
      <c r="V421" s="171">
        <f>SUM(V422:V425)</f>
        <v>0.0089368</v>
      </c>
      <c r="W421" s="169"/>
      <c r="X421" s="172">
        <f>SUM(X422:X425)</f>
        <v>0</v>
      </c>
      <c r="AR421" s="173" t="s">
        <v>86</v>
      </c>
      <c r="AT421" s="174" t="s">
        <v>77</v>
      </c>
      <c r="AU421" s="174" t="s">
        <v>86</v>
      </c>
      <c r="AY421" s="173" t="s">
        <v>138</v>
      </c>
      <c r="BK421" s="175">
        <f>SUM(BK422:BK425)</f>
        <v>0</v>
      </c>
    </row>
    <row r="422" spans="1:65" s="2" customFormat="1" ht="37.9" customHeight="1">
      <c r="A422" s="36"/>
      <c r="B422" s="37"/>
      <c r="C422" s="178" t="s">
        <v>484</v>
      </c>
      <c r="D422" s="178" t="s">
        <v>142</v>
      </c>
      <c r="E422" s="179" t="s">
        <v>485</v>
      </c>
      <c r="F422" s="180" t="s">
        <v>486</v>
      </c>
      <c r="G422" s="181" t="s">
        <v>208</v>
      </c>
      <c r="H422" s="182">
        <v>223.42</v>
      </c>
      <c r="I422" s="183"/>
      <c r="J422" s="183"/>
      <c r="K422" s="184">
        <f>ROUND(P422*H422,2)</f>
        <v>0</v>
      </c>
      <c r="L422" s="180" t="s">
        <v>182</v>
      </c>
      <c r="M422" s="41"/>
      <c r="N422" s="185" t="s">
        <v>22</v>
      </c>
      <c r="O422" s="186" t="s">
        <v>48</v>
      </c>
      <c r="P422" s="187">
        <f>I422+J422</f>
        <v>0</v>
      </c>
      <c r="Q422" s="187">
        <f>ROUND(I422*H422,2)</f>
        <v>0</v>
      </c>
      <c r="R422" s="187">
        <f>ROUND(J422*H422,2)</f>
        <v>0</v>
      </c>
      <c r="S422" s="66"/>
      <c r="T422" s="188">
        <f>S422*H422</f>
        <v>0</v>
      </c>
      <c r="U422" s="188">
        <v>4E-05</v>
      </c>
      <c r="V422" s="188">
        <f>U422*H422</f>
        <v>0.0089368</v>
      </c>
      <c r="W422" s="188">
        <v>0</v>
      </c>
      <c r="X422" s="189">
        <f>W422*H422</f>
        <v>0</v>
      </c>
      <c r="Y422" s="36"/>
      <c r="Z422" s="36"/>
      <c r="AA422" s="36"/>
      <c r="AB422" s="36"/>
      <c r="AC422" s="36"/>
      <c r="AD422" s="36"/>
      <c r="AE422" s="36"/>
      <c r="AR422" s="190" t="s">
        <v>155</v>
      </c>
      <c r="AT422" s="190" t="s">
        <v>142</v>
      </c>
      <c r="AU422" s="190" t="s">
        <v>141</v>
      </c>
      <c r="AY422" s="19" t="s">
        <v>138</v>
      </c>
      <c r="BE422" s="191">
        <f>IF(O422="základní",K422,0)</f>
        <v>0</v>
      </c>
      <c r="BF422" s="191">
        <f>IF(O422="snížená",K422,0)</f>
        <v>0</v>
      </c>
      <c r="BG422" s="191">
        <f>IF(O422="zákl. přenesená",K422,0)</f>
        <v>0</v>
      </c>
      <c r="BH422" s="191">
        <f>IF(O422="sníž. přenesená",K422,0)</f>
        <v>0</v>
      </c>
      <c r="BI422" s="191">
        <f>IF(O422="nulová",K422,0)</f>
        <v>0</v>
      </c>
      <c r="BJ422" s="19" t="s">
        <v>141</v>
      </c>
      <c r="BK422" s="191">
        <f>ROUND(P422*H422,2)</f>
        <v>0</v>
      </c>
      <c r="BL422" s="19" t="s">
        <v>155</v>
      </c>
      <c r="BM422" s="190" t="s">
        <v>487</v>
      </c>
    </row>
    <row r="423" spans="1:47" s="2" customFormat="1" ht="11.25">
      <c r="A423" s="36"/>
      <c r="B423" s="37"/>
      <c r="C423" s="38"/>
      <c r="D423" s="198" t="s">
        <v>184</v>
      </c>
      <c r="E423" s="38"/>
      <c r="F423" s="199" t="s">
        <v>488</v>
      </c>
      <c r="G423" s="38"/>
      <c r="H423" s="38"/>
      <c r="I423" s="200"/>
      <c r="J423" s="200"/>
      <c r="K423" s="38"/>
      <c r="L423" s="38"/>
      <c r="M423" s="41"/>
      <c r="N423" s="201"/>
      <c r="O423" s="202"/>
      <c r="P423" s="66"/>
      <c r="Q423" s="66"/>
      <c r="R423" s="66"/>
      <c r="S423" s="66"/>
      <c r="T423" s="66"/>
      <c r="U423" s="66"/>
      <c r="V423" s="66"/>
      <c r="W423" s="66"/>
      <c r="X423" s="67"/>
      <c r="Y423" s="36"/>
      <c r="Z423" s="36"/>
      <c r="AA423" s="36"/>
      <c r="AB423" s="36"/>
      <c r="AC423" s="36"/>
      <c r="AD423" s="36"/>
      <c r="AE423" s="36"/>
      <c r="AT423" s="19" t="s">
        <v>184</v>
      </c>
      <c r="AU423" s="19" t="s">
        <v>141</v>
      </c>
    </row>
    <row r="424" spans="2:51" s="14" customFormat="1" ht="11.25">
      <c r="B424" s="214"/>
      <c r="C424" s="215"/>
      <c r="D424" s="205" t="s">
        <v>186</v>
      </c>
      <c r="E424" s="216" t="s">
        <v>22</v>
      </c>
      <c r="F424" s="217" t="s">
        <v>489</v>
      </c>
      <c r="G424" s="215"/>
      <c r="H424" s="218">
        <v>223.42</v>
      </c>
      <c r="I424" s="219"/>
      <c r="J424" s="219"/>
      <c r="K424" s="215"/>
      <c r="L424" s="215"/>
      <c r="M424" s="220"/>
      <c r="N424" s="221"/>
      <c r="O424" s="222"/>
      <c r="P424" s="222"/>
      <c r="Q424" s="222"/>
      <c r="R424" s="222"/>
      <c r="S424" s="222"/>
      <c r="T424" s="222"/>
      <c r="U424" s="222"/>
      <c r="V424" s="222"/>
      <c r="W424" s="222"/>
      <c r="X424" s="223"/>
      <c r="AT424" s="224" t="s">
        <v>186</v>
      </c>
      <c r="AU424" s="224" t="s">
        <v>141</v>
      </c>
      <c r="AV424" s="14" t="s">
        <v>141</v>
      </c>
      <c r="AW424" s="14" t="s">
        <v>5</v>
      </c>
      <c r="AX424" s="14" t="s">
        <v>78</v>
      </c>
      <c r="AY424" s="224" t="s">
        <v>138</v>
      </c>
    </row>
    <row r="425" spans="2:51" s="15" customFormat="1" ht="11.25">
      <c r="B425" s="225"/>
      <c r="C425" s="226"/>
      <c r="D425" s="205" t="s">
        <v>186</v>
      </c>
      <c r="E425" s="227" t="s">
        <v>22</v>
      </c>
      <c r="F425" s="228" t="s">
        <v>196</v>
      </c>
      <c r="G425" s="226"/>
      <c r="H425" s="229">
        <v>223.42</v>
      </c>
      <c r="I425" s="230"/>
      <c r="J425" s="230"/>
      <c r="K425" s="226"/>
      <c r="L425" s="226"/>
      <c r="M425" s="231"/>
      <c r="N425" s="232"/>
      <c r="O425" s="233"/>
      <c r="P425" s="233"/>
      <c r="Q425" s="233"/>
      <c r="R425" s="233"/>
      <c r="S425" s="233"/>
      <c r="T425" s="233"/>
      <c r="U425" s="233"/>
      <c r="V425" s="233"/>
      <c r="W425" s="233"/>
      <c r="X425" s="234"/>
      <c r="AT425" s="235" t="s">
        <v>186</v>
      </c>
      <c r="AU425" s="235" t="s">
        <v>141</v>
      </c>
      <c r="AV425" s="15" t="s">
        <v>155</v>
      </c>
      <c r="AW425" s="15" t="s">
        <v>5</v>
      </c>
      <c r="AX425" s="15" t="s">
        <v>86</v>
      </c>
      <c r="AY425" s="235" t="s">
        <v>138</v>
      </c>
    </row>
    <row r="426" spans="2:63" s="12" customFormat="1" ht="22.9" customHeight="1">
      <c r="B426" s="161"/>
      <c r="C426" s="162"/>
      <c r="D426" s="163" t="s">
        <v>77</v>
      </c>
      <c r="E426" s="176" t="s">
        <v>490</v>
      </c>
      <c r="F426" s="176" t="s">
        <v>491</v>
      </c>
      <c r="G426" s="162"/>
      <c r="H426" s="162"/>
      <c r="I426" s="165"/>
      <c r="J426" s="165"/>
      <c r="K426" s="177">
        <f>BK426</f>
        <v>0</v>
      </c>
      <c r="L426" s="162"/>
      <c r="M426" s="167"/>
      <c r="N426" s="168"/>
      <c r="O426" s="169"/>
      <c r="P426" s="169"/>
      <c r="Q426" s="170">
        <f>SUM(Q427:Q428)</f>
        <v>0</v>
      </c>
      <c r="R426" s="170">
        <f>SUM(R427:R428)</f>
        <v>0</v>
      </c>
      <c r="S426" s="169"/>
      <c r="T426" s="171">
        <f>SUM(T427:T428)</f>
        <v>0</v>
      </c>
      <c r="U426" s="169"/>
      <c r="V426" s="171">
        <f>SUM(V427:V428)</f>
        <v>0</v>
      </c>
      <c r="W426" s="169"/>
      <c r="X426" s="172">
        <f>SUM(X427:X428)</f>
        <v>0</v>
      </c>
      <c r="AR426" s="173" t="s">
        <v>86</v>
      </c>
      <c r="AT426" s="174" t="s">
        <v>77</v>
      </c>
      <c r="AU426" s="174" t="s">
        <v>86</v>
      </c>
      <c r="AY426" s="173" t="s">
        <v>138</v>
      </c>
      <c r="BK426" s="175">
        <f>SUM(BK427:BK428)</f>
        <v>0</v>
      </c>
    </row>
    <row r="427" spans="1:65" s="2" customFormat="1" ht="55.5" customHeight="1">
      <c r="A427" s="36"/>
      <c r="B427" s="37"/>
      <c r="C427" s="178" t="s">
        <v>492</v>
      </c>
      <c r="D427" s="178" t="s">
        <v>142</v>
      </c>
      <c r="E427" s="179" t="s">
        <v>493</v>
      </c>
      <c r="F427" s="180" t="s">
        <v>494</v>
      </c>
      <c r="G427" s="181" t="s">
        <v>200</v>
      </c>
      <c r="H427" s="182">
        <v>131.339</v>
      </c>
      <c r="I427" s="183"/>
      <c r="J427" s="183"/>
      <c r="K427" s="184">
        <f>ROUND(P427*H427,2)</f>
        <v>0</v>
      </c>
      <c r="L427" s="180" t="s">
        <v>182</v>
      </c>
      <c r="M427" s="41"/>
      <c r="N427" s="185" t="s">
        <v>22</v>
      </c>
      <c r="O427" s="186" t="s">
        <v>48</v>
      </c>
      <c r="P427" s="187">
        <f>I427+J427</f>
        <v>0</v>
      </c>
      <c r="Q427" s="187">
        <f>ROUND(I427*H427,2)</f>
        <v>0</v>
      </c>
      <c r="R427" s="187">
        <f>ROUND(J427*H427,2)</f>
        <v>0</v>
      </c>
      <c r="S427" s="66"/>
      <c r="T427" s="188">
        <f>S427*H427</f>
        <v>0</v>
      </c>
      <c r="U427" s="188">
        <v>0</v>
      </c>
      <c r="V427" s="188">
        <f>U427*H427</f>
        <v>0</v>
      </c>
      <c r="W427" s="188">
        <v>0</v>
      </c>
      <c r="X427" s="189">
        <f>W427*H427</f>
        <v>0</v>
      </c>
      <c r="Y427" s="36"/>
      <c r="Z427" s="36"/>
      <c r="AA427" s="36"/>
      <c r="AB427" s="36"/>
      <c r="AC427" s="36"/>
      <c r="AD427" s="36"/>
      <c r="AE427" s="36"/>
      <c r="AR427" s="190" t="s">
        <v>155</v>
      </c>
      <c r="AT427" s="190" t="s">
        <v>142</v>
      </c>
      <c r="AU427" s="190" t="s">
        <v>141</v>
      </c>
      <c r="AY427" s="19" t="s">
        <v>138</v>
      </c>
      <c r="BE427" s="191">
        <f>IF(O427="základní",K427,0)</f>
        <v>0</v>
      </c>
      <c r="BF427" s="191">
        <f>IF(O427="snížená",K427,0)</f>
        <v>0</v>
      </c>
      <c r="BG427" s="191">
        <f>IF(O427="zákl. přenesená",K427,0)</f>
        <v>0</v>
      </c>
      <c r="BH427" s="191">
        <f>IF(O427="sníž. přenesená",K427,0)</f>
        <v>0</v>
      </c>
      <c r="BI427" s="191">
        <f>IF(O427="nulová",K427,0)</f>
        <v>0</v>
      </c>
      <c r="BJ427" s="19" t="s">
        <v>141</v>
      </c>
      <c r="BK427" s="191">
        <f>ROUND(P427*H427,2)</f>
        <v>0</v>
      </c>
      <c r="BL427" s="19" t="s">
        <v>155</v>
      </c>
      <c r="BM427" s="190" t="s">
        <v>495</v>
      </c>
    </row>
    <row r="428" spans="1:47" s="2" customFormat="1" ht="11.25">
      <c r="A428" s="36"/>
      <c r="B428" s="37"/>
      <c r="C428" s="38"/>
      <c r="D428" s="198" t="s">
        <v>184</v>
      </c>
      <c r="E428" s="38"/>
      <c r="F428" s="199" t="s">
        <v>496</v>
      </c>
      <c r="G428" s="38"/>
      <c r="H428" s="38"/>
      <c r="I428" s="200"/>
      <c r="J428" s="200"/>
      <c r="K428" s="38"/>
      <c r="L428" s="38"/>
      <c r="M428" s="41"/>
      <c r="N428" s="201"/>
      <c r="O428" s="202"/>
      <c r="P428" s="66"/>
      <c r="Q428" s="66"/>
      <c r="R428" s="66"/>
      <c r="S428" s="66"/>
      <c r="T428" s="66"/>
      <c r="U428" s="66"/>
      <c r="V428" s="66"/>
      <c r="W428" s="66"/>
      <c r="X428" s="67"/>
      <c r="Y428" s="36"/>
      <c r="Z428" s="36"/>
      <c r="AA428" s="36"/>
      <c r="AB428" s="36"/>
      <c r="AC428" s="36"/>
      <c r="AD428" s="36"/>
      <c r="AE428" s="36"/>
      <c r="AT428" s="19" t="s">
        <v>184</v>
      </c>
      <c r="AU428" s="19" t="s">
        <v>141</v>
      </c>
    </row>
    <row r="429" spans="2:63" s="12" customFormat="1" ht="25.9" customHeight="1">
      <c r="B429" s="161"/>
      <c r="C429" s="162"/>
      <c r="D429" s="163" t="s">
        <v>77</v>
      </c>
      <c r="E429" s="164" t="s">
        <v>497</v>
      </c>
      <c r="F429" s="164" t="s">
        <v>498</v>
      </c>
      <c r="G429" s="162"/>
      <c r="H429" s="162"/>
      <c r="I429" s="165"/>
      <c r="J429" s="165"/>
      <c r="K429" s="166">
        <f>BK429</f>
        <v>0</v>
      </c>
      <c r="L429" s="162"/>
      <c r="M429" s="167"/>
      <c r="N429" s="168"/>
      <c r="O429" s="169"/>
      <c r="P429" s="169"/>
      <c r="Q429" s="170">
        <f>Q430+Q453+Q471+Q487+Q515+Q573+Q680+Q702+Q909+Q926</f>
        <v>0</v>
      </c>
      <c r="R429" s="170">
        <f>R430+R453+R471+R487+R515+R573+R680+R702+R909+R926</f>
        <v>0</v>
      </c>
      <c r="S429" s="169"/>
      <c r="T429" s="171">
        <f>T430+T453+T471+T487+T515+T573+T680+T702+T909+T926</f>
        <v>0</v>
      </c>
      <c r="U429" s="169"/>
      <c r="V429" s="171">
        <f>V430+V453+V471+V487+V515+V573+V680+V702+V909+V926</f>
        <v>23.375541191095007</v>
      </c>
      <c r="W429" s="169"/>
      <c r="X429" s="172">
        <f>X430+X453+X471+X487+X515+X573+X680+X702+X909+X926</f>
        <v>0.1160237</v>
      </c>
      <c r="AR429" s="173" t="s">
        <v>141</v>
      </c>
      <c r="AT429" s="174" t="s">
        <v>77</v>
      </c>
      <c r="AU429" s="174" t="s">
        <v>78</v>
      </c>
      <c r="AY429" s="173" t="s">
        <v>138</v>
      </c>
      <c r="BK429" s="175">
        <f>BK430+BK453+BK471+BK487+BK515+BK573+BK680+BK702+BK909+BK926</f>
        <v>0</v>
      </c>
    </row>
    <row r="430" spans="2:63" s="12" customFormat="1" ht="22.9" customHeight="1">
      <c r="B430" s="161"/>
      <c r="C430" s="162"/>
      <c r="D430" s="163" t="s">
        <v>77</v>
      </c>
      <c r="E430" s="176" t="s">
        <v>499</v>
      </c>
      <c r="F430" s="176" t="s">
        <v>500</v>
      </c>
      <c r="G430" s="162"/>
      <c r="H430" s="162"/>
      <c r="I430" s="165"/>
      <c r="J430" s="165"/>
      <c r="K430" s="177">
        <f>BK430</f>
        <v>0</v>
      </c>
      <c r="L430" s="162"/>
      <c r="M430" s="167"/>
      <c r="N430" s="168"/>
      <c r="O430" s="169"/>
      <c r="P430" s="169"/>
      <c r="Q430" s="170">
        <f>SUM(Q431:Q452)</f>
        <v>0</v>
      </c>
      <c r="R430" s="170">
        <f>SUM(R431:R452)</f>
        <v>0</v>
      </c>
      <c r="S430" s="169"/>
      <c r="T430" s="171">
        <f>SUM(T431:T452)</f>
        <v>0</v>
      </c>
      <c r="U430" s="169"/>
      <c r="V430" s="171">
        <f>SUM(V431:V452)</f>
        <v>2.095459365</v>
      </c>
      <c r="W430" s="169"/>
      <c r="X430" s="172">
        <f>SUM(X431:X452)</f>
        <v>0</v>
      </c>
      <c r="AR430" s="173" t="s">
        <v>141</v>
      </c>
      <c r="AT430" s="174" t="s">
        <v>77</v>
      </c>
      <c r="AU430" s="174" t="s">
        <v>86</v>
      </c>
      <c r="AY430" s="173" t="s">
        <v>138</v>
      </c>
      <c r="BK430" s="175">
        <f>SUM(BK431:BK452)</f>
        <v>0</v>
      </c>
    </row>
    <row r="431" spans="1:65" s="2" customFormat="1" ht="37.9" customHeight="1">
      <c r="A431" s="36"/>
      <c r="B431" s="37"/>
      <c r="C431" s="178" t="s">
        <v>9</v>
      </c>
      <c r="D431" s="178" t="s">
        <v>142</v>
      </c>
      <c r="E431" s="179" t="s">
        <v>501</v>
      </c>
      <c r="F431" s="180" t="s">
        <v>502</v>
      </c>
      <c r="G431" s="181" t="s">
        <v>208</v>
      </c>
      <c r="H431" s="182">
        <v>228.01</v>
      </c>
      <c r="I431" s="183"/>
      <c r="J431" s="183"/>
      <c r="K431" s="184">
        <f>ROUND(P431*H431,2)</f>
        <v>0</v>
      </c>
      <c r="L431" s="180" t="s">
        <v>182</v>
      </c>
      <c r="M431" s="41"/>
      <c r="N431" s="185" t="s">
        <v>22</v>
      </c>
      <c r="O431" s="186" t="s">
        <v>48</v>
      </c>
      <c r="P431" s="187">
        <f>I431+J431</f>
        <v>0</v>
      </c>
      <c r="Q431" s="187">
        <f>ROUND(I431*H431,2)</f>
        <v>0</v>
      </c>
      <c r="R431" s="187">
        <f>ROUND(J431*H431,2)</f>
        <v>0</v>
      </c>
      <c r="S431" s="66"/>
      <c r="T431" s="188">
        <f>S431*H431</f>
        <v>0</v>
      </c>
      <c r="U431" s="188">
        <v>0</v>
      </c>
      <c r="V431" s="188">
        <f>U431*H431</f>
        <v>0</v>
      </c>
      <c r="W431" s="188">
        <v>0</v>
      </c>
      <c r="X431" s="189">
        <f>W431*H431</f>
        <v>0</v>
      </c>
      <c r="Y431" s="36"/>
      <c r="Z431" s="36"/>
      <c r="AA431" s="36"/>
      <c r="AB431" s="36"/>
      <c r="AC431" s="36"/>
      <c r="AD431" s="36"/>
      <c r="AE431" s="36"/>
      <c r="AR431" s="190" t="s">
        <v>503</v>
      </c>
      <c r="AT431" s="190" t="s">
        <v>142</v>
      </c>
      <c r="AU431" s="190" t="s">
        <v>141</v>
      </c>
      <c r="AY431" s="19" t="s">
        <v>138</v>
      </c>
      <c r="BE431" s="191">
        <f>IF(O431="základní",K431,0)</f>
        <v>0</v>
      </c>
      <c r="BF431" s="191">
        <f>IF(O431="snížená",K431,0)</f>
        <v>0</v>
      </c>
      <c r="BG431" s="191">
        <f>IF(O431="zákl. přenesená",K431,0)</f>
        <v>0</v>
      </c>
      <c r="BH431" s="191">
        <f>IF(O431="sníž. přenesená",K431,0)</f>
        <v>0</v>
      </c>
      <c r="BI431" s="191">
        <f>IF(O431="nulová",K431,0)</f>
        <v>0</v>
      </c>
      <c r="BJ431" s="19" t="s">
        <v>141</v>
      </c>
      <c r="BK431" s="191">
        <f>ROUND(P431*H431,2)</f>
        <v>0</v>
      </c>
      <c r="BL431" s="19" t="s">
        <v>503</v>
      </c>
      <c r="BM431" s="190" t="s">
        <v>504</v>
      </c>
    </row>
    <row r="432" spans="1:47" s="2" customFormat="1" ht="11.25">
      <c r="A432" s="36"/>
      <c r="B432" s="37"/>
      <c r="C432" s="38"/>
      <c r="D432" s="198" t="s">
        <v>184</v>
      </c>
      <c r="E432" s="38"/>
      <c r="F432" s="199" t="s">
        <v>505</v>
      </c>
      <c r="G432" s="38"/>
      <c r="H432" s="38"/>
      <c r="I432" s="200"/>
      <c r="J432" s="200"/>
      <c r="K432" s="38"/>
      <c r="L432" s="38"/>
      <c r="M432" s="41"/>
      <c r="N432" s="201"/>
      <c r="O432" s="202"/>
      <c r="P432" s="66"/>
      <c r="Q432" s="66"/>
      <c r="R432" s="66"/>
      <c r="S432" s="66"/>
      <c r="T432" s="66"/>
      <c r="U432" s="66"/>
      <c r="V432" s="66"/>
      <c r="W432" s="66"/>
      <c r="X432" s="67"/>
      <c r="Y432" s="36"/>
      <c r="Z432" s="36"/>
      <c r="AA432" s="36"/>
      <c r="AB432" s="36"/>
      <c r="AC432" s="36"/>
      <c r="AD432" s="36"/>
      <c r="AE432" s="36"/>
      <c r="AT432" s="19" t="s">
        <v>184</v>
      </c>
      <c r="AU432" s="19" t="s">
        <v>141</v>
      </c>
    </row>
    <row r="433" spans="2:51" s="14" customFormat="1" ht="11.25">
      <c r="B433" s="214"/>
      <c r="C433" s="215"/>
      <c r="D433" s="205" t="s">
        <v>186</v>
      </c>
      <c r="E433" s="216" t="s">
        <v>22</v>
      </c>
      <c r="F433" s="217" t="s">
        <v>506</v>
      </c>
      <c r="G433" s="215"/>
      <c r="H433" s="218">
        <v>228.01</v>
      </c>
      <c r="I433" s="219"/>
      <c r="J433" s="219"/>
      <c r="K433" s="215"/>
      <c r="L433" s="215"/>
      <c r="M433" s="220"/>
      <c r="N433" s="221"/>
      <c r="O433" s="222"/>
      <c r="P433" s="222"/>
      <c r="Q433" s="222"/>
      <c r="R433" s="222"/>
      <c r="S433" s="222"/>
      <c r="T433" s="222"/>
      <c r="U433" s="222"/>
      <c r="V433" s="222"/>
      <c r="W433" s="222"/>
      <c r="X433" s="223"/>
      <c r="AT433" s="224" t="s">
        <v>186</v>
      </c>
      <c r="AU433" s="224" t="s">
        <v>141</v>
      </c>
      <c r="AV433" s="14" t="s">
        <v>141</v>
      </c>
      <c r="AW433" s="14" t="s">
        <v>5</v>
      </c>
      <c r="AX433" s="14" t="s">
        <v>86</v>
      </c>
      <c r="AY433" s="224" t="s">
        <v>138</v>
      </c>
    </row>
    <row r="434" spans="1:65" s="2" customFormat="1" ht="24.2" customHeight="1">
      <c r="A434" s="36"/>
      <c r="B434" s="37"/>
      <c r="C434" s="236" t="s">
        <v>507</v>
      </c>
      <c r="D434" s="236" t="s">
        <v>405</v>
      </c>
      <c r="E434" s="237" t="s">
        <v>508</v>
      </c>
      <c r="F434" s="238" t="s">
        <v>509</v>
      </c>
      <c r="G434" s="239" t="s">
        <v>510</v>
      </c>
      <c r="H434" s="240">
        <v>91.204</v>
      </c>
      <c r="I434" s="241"/>
      <c r="J434" s="242"/>
      <c r="K434" s="243">
        <f>ROUND(P434*H434,2)</f>
        <v>0</v>
      </c>
      <c r="L434" s="238" t="s">
        <v>182</v>
      </c>
      <c r="M434" s="244"/>
      <c r="N434" s="245" t="s">
        <v>22</v>
      </c>
      <c r="O434" s="186" t="s">
        <v>48</v>
      </c>
      <c r="P434" s="187">
        <f>I434+J434</f>
        <v>0</v>
      </c>
      <c r="Q434" s="187">
        <f>ROUND(I434*H434,2)</f>
        <v>0</v>
      </c>
      <c r="R434" s="187">
        <f>ROUND(J434*H434,2)</f>
        <v>0</v>
      </c>
      <c r="S434" s="66"/>
      <c r="T434" s="188">
        <f>S434*H434</f>
        <v>0</v>
      </c>
      <c r="U434" s="188">
        <v>0.001</v>
      </c>
      <c r="V434" s="188">
        <f>U434*H434</f>
        <v>0.091204</v>
      </c>
      <c r="W434" s="188">
        <v>0</v>
      </c>
      <c r="X434" s="189">
        <f>W434*H434</f>
        <v>0</v>
      </c>
      <c r="Y434" s="36"/>
      <c r="Z434" s="36"/>
      <c r="AA434" s="36"/>
      <c r="AB434" s="36"/>
      <c r="AC434" s="36"/>
      <c r="AD434" s="36"/>
      <c r="AE434" s="36"/>
      <c r="AR434" s="190" t="s">
        <v>511</v>
      </c>
      <c r="AT434" s="190" t="s">
        <v>405</v>
      </c>
      <c r="AU434" s="190" t="s">
        <v>141</v>
      </c>
      <c r="AY434" s="19" t="s">
        <v>138</v>
      </c>
      <c r="BE434" s="191">
        <f>IF(O434="základní",K434,0)</f>
        <v>0</v>
      </c>
      <c r="BF434" s="191">
        <f>IF(O434="snížená",K434,0)</f>
        <v>0</v>
      </c>
      <c r="BG434" s="191">
        <f>IF(O434="zákl. přenesená",K434,0)</f>
        <v>0</v>
      </c>
      <c r="BH434" s="191">
        <f>IF(O434="sníž. přenesená",K434,0)</f>
        <v>0</v>
      </c>
      <c r="BI434" s="191">
        <f>IF(O434="nulová",K434,0)</f>
        <v>0</v>
      </c>
      <c r="BJ434" s="19" t="s">
        <v>141</v>
      </c>
      <c r="BK434" s="191">
        <f>ROUND(P434*H434,2)</f>
        <v>0</v>
      </c>
      <c r="BL434" s="19" t="s">
        <v>503</v>
      </c>
      <c r="BM434" s="190" t="s">
        <v>512</v>
      </c>
    </row>
    <row r="435" spans="2:51" s="14" customFormat="1" ht="11.25">
      <c r="B435" s="214"/>
      <c r="C435" s="215"/>
      <c r="D435" s="205" t="s">
        <v>186</v>
      </c>
      <c r="E435" s="216" t="s">
        <v>22</v>
      </c>
      <c r="F435" s="217" t="s">
        <v>513</v>
      </c>
      <c r="G435" s="215"/>
      <c r="H435" s="218">
        <v>91.204</v>
      </c>
      <c r="I435" s="219"/>
      <c r="J435" s="219"/>
      <c r="K435" s="215"/>
      <c r="L435" s="215"/>
      <c r="M435" s="220"/>
      <c r="N435" s="221"/>
      <c r="O435" s="222"/>
      <c r="P435" s="222"/>
      <c r="Q435" s="222"/>
      <c r="R435" s="222"/>
      <c r="S435" s="222"/>
      <c r="T435" s="222"/>
      <c r="U435" s="222"/>
      <c r="V435" s="222"/>
      <c r="W435" s="222"/>
      <c r="X435" s="223"/>
      <c r="AT435" s="224" t="s">
        <v>186</v>
      </c>
      <c r="AU435" s="224" t="s">
        <v>141</v>
      </c>
      <c r="AV435" s="14" t="s">
        <v>141</v>
      </c>
      <c r="AW435" s="14" t="s">
        <v>5</v>
      </c>
      <c r="AX435" s="14" t="s">
        <v>78</v>
      </c>
      <c r="AY435" s="224" t="s">
        <v>138</v>
      </c>
    </row>
    <row r="436" spans="2:51" s="15" customFormat="1" ht="11.25">
      <c r="B436" s="225"/>
      <c r="C436" s="226"/>
      <c r="D436" s="205" t="s">
        <v>186</v>
      </c>
      <c r="E436" s="227" t="s">
        <v>22</v>
      </c>
      <c r="F436" s="228" t="s">
        <v>196</v>
      </c>
      <c r="G436" s="226"/>
      <c r="H436" s="229">
        <v>91.204</v>
      </c>
      <c r="I436" s="230"/>
      <c r="J436" s="230"/>
      <c r="K436" s="226"/>
      <c r="L436" s="226"/>
      <c r="M436" s="231"/>
      <c r="N436" s="232"/>
      <c r="O436" s="233"/>
      <c r="P436" s="233"/>
      <c r="Q436" s="233"/>
      <c r="R436" s="233"/>
      <c r="S436" s="233"/>
      <c r="T436" s="233"/>
      <c r="U436" s="233"/>
      <c r="V436" s="233"/>
      <c r="W436" s="233"/>
      <c r="X436" s="234"/>
      <c r="AT436" s="235" t="s">
        <v>186</v>
      </c>
      <c r="AU436" s="235" t="s">
        <v>141</v>
      </c>
      <c r="AV436" s="15" t="s">
        <v>155</v>
      </c>
      <c r="AW436" s="15" t="s">
        <v>5</v>
      </c>
      <c r="AX436" s="15" t="s">
        <v>86</v>
      </c>
      <c r="AY436" s="235" t="s">
        <v>138</v>
      </c>
    </row>
    <row r="437" spans="1:65" s="2" customFormat="1" ht="24.2" customHeight="1">
      <c r="A437" s="36"/>
      <c r="B437" s="37"/>
      <c r="C437" s="178" t="s">
        <v>514</v>
      </c>
      <c r="D437" s="178" t="s">
        <v>142</v>
      </c>
      <c r="E437" s="179" t="s">
        <v>515</v>
      </c>
      <c r="F437" s="180" t="s">
        <v>516</v>
      </c>
      <c r="G437" s="181" t="s">
        <v>208</v>
      </c>
      <c r="H437" s="182">
        <v>456.02</v>
      </c>
      <c r="I437" s="183"/>
      <c r="J437" s="183"/>
      <c r="K437" s="184">
        <f>ROUND(P437*H437,2)</f>
        <v>0</v>
      </c>
      <c r="L437" s="180" t="s">
        <v>182</v>
      </c>
      <c r="M437" s="41"/>
      <c r="N437" s="185" t="s">
        <v>22</v>
      </c>
      <c r="O437" s="186" t="s">
        <v>48</v>
      </c>
      <c r="P437" s="187">
        <f>I437+J437</f>
        <v>0</v>
      </c>
      <c r="Q437" s="187">
        <f>ROUND(I437*H437,2)</f>
        <v>0</v>
      </c>
      <c r="R437" s="187">
        <f>ROUND(J437*H437,2)</f>
        <v>0</v>
      </c>
      <c r="S437" s="66"/>
      <c r="T437" s="188">
        <f>S437*H437</f>
        <v>0</v>
      </c>
      <c r="U437" s="188">
        <v>0.00039825</v>
      </c>
      <c r="V437" s="188">
        <f>U437*H437</f>
        <v>0.18160996499999998</v>
      </c>
      <c r="W437" s="188">
        <v>0</v>
      </c>
      <c r="X437" s="189">
        <f>W437*H437</f>
        <v>0</v>
      </c>
      <c r="Y437" s="36"/>
      <c r="Z437" s="36"/>
      <c r="AA437" s="36"/>
      <c r="AB437" s="36"/>
      <c r="AC437" s="36"/>
      <c r="AD437" s="36"/>
      <c r="AE437" s="36"/>
      <c r="AR437" s="190" t="s">
        <v>503</v>
      </c>
      <c r="AT437" s="190" t="s">
        <v>142</v>
      </c>
      <c r="AU437" s="190" t="s">
        <v>141</v>
      </c>
      <c r="AY437" s="19" t="s">
        <v>138</v>
      </c>
      <c r="BE437" s="191">
        <f>IF(O437="základní",K437,0)</f>
        <v>0</v>
      </c>
      <c r="BF437" s="191">
        <f>IF(O437="snížená",K437,0)</f>
        <v>0</v>
      </c>
      <c r="BG437" s="191">
        <f>IF(O437="zákl. přenesená",K437,0)</f>
        <v>0</v>
      </c>
      <c r="BH437" s="191">
        <f>IF(O437="sníž. přenesená",K437,0)</f>
        <v>0</v>
      </c>
      <c r="BI437" s="191">
        <f>IF(O437="nulová",K437,0)</f>
        <v>0</v>
      </c>
      <c r="BJ437" s="19" t="s">
        <v>141</v>
      </c>
      <c r="BK437" s="191">
        <f>ROUND(P437*H437,2)</f>
        <v>0</v>
      </c>
      <c r="BL437" s="19" t="s">
        <v>503</v>
      </c>
      <c r="BM437" s="190" t="s">
        <v>517</v>
      </c>
    </row>
    <row r="438" spans="1:47" s="2" customFormat="1" ht="11.25">
      <c r="A438" s="36"/>
      <c r="B438" s="37"/>
      <c r="C438" s="38"/>
      <c r="D438" s="198" t="s">
        <v>184</v>
      </c>
      <c r="E438" s="38"/>
      <c r="F438" s="199" t="s">
        <v>518</v>
      </c>
      <c r="G438" s="38"/>
      <c r="H438" s="38"/>
      <c r="I438" s="200"/>
      <c r="J438" s="200"/>
      <c r="K438" s="38"/>
      <c r="L438" s="38"/>
      <c r="M438" s="41"/>
      <c r="N438" s="201"/>
      <c r="O438" s="202"/>
      <c r="P438" s="66"/>
      <c r="Q438" s="66"/>
      <c r="R438" s="66"/>
      <c r="S438" s="66"/>
      <c r="T438" s="66"/>
      <c r="U438" s="66"/>
      <c r="V438" s="66"/>
      <c r="W438" s="66"/>
      <c r="X438" s="67"/>
      <c r="Y438" s="36"/>
      <c r="Z438" s="36"/>
      <c r="AA438" s="36"/>
      <c r="AB438" s="36"/>
      <c r="AC438" s="36"/>
      <c r="AD438" s="36"/>
      <c r="AE438" s="36"/>
      <c r="AT438" s="19" t="s">
        <v>184</v>
      </c>
      <c r="AU438" s="19" t="s">
        <v>141</v>
      </c>
    </row>
    <row r="439" spans="2:51" s="13" customFormat="1" ht="11.25">
      <c r="B439" s="203"/>
      <c r="C439" s="204"/>
      <c r="D439" s="205" t="s">
        <v>186</v>
      </c>
      <c r="E439" s="206" t="s">
        <v>22</v>
      </c>
      <c r="F439" s="207" t="s">
        <v>519</v>
      </c>
      <c r="G439" s="204"/>
      <c r="H439" s="206" t="s">
        <v>22</v>
      </c>
      <c r="I439" s="208"/>
      <c r="J439" s="208"/>
      <c r="K439" s="204"/>
      <c r="L439" s="204"/>
      <c r="M439" s="209"/>
      <c r="N439" s="210"/>
      <c r="O439" s="211"/>
      <c r="P439" s="211"/>
      <c r="Q439" s="211"/>
      <c r="R439" s="211"/>
      <c r="S439" s="211"/>
      <c r="T439" s="211"/>
      <c r="U439" s="211"/>
      <c r="V439" s="211"/>
      <c r="W439" s="211"/>
      <c r="X439" s="212"/>
      <c r="AT439" s="213" t="s">
        <v>186</v>
      </c>
      <c r="AU439" s="213" t="s">
        <v>141</v>
      </c>
      <c r="AV439" s="13" t="s">
        <v>86</v>
      </c>
      <c r="AW439" s="13" t="s">
        <v>5</v>
      </c>
      <c r="AX439" s="13" t="s">
        <v>78</v>
      </c>
      <c r="AY439" s="213" t="s">
        <v>138</v>
      </c>
    </row>
    <row r="440" spans="2:51" s="14" customFormat="1" ht="11.25">
      <c r="B440" s="214"/>
      <c r="C440" s="215"/>
      <c r="D440" s="205" t="s">
        <v>186</v>
      </c>
      <c r="E440" s="216" t="s">
        <v>22</v>
      </c>
      <c r="F440" s="217" t="s">
        <v>506</v>
      </c>
      <c r="G440" s="215"/>
      <c r="H440" s="218">
        <v>228.01</v>
      </c>
      <c r="I440" s="219"/>
      <c r="J440" s="219"/>
      <c r="K440" s="215"/>
      <c r="L440" s="215"/>
      <c r="M440" s="220"/>
      <c r="N440" s="221"/>
      <c r="O440" s="222"/>
      <c r="P440" s="222"/>
      <c r="Q440" s="222"/>
      <c r="R440" s="222"/>
      <c r="S440" s="222"/>
      <c r="T440" s="222"/>
      <c r="U440" s="222"/>
      <c r="V440" s="222"/>
      <c r="W440" s="222"/>
      <c r="X440" s="223"/>
      <c r="AT440" s="224" t="s">
        <v>186</v>
      </c>
      <c r="AU440" s="224" t="s">
        <v>141</v>
      </c>
      <c r="AV440" s="14" t="s">
        <v>141</v>
      </c>
      <c r="AW440" s="14" t="s">
        <v>5</v>
      </c>
      <c r="AX440" s="14" t="s">
        <v>78</v>
      </c>
      <c r="AY440" s="224" t="s">
        <v>138</v>
      </c>
    </row>
    <row r="441" spans="2:51" s="13" customFormat="1" ht="11.25">
      <c r="B441" s="203"/>
      <c r="C441" s="204"/>
      <c r="D441" s="205" t="s">
        <v>186</v>
      </c>
      <c r="E441" s="206" t="s">
        <v>22</v>
      </c>
      <c r="F441" s="207" t="s">
        <v>520</v>
      </c>
      <c r="G441" s="204"/>
      <c r="H441" s="206" t="s">
        <v>22</v>
      </c>
      <c r="I441" s="208"/>
      <c r="J441" s="208"/>
      <c r="K441" s="204"/>
      <c r="L441" s="204"/>
      <c r="M441" s="209"/>
      <c r="N441" s="210"/>
      <c r="O441" s="211"/>
      <c r="P441" s="211"/>
      <c r="Q441" s="211"/>
      <c r="R441" s="211"/>
      <c r="S441" s="211"/>
      <c r="T441" s="211"/>
      <c r="U441" s="211"/>
      <c r="V441" s="211"/>
      <c r="W441" s="211"/>
      <c r="X441" s="212"/>
      <c r="AT441" s="213" t="s">
        <v>186</v>
      </c>
      <c r="AU441" s="213" t="s">
        <v>141</v>
      </c>
      <c r="AV441" s="13" t="s">
        <v>86</v>
      </c>
      <c r="AW441" s="13" t="s">
        <v>5</v>
      </c>
      <c r="AX441" s="13" t="s">
        <v>78</v>
      </c>
      <c r="AY441" s="213" t="s">
        <v>138</v>
      </c>
    </row>
    <row r="442" spans="2:51" s="14" customFormat="1" ht="11.25">
      <c r="B442" s="214"/>
      <c r="C442" s="215"/>
      <c r="D442" s="205" t="s">
        <v>186</v>
      </c>
      <c r="E442" s="216" t="s">
        <v>22</v>
      </c>
      <c r="F442" s="217" t="s">
        <v>506</v>
      </c>
      <c r="G442" s="215"/>
      <c r="H442" s="218">
        <v>228.01</v>
      </c>
      <c r="I442" s="219"/>
      <c r="J442" s="219"/>
      <c r="K442" s="215"/>
      <c r="L442" s="215"/>
      <c r="M442" s="220"/>
      <c r="N442" s="221"/>
      <c r="O442" s="222"/>
      <c r="P442" s="222"/>
      <c r="Q442" s="222"/>
      <c r="R442" s="222"/>
      <c r="S442" s="222"/>
      <c r="T442" s="222"/>
      <c r="U442" s="222"/>
      <c r="V442" s="222"/>
      <c r="W442" s="222"/>
      <c r="X442" s="223"/>
      <c r="AT442" s="224" t="s">
        <v>186</v>
      </c>
      <c r="AU442" s="224" t="s">
        <v>141</v>
      </c>
      <c r="AV442" s="14" t="s">
        <v>141</v>
      </c>
      <c r="AW442" s="14" t="s">
        <v>5</v>
      </c>
      <c r="AX442" s="14" t="s">
        <v>78</v>
      </c>
      <c r="AY442" s="224" t="s">
        <v>138</v>
      </c>
    </row>
    <row r="443" spans="2:51" s="15" customFormat="1" ht="11.25">
      <c r="B443" s="225"/>
      <c r="C443" s="226"/>
      <c r="D443" s="205" t="s">
        <v>186</v>
      </c>
      <c r="E443" s="227" t="s">
        <v>22</v>
      </c>
      <c r="F443" s="228" t="s">
        <v>196</v>
      </c>
      <c r="G443" s="226"/>
      <c r="H443" s="229">
        <v>456.02</v>
      </c>
      <c r="I443" s="230"/>
      <c r="J443" s="230"/>
      <c r="K443" s="226"/>
      <c r="L443" s="226"/>
      <c r="M443" s="231"/>
      <c r="N443" s="232"/>
      <c r="O443" s="233"/>
      <c r="P443" s="233"/>
      <c r="Q443" s="233"/>
      <c r="R443" s="233"/>
      <c r="S443" s="233"/>
      <c r="T443" s="233"/>
      <c r="U443" s="233"/>
      <c r="V443" s="233"/>
      <c r="W443" s="233"/>
      <c r="X443" s="234"/>
      <c r="AT443" s="235" t="s">
        <v>186</v>
      </c>
      <c r="AU443" s="235" t="s">
        <v>141</v>
      </c>
      <c r="AV443" s="15" t="s">
        <v>155</v>
      </c>
      <c r="AW443" s="15" t="s">
        <v>5</v>
      </c>
      <c r="AX443" s="15" t="s">
        <v>86</v>
      </c>
      <c r="AY443" s="235" t="s">
        <v>138</v>
      </c>
    </row>
    <row r="444" spans="1:65" s="2" customFormat="1" ht="49.15" customHeight="1">
      <c r="A444" s="36"/>
      <c r="B444" s="37"/>
      <c r="C444" s="236" t="s">
        <v>521</v>
      </c>
      <c r="D444" s="236" t="s">
        <v>405</v>
      </c>
      <c r="E444" s="237" t="s">
        <v>522</v>
      </c>
      <c r="F444" s="238" t="s">
        <v>523</v>
      </c>
      <c r="G444" s="239" t="s">
        <v>208</v>
      </c>
      <c r="H444" s="240">
        <v>265.746</v>
      </c>
      <c r="I444" s="241"/>
      <c r="J444" s="242"/>
      <c r="K444" s="243">
        <f>ROUND(P444*H444,2)</f>
        <v>0</v>
      </c>
      <c r="L444" s="238" t="s">
        <v>182</v>
      </c>
      <c r="M444" s="244"/>
      <c r="N444" s="245" t="s">
        <v>22</v>
      </c>
      <c r="O444" s="186" t="s">
        <v>48</v>
      </c>
      <c r="P444" s="187">
        <f>I444+J444</f>
        <v>0</v>
      </c>
      <c r="Q444" s="187">
        <f>ROUND(I444*H444,2)</f>
        <v>0</v>
      </c>
      <c r="R444" s="187">
        <f>ROUND(J444*H444,2)</f>
        <v>0</v>
      </c>
      <c r="S444" s="66"/>
      <c r="T444" s="188">
        <f>S444*H444</f>
        <v>0</v>
      </c>
      <c r="U444" s="188">
        <v>0.0054</v>
      </c>
      <c r="V444" s="188">
        <f>U444*H444</f>
        <v>1.4350284</v>
      </c>
      <c r="W444" s="188">
        <v>0</v>
      </c>
      <c r="X444" s="189">
        <f>W444*H444</f>
        <v>0</v>
      </c>
      <c r="Y444" s="36"/>
      <c r="Z444" s="36"/>
      <c r="AA444" s="36"/>
      <c r="AB444" s="36"/>
      <c r="AC444" s="36"/>
      <c r="AD444" s="36"/>
      <c r="AE444" s="36"/>
      <c r="AR444" s="190" t="s">
        <v>511</v>
      </c>
      <c r="AT444" s="190" t="s">
        <v>405</v>
      </c>
      <c r="AU444" s="190" t="s">
        <v>141</v>
      </c>
      <c r="AY444" s="19" t="s">
        <v>138</v>
      </c>
      <c r="BE444" s="191">
        <f>IF(O444="základní",K444,0)</f>
        <v>0</v>
      </c>
      <c r="BF444" s="191">
        <f>IF(O444="snížená",K444,0)</f>
        <v>0</v>
      </c>
      <c r="BG444" s="191">
        <f>IF(O444="zákl. přenesená",K444,0)</f>
        <v>0</v>
      </c>
      <c r="BH444" s="191">
        <f>IF(O444="sníž. přenesená",K444,0)</f>
        <v>0</v>
      </c>
      <c r="BI444" s="191">
        <f>IF(O444="nulová",K444,0)</f>
        <v>0</v>
      </c>
      <c r="BJ444" s="19" t="s">
        <v>141</v>
      </c>
      <c r="BK444" s="191">
        <f>ROUND(P444*H444,2)</f>
        <v>0</v>
      </c>
      <c r="BL444" s="19" t="s">
        <v>503</v>
      </c>
      <c r="BM444" s="190" t="s">
        <v>524</v>
      </c>
    </row>
    <row r="445" spans="2:51" s="14" customFormat="1" ht="11.25">
      <c r="B445" s="214"/>
      <c r="C445" s="215"/>
      <c r="D445" s="205" t="s">
        <v>186</v>
      </c>
      <c r="E445" s="216" t="s">
        <v>22</v>
      </c>
      <c r="F445" s="217" t="s">
        <v>506</v>
      </c>
      <c r="G445" s="215"/>
      <c r="H445" s="218">
        <v>228.01</v>
      </c>
      <c r="I445" s="219"/>
      <c r="J445" s="219"/>
      <c r="K445" s="215"/>
      <c r="L445" s="215"/>
      <c r="M445" s="220"/>
      <c r="N445" s="221"/>
      <c r="O445" s="222"/>
      <c r="P445" s="222"/>
      <c r="Q445" s="222"/>
      <c r="R445" s="222"/>
      <c r="S445" s="222"/>
      <c r="T445" s="222"/>
      <c r="U445" s="222"/>
      <c r="V445" s="222"/>
      <c r="W445" s="222"/>
      <c r="X445" s="223"/>
      <c r="AT445" s="224" t="s">
        <v>186</v>
      </c>
      <c r="AU445" s="224" t="s">
        <v>141</v>
      </c>
      <c r="AV445" s="14" t="s">
        <v>141</v>
      </c>
      <c r="AW445" s="14" t="s">
        <v>5</v>
      </c>
      <c r="AX445" s="14" t="s">
        <v>78</v>
      </c>
      <c r="AY445" s="224" t="s">
        <v>138</v>
      </c>
    </row>
    <row r="446" spans="2:51" s="15" customFormat="1" ht="11.25">
      <c r="B446" s="225"/>
      <c r="C446" s="226"/>
      <c r="D446" s="205" t="s">
        <v>186</v>
      </c>
      <c r="E446" s="227" t="s">
        <v>22</v>
      </c>
      <c r="F446" s="228" t="s">
        <v>196</v>
      </c>
      <c r="G446" s="226"/>
      <c r="H446" s="229">
        <v>228.01</v>
      </c>
      <c r="I446" s="230"/>
      <c r="J446" s="230"/>
      <c r="K446" s="226"/>
      <c r="L446" s="226"/>
      <c r="M446" s="231"/>
      <c r="N446" s="232"/>
      <c r="O446" s="233"/>
      <c r="P446" s="233"/>
      <c r="Q446" s="233"/>
      <c r="R446" s="233"/>
      <c r="S446" s="233"/>
      <c r="T446" s="233"/>
      <c r="U446" s="233"/>
      <c r="V446" s="233"/>
      <c r="W446" s="233"/>
      <c r="X446" s="234"/>
      <c r="AT446" s="235" t="s">
        <v>186</v>
      </c>
      <c r="AU446" s="235" t="s">
        <v>141</v>
      </c>
      <c r="AV446" s="15" t="s">
        <v>155</v>
      </c>
      <c r="AW446" s="15" t="s">
        <v>5</v>
      </c>
      <c r="AX446" s="15" t="s">
        <v>86</v>
      </c>
      <c r="AY446" s="235" t="s">
        <v>138</v>
      </c>
    </row>
    <row r="447" spans="2:51" s="14" customFormat="1" ht="11.25">
      <c r="B447" s="214"/>
      <c r="C447" s="215"/>
      <c r="D447" s="205" t="s">
        <v>186</v>
      </c>
      <c r="E447" s="215"/>
      <c r="F447" s="217" t="s">
        <v>525</v>
      </c>
      <c r="G447" s="215"/>
      <c r="H447" s="218">
        <v>265.746</v>
      </c>
      <c r="I447" s="219"/>
      <c r="J447" s="219"/>
      <c r="K447" s="215"/>
      <c r="L447" s="215"/>
      <c r="M447" s="220"/>
      <c r="N447" s="221"/>
      <c r="O447" s="222"/>
      <c r="P447" s="222"/>
      <c r="Q447" s="222"/>
      <c r="R447" s="222"/>
      <c r="S447" s="222"/>
      <c r="T447" s="222"/>
      <c r="U447" s="222"/>
      <c r="V447" s="222"/>
      <c r="W447" s="222"/>
      <c r="X447" s="223"/>
      <c r="AT447" s="224" t="s">
        <v>186</v>
      </c>
      <c r="AU447" s="224" t="s">
        <v>141</v>
      </c>
      <c r="AV447" s="14" t="s">
        <v>141</v>
      </c>
      <c r="AW447" s="14" t="s">
        <v>4</v>
      </c>
      <c r="AX447" s="14" t="s">
        <v>86</v>
      </c>
      <c r="AY447" s="224" t="s">
        <v>138</v>
      </c>
    </row>
    <row r="448" spans="1:65" s="2" customFormat="1" ht="24.2" customHeight="1">
      <c r="A448" s="36"/>
      <c r="B448" s="37"/>
      <c r="C448" s="236" t="s">
        <v>526</v>
      </c>
      <c r="D448" s="236" t="s">
        <v>405</v>
      </c>
      <c r="E448" s="237" t="s">
        <v>527</v>
      </c>
      <c r="F448" s="238" t="s">
        <v>528</v>
      </c>
      <c r="G448" s="239" t="s">
        <v>208</v>
      </c>
      <c r="H448" s="240">
        <v>228.01</v>
      </c>
      <c r="I448" s="241"/>
      <c r="J448" s="242"/>
      <c r="K448" s="243">
        <f>ROUND(P448*H448,2)</f>
        <v>0</v>
      </c>
      <c r="L448" s="238" t="s">
        <v>182</v>
      </c>
      <c r="M448" s="244"/>
      <c r="N448" s="245" t="s">
        <v>22</v>
      </c>
      <c r="O448" s="186" t="s">
        <v>48</v>
      </c>
      <c r="P448" s="187">
        <f>I448+J448</f>
        <v>0</v>
      </c>
      <c r="Q448" s="187">
        <f>ROUND(I448*H448,2)</f>
        <v>0</v>
      </c>
      <c r="R448" s="187">
        <f>ROUND(J448*H448,2)</f>
        <v>0</v>
      </c>
      <c r="S448" s="66"/>
      <c r="T448" s="188">
        <f>S448*H448</f>
        <v>0</v>
      </c>
      <c r="U448" s="188">
        <v>0.0017</v>
      </c>
      <c r="V448" s="188">
        <f>U448*H448</f>
        <v>0.387617</v>
      </c>
      <c r="W448" s="188">
        <v>0</v>
      </c>
      <c r="X448" s="189">
        <f>W448*H448</f>
        <v>0</v>
      </c>
      <c r="Y448" s="36"/>
      <c r="Z448" s="36"/>
      <c r="AA448" s="36"/>
      <c r="AB448" s="36"/>
      <c r="AC448" s="36"/>
      <c r="AD448" s="36"/>
      <c r="AE448" s="36"/>
      <c r="AR448" s="190" t="s">
        <v>511</v>
      </c>
      <c r="AT448" s="190" t="s">
        <v>405</v>
      </c>
      <c r="AU448" s="190" t="s">
        <v>141</v>
      </c>
      <c r="AY448" s="19" t="s">
        <v>138</v>
      </c>
      <c r="BE448" s="191">
        <f>IF(O448="základní",K448,0)</f>
        <v>0</v>
      </c>
      <c r="BF448" s="191">
        <f>IF(O448="snížená",K448,0)</f>
        <v>0</v>
      </c>
      <c r="BG448" s="191">
        <f>IF(O448="zákl. přenesená",K448,0)</f>
        <v>0</v>
      </c>
      <c r="BH448" s="191">
        <f>IF(O448="sníž. přenesená",K448,0)</f>
        <v>0</v>
      </c>
      <c r="BI448" s="191">
        <f>IF(O448="nulová",K448,0)</f>
        <v>0</v>
      </c>
      <c r="BJ448" s="19" t="s">
        <v>141</v>
      </c>
      <c r="BK448" s="191">
        <f>ROUND(P448*H448,2)</f>
        <v>0</v>
      </c>
      <c r="BL448" s="19" t="s">
        <v>503</v>
      </c>
      <c r="BM448" s="190" t="s">
        <v>529</v>
      </c>
    </row>
    <row r="449" spans="2:51" s="14" customFormat="1" ht="11.25">
      <c r="B449" s="214"/>
      <c r="C449" s="215"/>
      <c r="D449" s="205" t="s">
        <v>186</v>
      </c>
      <c r="E449" s="216" t="s">
        <v>22</v>
      </c>
      <c r="F449" s="217" t="s">
        <v>506</v>
      </c>
      <c r="G449" s="215"/>
      <c r="H449" s="218">
        <v>228.01</v>
      </c>
      <c r="I449" s="219"/>
      <c r="J449" s="219"/>
      <c r="K449" s="215"/>
      <c r="L449" s="215"/>
      <c r="M449" s="220"/>
      <c r="N449" s="221"/>
      <c r="O449" s="222"/>
      <c r="P449" s="222"/>
      <c r="Q449" s="222"/>
      <c r="R449" s="222"/>
      <c r="S449" s="222"/>
      <c r="T449" s="222"/>
      <c r="U449" s="222"/>
      <c r="V449" s="222"/>
      <c r="W449" s="222"/>
      <c r="X449" s="223"/>
      <c r="AT449" s="224" t="s">
        <v>186</v>
      </c>
      <c r="AU449" s="224" t="s">
        <v>141</v>
      </c>
      <c r="AV449" s="14" t="s">
        <v>141</v>
      </c>
      <c r="AW449" s="14" t="s">
        <v>5</v>
      </c>
      <c r="AX449" s="14" t="s">
        <v>78</v>
      </c>
      <c r="AY449" s="224" t="s">
        <v>138</v>
      </c>
    </row>
    <row r="450" spans="2:51" s="15" customFormat="1" ht="11.25">
      <c r="B450" s="225"/>
      <c r="C450" s="226"/>
      <c r="D450" s="205" t="s">
        <v>186</v>
      </c>
      <c r="E450" s="227" t="s">
        <v>22</v>
      </c>
      <c r="F450" s="228" t="s">
        <v>196</v>
      </c>
      <c r="G450" s="226"/>
      <c r="H450" s="229">
        <v>228.01</v>
      </c>
      <c r="I450" s="230"/>
      <c r="J450" s="230"/>
      <c r="K450" s="226"/>
      <c r="L450" s="226"/>
      <c r="M450" s="231"/>
      <c r="N450" s="232"/>
      <c r="O450" s="233"/>
      <c r="P450" s="233"/>
      <c r="Q450" s="233"/>
      <c r="R450" s="233"/>
      <c r="S450" s="233"/>
      <c r="T450" s="233"/>
      <c r="U450" s="233"/>
      <c r="V450" s="233"/>
      <c r="W450" s="233"/>
      <c r="X450" s="234"/>
      <c r="AT450" s="235" t="s">
        <v>186</v>
      </c>
      <c r="AU450" s="235" t="s">
        <v>141</v>
      </c>
      <c r="AV450" s="15" t="s">
        <v>155</v>
      </c>
      <c r="AW450" s="15" t="s">
        <v>5</v>
      </c>
      <c r="AX450" s="15" t="s">
        <v>86</v>
      </c>
      <c r="AY450" s="235" t="s">
        <v>138</v>
      </c>
    </row>
    <row r="451" spans="1:65" s="2" customFormat="1" ht="49.15" customHeight="1">
      <c r="A451" s="36"/>
      <c r="B451" s="37"/>
      <c r="C451" s="178" t="s">
        <v>530</v>
      </c>
      <c r="D451" s="178" t="s">
        <v>142</v>
      </c>
      <c r="E451" s="179" t="s">
        <v>531</v>
      </c>
      <c r="F451" s="180" t="s">
        <v>532</v>
      </c>
      <c r="G451" s="181" t="s">
        <v>200</v>
      </c>
      <c r="H451" s="182">
        <v>2.095</v>
      </c>
      <c r="I451" s="183"/>
      <c r="J451" s="183"/>
      <c r="K451" s="184">
        <f>ROUND(P451*H451,2)</f>
        <v>0</v>
      </c>
      <c r="L451" s="180" t="s">
        <v>182</v>
      </c>
      <c r="M451" s="41"/>
      <c r="N451" s="185" t="s">
        <v>22</v>
      </c>
      <c r="O451" s="186" t="s">
        <v>48</v>
      </c>
      <c r="P451" s="187">
        <f>I451+J451</f>
        <v>0</v>
      </c>
      <c r="Q451" s="187">
        <f>ROUND(I451*H451,2)</f>
        <v>0</v>
      </c>
      <c r="R451" s="187">
        <f>ROUND(J451*H451,2)</f>
        <v>0</v>
      </c>
      <c r="S451" s="66"/>
      <c r="T451" s="188">
        <f>S451*H451</f>
        <v>0</v>
      </c>
      <c r="U451" s="188">
        <v>0</v>
      </c>
      <c r="V451" s="188">
        <f>U451*H451</f>
        <v>0</v>
      </c>
      <c r="W451" s="188">
        <v>0</v>
      </c>
      <c r="X451" s="189">
        <f>W451*H451</f>
        <v>0</v>
      </c>
      <c r="Y451" s="36"/>
      <c r="Z451" s="36"/>
      <c r="AA451" s="36"/>
      <c r="AB451" s="36"/>
      <c r="AC451" s="36"/>
      <c r="AD451" s="36"/>
      <c r="AE451" s="36"/>
      <c r="AR451" s="190" t="s">
        <v>503</v>
      </c>
      <c r="AT451" s="190" t="s">
        <v>142</v>
      </c>
      <c r="AU451" s="190" t="s">
        <v>141</v>
      </c>
      <c r="AY451" s="19" t="s">
        <v>138</v>
      </c>
      <c r="BE451" s="191">
        <f>IF(O451="základní",K451,0)</f>
        <v>0</v>
      </c>
      <c r="BF451" s="191">
        <f>IF(O451="snížená",K451,0)</f>
        <v>0</v>
      </c>
      <c r="BG451" s="191">
        <f>IF(O451="zákl. přenesená",K451,0)</f>
        <v>0</v>
      </c>
      <c r="BH451" s="191">
        <f>IF(O451="sníž. přenesená",K451,0)</f>
        <v>0</v>
      </c>
      <c r="BI451" s="191">
        <f>IF(O451="nulová",K451,0)</f>
        <v>0</v>
      </c>
      <c r="BJ451" s="19" t="s">
        <v>141</v>
      </c>
      <c r="BK451" s="191">
        <f>ROUND(P451*H451,2)</f>
        <v>0</v>
      </c>
      <c r="BL451" s="19" t="s">
        <v>503</v>
      </c>
      <c r="BM451" s="190" t="s">
        <v>533</v>
      </c>
    </row>
    <row r="452" spans="1:47" s="2" customFormat="1" ht="11.25">
      <c r="A452" s="36"/>
      <c r="B452" s="37"/>
      <c r="C452" s="38"/>
      <c r="D452" s="198" t="s">
        <v>184</v>
      </c>
      <c r="E452" s="38"/>
      <c r="F452" s="199" t="s">
        <v>534</v>
      </c>
      <c r="G452" s="38"/>
      <c r="H452" s="38"/>
      <c r="I452" s="200"/>
      <c r="J452" s="200"/>
      <c r="K452" s="38"/>
      <c r="L452" s="38"/>
      <c r="M452" s="41"/>
      <c r="N452" s="201"/>
      <c r="O452" s="202"/>
      <c r="P452" s="66"/>
      <c r="Q452" s="66"/>
      <c r="R452" s="66"/>
      <c r="S452" s="66"/>
      <c r="T452" s="66"/>
      <c r="U452" s="66"/>
      <c r="V452" s="66"/>
      <c r="W452" s="66"/>
      <c r="X452" s="67"/>
      <c r="Y452" s="36"/>
      <c r="Z452" s="36"/>
      <c r="AA452" s="36"/>
      <c r="AB452" s="36"/>
      <c r="AC452" s="36"/>
      <c r="AD452" s="36"/>
      <c r="AE452" s="36"/>
      <c r="AT452" s="19" t="s">
        <v>184</v>
      </c>
      <c r="AU452" s="19" t="s">
        <v>141</v>
      </c>
    </row>
    <row r="453" spans="2:63" s="12" customFormat="1" ht="22.9" customHeight="1">
      <c r="B453" s="161"/>
      <c r="C453" s="162"/>
      <c r="D453" s="163" t="s">
        <v>77</v>
      </c>
      <c r="E453" s="176" t="s">
        <v>535</v>
      </c>
      <c r="F453" s="176" t="s">
        <v>536</v>
      </c>
      <c r="G453" s="162"/>
      <c r="H453" s="162"/>
      <c r="I453" s="165"/>
      <c r="J453" s="165"/>
      <c r="K453" s="177">
        <f>BK453</f>
        <v>0</v>
      </c>
      <c r="L453" s="162"/>
      <c r="M453" s="167"/>
      <c r="N453" s="168"/>
      <c r="O453" s="169"/>
      <c r="P453" s="169"/>
      <c r="Q453" s="170">
        <f>SUM(Q454:Q470)</f>
        <v>0</v>
      </c>
      <c r="R453" s="170">
        <f>SUM(R454:R470)</f>
        <v>0</v>
      </c>
      <c r="S453" s="169"/>
      <c r="T453" s="171">
        <f>SUM(T454:T470)</f>
        <v>0</v>
      </c>
      <c r="U453" s="169"/>
      <c r="V453" s="171">
        <f>SUM(V454:V470)</f>
        <v>4.51145542</v>
      </c>
      <c r="W453" s="169"/>
      <c r="X453" s="172">
        <f>SUM(X454:X470)</f>
        <v>0</v>
      </c>
      <c r="AR453" s="173" t="s">
        <v>141</v>
      </c>
      <c r="AT453" s="174" t="s">
        <v>77</v>
      </c>
      <c r="AU453" s="174" t="s">
        <v>86</v>
      </c>
      <c r="AY453" s="173" t="s">
        <v>138</v>
      </c>
      <c r="BK453" s="175">
        <f>SUM(BK454:BK470)</f>
        <v>0</v>
      </c>
    </row>
    <row r="454" spans="1:65" s="2" customFormat="1" ht="37.9" customHeight="1">
      <c r="A454" s="36"/>
      <c r="B454" s="37"/>
      <c r="C454" s="178" t="s">
        <v>503</v>
      </c>
      <c r="D454" s="178" t="s">
        <v>142</v>
      </c>
      <c r="E454" s="179" t="s">
        <v>537</v>
      </c>
      <c r="F454" s="180" t="s">
        <v>538</v>
      </c>
      <c r="G454" s="181" t="s">
        <v>208</v>
      </c>
      <c r="H454" s="182">
        <v>223.36</v>
      </c>
      <c r="I454" s="183"/>
      <c r="J454" s="183"/>
      <c r="K454" s="184">
        <f>ROUND(P454*H454,2)</f>
        <v>0</v>
      </c>
      <c r="L454" s="180" t="s">
        <v>182</v>
      </c>
      <c r="M454" s="41"/>
      <c r="N454" s="185" t="s">
        <v>22</v>
      </c>
      <c r="O454" s="186" t="s">
        <v>48</v>
      </c>
      <c r="P454" s="187">
        <f>I454+J454</f>
        <v>0</v>
      </c>
      <c r="Q454" s="187">
        <f>ROUND(I454*H454,2)</f>
        <v>0</v>
      </c>
      <c r="R454" s="187">
        <f>ROUND(J454*H454,2)</f>
        <v>0</v>
      </c>
      <c r="S454" s="66"/>
      <c r="T454" s="188">
        <f>S454*H454</f>
        <v>0</v>
      </c>
      <c r="U454" s="188">
        <v>0</v>
      </c>
      <c r="V454" s="188">
        <f>U454*H454</f>
        <v>0</v>
      </c>
      <c r="W454" s="188">
        <v>0</v>
      </c>
      <c r="X454" s="189">
        <f>W454*H454</f>
        <v>0</v>
      </c>
      <c r="Y454" s="36"/>
      <c r="Z454" s="36"/>
      <c r="AA454" s="36"/>
      <c r="AB454" s="36"/>
      <c r="AC454" s="36"/>
      <c r="AD454" s="36"/>
      <c r="AE454" s="36"/>
      <c r="AR454" s="190" t="s">
        <v>503</v>
      </c>
      <c r="AT454" s="190" t="s">
        <v>142</v>
      </c>
      <c r="AU454" s="190" t="s">
        <v>141</v>
      </c>
      <c r="AY454" s="19" t="s">
        <v>138</v>
      </c>
      <c r="BE454" s="191">
        <f>IF(O454="základní",K454,0)</f>
        <v>0</v>
      </c>
      <c r="BF454" s="191">
        <f>IF(O454="snížená",K454,0)</f>
        <v>0</v>
      </c>
      <c r="BG454" s="191">
        <f>IF(O454="zákl. přenesená",K454,0)</f>
        <v>0</v>
      </c>
      <c r="BH454" s="191">
        <f>IF(O454="sníž. přenesená",K454,0)</f>
        <v>0</v>
      </c>
      <c r="BI454" s="191">
        <f>IF(O454="nulová",K454,0)</f>
        <v>0</v>
      </c>
      <c r="BJ454" s="19" t="s">
        <v>141</v>
      </c>
      <c r="BK454" s="191">
        <f>ROUND(P454*H454,2)</f>
        <v>0</v>
      </c>
      <c r="BL454" s="19" t="s">
        <v>503</v>
      </c>
      <c r="BM454" s="190" t="s">
        <v>539</v>
      </c>
    </row>
    <row r="455" spans="1:47" s="2" customFormat="1" ht="11.25">
      <c r="A455" s="36"/>
      <c r="B455" s="37"/>
      <c r="C455" s="38"/>
      <c r="D455" s="198" t="s">
        <v>184</v>
      </c>
      <c r="E455" s="38"/>
      <c r="F455" s="199" t="s">
        <v>540</v>
      </c>
      <c r="G455" s="38"/>
      <c r="H455" s="38"/>
      <c r="I455" s="200"/>
      <c r="J455" s="200"/>
      <c r="K455" s="38"/>
      <c r="L455" s="38"/>
      <c r="M455" s="41"/>
      <c r="N455" s="201"/>
      <c r="O455" s="202"/>
      <c r="P455" s="66"/>
      <c r="Q455" s="66"/>
      <c r="R455" s="66"/>
      <c r="S455" s="66"/>
      <c r="T455" s="66"/>
      <c r="U455" s="66"/>
      <c r="V455" s="66"/>
      <c r="W455" s="66"/>
      <c r="X455" s="67"/>
      <c r="Y455" s="36"/>
      <c r="Z455" s="36"/>
      <c r="AA455" s="36"/>
      <c r="AB455" s="36"/>
      <c r="AC455" s="36"/>
      <c r="AD455" s="36"/>
      <c r="AE455" s="36"/>
      <c r="AT455" s="19" t="s">
        <v>184</v>
      </c>
      <c r="AU455" s="19" t="s">
        <v>141</v>
      </c>
    </row>
    <row r="456" spans="2:51" s="14" customFormat="1" ht="11.25">
      <c r="B456" s="214"/>
      <c r="C456" s="215"/>
      <c r="D456" s="205" t="s">
        <v>186</v>
      </c>
      <c r="E456" s="216" t="s">
        <v>22</v>
      </c>
      <c r="F456" s="217" t="s">
        <v>541</v>
      </c>
      <c r="G456" s="215"/>
      <c r="H456" s="218">
        <v>223.36</v>
      </c>
      <c r="I456" s="219"/>
      <c r="J456" s="219"/>
      <c r="K456" s="215"/>
      <c r="L456" s="215"/>
      <c r="M456" s="220"/>
      <c r="N456" s="221"/>
      <c r="O456" s="222"/>
      <c r="P456" s="222"/>
      <c r="Q456" s="222"/>
      <c r="R456" s="222"/>
      <c r="S456" s="222"/>
      <c r="T456" s="222"/>
      <c r="U456" s="222"/>
      <c r="V456" s="222"/>
      <c r="W456" s="222"/>
      <c r="X456" s="223"/>
      <c r="AT456" s="224" t="s">
        <v>186</v>
      </c>
      <c r="AU456" s="224" t="s">
        <v>141</v>
      </c>
      <c r="AV456" s="14" t="s">
        <v>141</v>
      </c>
      <c r="AW456" s="14" t="s">
        <v>5</v>
      </c>
      <c r="AX456" s="14" t="s">
        <v>78</v>
      </c>
      <c r="AY456" s="224" t="s">
        <v>138</v>
      </c>
    </row>
    <row r="457" spans="2:51" s="15" customFormat="1" ht="11.25">
      <c r="B457" s="225"/>
      <c r="C457" s="226"/>
      <c r="D457" s="205" t="s">
        <v>186</v>
      </c>
      <c r="E457" s="227" t="s">
        <v>22</v>
      </c>
      <c r="F457" s="228" t="s">
        <v>196</v>
      </c>
      <c r="G457" s="226"/>
      <c r="H457" s="229">
        <v>223.36</v>
      </c>
      <c r="I457" s="230"/>
      <c r="J457" s="230"/>
      <c r="K457" s="226"/>
      <c r="L457" s="226"/>
      <c r="M457" s="231"/>
      <c r="N457" s="232"/>
      <c r="O457" s="233"/>
      <c r="P457" s="233"/>
      <c r="Q457" s="233"/>
      <c r="R457" s="233"/>
      <c r="S457" s="233"/>
      <c r="T457" s="233"/>
      <c r="U457" s="233"/>
      <c r="V457" s="233"/>
      <c r="W457" s="233"/>
      <c r="X457" s="234"/>
      <c r="AT457" s="235" t="s">
        <v>186</v>
      </c>
      <c r="AU457" s="235" t="s">
        <v>141</v>
      </c>
      <c r="AV457" s="15" t="s">
        <v>155</v>
      </c>
      <c r="AW457" s="15" t="s">
        <v>5</v>
      </c>
      <c r="AX457" s="15" t="s">
        <v>86</v>
      </c>
      <c r="AY457" s="235" t="s">
        <v>138</v>
      </c>
    </row>
    <row r="458" spans="1:65" s="2" customFormat="1" ht="16.5" customHeight="1">
      <c r="A458" s="36"/>
      <c r="B458" s="37"/>
      <c r="C458" s="236" t="s">
        <v>542</v>
      </c>
      <c r="D458" s="236" t="s">
        <v>405</v>
      </c>
      <c r="E458" s="237" t="s">
        <v>543</v>
      </c>
      <c r="F458" s="238" t="s">
        <v>544</v>
      </c>
      <c r="G458" s="239" t="s">
        <v>208</v>
      </c>
      <c r="H458" s="240">
        <v>223.36</v>
      </c>
      <c r="I458" s="241"/>
      <c r="J458" s="242"/>
      <c r="K458" s="243">
        <f>ROUND(P458*H458,2)</f>
        <v>0</v>
      </c>
      <c r="L458" s="238" t="s">
        <v>145</v>
      </c>
      <c r="M458" s="244"/>
      <c r="N458" s="245" t="s">
        <v>22</v>
      </c>
      <c r="O458" s="186" t="s">
        <v>48</v>
      </c>
      <c r="P458" s="187">
        <f>I458+J458</f>
        <v>0</v>
      </c>
      <c r="Q458" s="187">
        <f>ROUND(I458*H458,2)</f>
        <v>0</v>
      </c>
      <c r="R458" s="187">
        <f>ROUND(J458*H458,2)</f>
        <v>0</v>
      </c>
      <c r="S458" s="66"/>
      <c r="T458" s="188">
        <f>S458*H458</f>
        <v>0</v>
      </c>
      <c r="U458" s="188">
        <v>0.02</v>
      </c>
      <c r="V458" s="188">
        <f>U458*H458</f>
        <v>4.4672</v>
      </c>
      <c r="W458" s="188">
        <v>0</v>
      </c>
      <c r="X458" s="189">
        <f>W458*H458</f>
        <v>0</v>
      </c>
      <c r="Y458" s="36"/>
      <c r="Z458" s="36"/>
      <c r="AA458" s="36"/>
      <c r="AB458" s="36"/>
      <c r="AC458" s="36"/>
      <c r="AD458" s="36"/>
      <c r="AE458" s="36"/>
      <c r="AR458" s="190" t="s">
        <v>511</v>
      </c>
      <c r="AT458" s="190" t="s">
        <v>405</v>
      </c>
      <c r="AU458" s="190" t="s">
        <v>141</v>
      </c>
      <c r="AY458" s="19" t="s">
        <v>138</v>
      </c>
      <c r="BE458" s="191">
        <f>IF(O458="základní",K458,0)</f>
        <v>0</v>
      </c>
      <c r="BF458" s="191">
        <f>IF(O458="snížená",K458,0)</f>
        <v>0</v>
      </c>
      <c r="BG458" s="191">
        <f>IF(O458="zákl. přenesená",K458,0)</f>
        <v>0</v>
      </c>
      <c r="BH458" s="191">
        <f>IF(O458="sníž. přenesená",K458,0)</f>
        <v>0</v>
      </c>
      <c r="BI458" s="191">
        <f>IF(O458="nulová",K458,0)</f>
        <v>0</v>
      </c>
      <c r="BJ458" s="19" t="s">
        <v>141</v>
      </c>
      <c r="BK458" s="191">
        <f>ROUND(P458*H458,2)</f>
        <v>0</v>
      </c>
      <c r="BL458" s="19" t="s">
        <v>503</v>
      </c>
      <c r="BM458" s="190" t="s">
        <v>545</v>
      </c>
    </row>
    <row r="459" spans="2:51" s="14" customFormat="1" ht="11.25">
      <c r="B459" s="214"/>
      <c r="C459" s="215"/>
      <c r="D459" s="205" t="s">
        <v>186</v>
      </c>
      <c r="E459" s="216" t="s">
        <v>22</v>
      </c>
      <c r="F459" s="217" t="s">
        <v>541</v>
      </c>
      <c r="G459" s="215"/>
      <c r="H459" s="218">
        <v>223.36</v>
      </c>
      <c r="I459" s="219"/>
      <c r="J459" s="219"/>
      <c r="K459" s="215"/>
      <c r="L459" s="215"/>
      <c r="M459" s="220"/>
      <c r="N459" s="221"/>
      <c r="O459" s="222"/>
      <c r="P459" s="222"/>
      <c r="Q459" s="222"/>
      <c r="R459" s="222"/>
      <c r="S459" s="222"/>
      <c r="T459" s="222"/>
      <c r="U459" s="222"/>
      <c r="V459" s="222"/>
      <c r="W459" s="222"/>
      <c r="X459" s="223"/>
      <c r="AT459" s="224" t="s">
        <v>186</v>
      </c>
      <c r="AU459" s="224" t="s">
        <v>141</v>
      </c>
      <c r="AV459" s="14" t="s">
        <v>141</v>
      </c>
      <c r="AW459" s="14" t="s">
        <v>5</v>
      </c>
      <c r="AX459" s="14" t="s">
        <v>78</v>
      </c>
      <c r="AY459" s="224" t="s">
        <v>138</v>
      </c>
    </row>
    <row r="460" spans="2:51" s="15" customFormat="1" ht="11.25">
      <c r="B460" s="225"/>
      <c r="C460" s="226"/>
      <c r="D460" s="205" t="s">
        <v>186</v>
      </c>
      <c r="E460" s="227" t="s">
        <v>22</v>
      </c>
      <c r="F460" s="228" t="s">
        <v>196</v>
      </c>
      <c r="G460" s="226"/>
      <c r="H460" s="229">
        <v>223.36</v>
      </c>
      <c r="I460" s="230"/>
      <c r="J460" s="230"/>
      <c r="K460" s="226"/>
      <c r="L460" s="226"/>
      <c r="M460" s="231"/>
      <c r="N460" s="232"/>
      <c r="O460" s="233"/>
      <c r="P460" s="233"/>
      <c r="Q460" s="233"/>
      <c r="R460" s="233"/>
      <c r="S460" s="233"/>
      <c r="T460" s="233"/>
      <c r="U460" s="233"/>
      <c r="V460" s="233"/>
      <c r="W460" s="233"/>
      <c r="X460" s="234"/>
      <c r="AT460" s="235" t="s">
        <v>186</v>
      </c>
      <c r="AU460" s="235" t="s">
        <v>141</v>
      </c>
      <c r="AV460" s="15" t="s">
        <v>155</v>
      </c>
      <c r="AW460" s="15" t="s">
        <v>5</v>
      </c>
      <c r="AX460" s="15" t="s">
        <v>86</v>
      </c>
      <c r="AY460" s="235" t="s">
        <v>138</v>
      </c>
    </row>
    <row r="461" spans="1:65" s="2" customFormat="1" ht="37.9" customHeight="1">
      <c r="A461" s="36"/>
      <c r="B461" s="37"/>
      <c r="C461" s="178" t="s">
        <v>546</v>
      </c>
      <c r="D461" s="178" t="s">
        <v>142</v>
      </c>
      <c r="E461" s="179" t="s">
        <v>547</v>
      </c>
      <c r="F461" s="180" t="s">
        <v>548</v>
      </c>
      <c r="G461" s="181" t="s">
        <v>208</v>
      </c>
      <c r="H461" s="182">
        <v>223.36</v>
      </c>
      <c r="I461" s="183"/>
      <c r="J461" s="183"/>
      <c r="K461" s="184">
        <f>ROUND(P461*H461,2)</f>
        <v>0</v>
      </c>
      <c r="L461" s="180" t="s">
        <v>182</v>
      </c>
      <c r="M461" s="41"/>
      <c r="N461" s="185" t="s">
        <v>22</v>
      </c>
      <c r="O461" s="186" t="s">
        <v>48</v>
      </c>
      <c r="P461" s="187">
        <f>I461+J461</f>
        <v>0</v>
      </c>
      <c r="Q461" s="187">
        <f>ROUND(I461*H461,2)</f>
        <v>0</v>
      </c>
      <c r="R461" s="187">
        <f>ROUND(J461*H461,2)</f>
        <v>0</v>
      </c>
      <c r="S461" s="66"/>
      <c r="T461" s="188">
        <f>S461*H461</f>
        <v>0</v>
      </c>
      <c r="U461" s="188">
        <v>0</v>
      </c>
      <c r="V461" s="188">
        <f>U461*H461</f>
        <v>0</v>
      </c>
      <c r="W461" s="188">
        <v>0</v>
      </c>
      <c r="X461" s="189">
        <f>W461*H461</f>
        <v>0</v>
      </c>
      <c r="Y461" s="36"/>
      <c r="Z461" s="36"/>
      <c r="AA461" s="36"/>
      <c r="AB461" s="36"/>
      <c r="AC461" s="36"/>
      <c r="AD461" s="36"/>
      <c r="AE461" s="36"/>
      <c r="AR461" s="190" t="s">
        <v>503</v>
      </c>
      <c r="AT461" s="190" t="s">
        <v>142</v>
      </c>
      <c r="AU461" s="190" t="s">
        <v>141</v>
      </c>
      <c r="AY461" s="19" t="s">
        <v>138</v>
      </c>
      <c r="BE461" s="191">
        <f>IF(O461="základní",K461,0)</f>
        <v>0</v>
      </c>
      <c r="BF461" s="191">
        <f>IF(O461="snížená",K461,0)</f>
        <v>0</v>
      </c>
      <c r="BG461" s="191">
        <f>IF(O461="zákl. přenesená",K461,0)</f>
        <v>0</v>
      </c>
      <c r="BH461" s="191">
        <f>IF(O461="sníž. přenesená",K461,0)</f>
        <v>0</v>
      </c>
      <c r="BI461" s="191">
        <f>IF(O461="nulová",K461,0)</f>
        <v>0</v>
      </c>
      <c r="BJ461" s="19" t="s">
        <v>141</v>
      </c>
      <c r="BK461" s="191">
        <f>ROUND(P461*H461,2)</f>
        <v>0</v>
      </c>
      <c r="BL461" s="19" t="s">
        <v>503</v>
      </c>
      <c r="BM461" s="190" t="s">
        <v>549</v>
      </c>
    </row>
    <row r="462" spans="1:47" s="2" customFormat="1" ht="11.25">
      <c r="A462" s="36"/>
      <c r="B462" s="37"/>
      <c r="C462" s="38"/>
      <c r="D462" s="198" t="s">
        <v>184</v>
      </c>
      <c r="E462" s="38"/>
      <c r="F462" s="199" t="s">
        <v>550</v>
      </c>
      <c r="G462" s="38"/>
      <c r="H462" s="38"/>
      <c r="I462" s="200"/>
      <c r="J462" s="200"/>
      <c r="K462" s="38"/>
      <c r="L462" s="38"/>
      <c r="M462" s="41"/>
      <c r="N462" s="201"/>
      <c r="O462" s="202"/>
      <c r="P462" s="66"/>
      <c r="Q462" s="66"/>
      <c r="R462" s="66"/>
      <c r="S462" s="66"/>
      <c r="T462" s="66"/>
      <c r="U462" s="66"/>
      <c r="V462" s="66"/>
      <c r="W462" s="66"/>
      <c r="X462" s="67"/>
      <c r="Y462" s="36"/>
      <c r="Z462" s="36"/>
      <c r="AA462" s="36"/>
      <c r="AB462" s="36"/>
      <c r="AC462" s="36"/>
      <c r="AD462" s="36"/>
      <c r="AE462" s="36"/>
      <c r="AT462" s="19" t="s">
        <v>184</v>
      </c>
      <c r="AU462" s="19" t="s">
        <v>141</v>
      </c>
    </row>
    <row r="463" spans="2:51" s="14" customFormat="1" ht="11.25">
      <c r="B463" s="214"/>
      <c r="C463" s="215"/>
      <c r="D463" s="205" t="s">
        <v>186</v>
      </c>
      <c r="E463" s="216" t="s">
        <v>22</v>
      </c>
      <c r="F463" s="217" t="s">
        <v>541</v>
      </c>
      <c r="G463" s="215"/>
      <c r="H463" s="218">
        <v>223.36</v>
      </c>
      <c r="I463" s="219"/>
      <c r="J463" s="219"/>
      <c r="K463" s="215"/>
      <c r="L463" s="215"/>
      <c r="M463" s="220"/>
      <c r="N463" s="221"/>
      <c r="O463" s="222"/>
      <c r="P463" s="222"/>
      <c r="Q463" s="222"/>
      <c r="R463" s="222"/>
      <c r="S463" s="222"/>
      <c r="T463" s="222"/>
      <c r="U463" s="222"/>
      <c r="V463" s="222"/>
      <c r="W463" s="222"/>
      <c r="X463" s="223"/>
      <c r="AT463" s="224" t="s">
        <v>186</v>
      </c>
      <c r="AU463" s="224" t="s">
        <v>141</v>
      </c>
      <c r="AV463" s="14" t="s">
        <v>141</v>
      </c>
      <c r="AW463" s="14" t="s">
        <v>5</v>
      </c>
      <c r="AX463" s="14" t="s">
        <v>78</v>
      </c>
      <c r="AY463" s="224" t="s">
        <v>138</v>
      </c>
    </row>
    <row r="464" spans="2:51" s="15" customFormat="1" ht="11.25">
      <c r="B464" s="225"/>
      <c r="C464" s="226"/>
      <c r="D464" s="205" t="s">
        <v>186</v>
      </c>
      <c r="E464" s="227" t="s">
        <v>22</v>
      </c>
      <c r="F464" s="228" t="s">
        <v>196</v>
      </c>
      <c r="G464" s="226"/>
      <c r="H464" s="229">
        <v>223.36</v>
      </c>
      <c r="I464" s="230"/>
      <c r="J464" s="230"/>
      <c r="K464" s="226"/>
      <c r="L464" s="226"/>
      <c r="M464" s="231"/>
      <c r="N464" s="232"/>
      <c r="O464" s="233"/>
      <c r="P464" s="233"/>
      <c r="Q464" s="233"/>
      <c r="R464" s="233"/>
      <c r="S464" s="233"/>
      <c r="T464" s="233"/>
      <c r="U464" s="233"/>
      <c r="V464" s="233"/>
      <c r="W464" s="233"/>
      <c r="X464" s="234"/>
      <c r="AT464" s="235" t="s">
        <v>186</v>
      </c>
      <c r="AU464" s="235" t="s">
        <v>141</v>
      </c>
      <c r="AV464" s="15" t="s">
        <v>155</v>
      </c>
      <c r="AW464" s="15" t="s">
        <v>5</v>
      </c>
      <c r="AX464" s="15" t="s">
        <v>86</v>
      </c>
      <c r="AY464" s="235" t="s">
        <v>138</v>
      </c>
    </row>
    <row r="465" spans="1:65" s="2" customFormat="1" ht="16.5" customHeight="1">
      <c r="A465" s="36"/>
      <c r="B465" s="37"/>
      <c r="C465" s="236" t="s">
        <v>551</v>
      </c>
      <c r="D465" s="236" t="s">
        <v>405</v>
      </c>
      <c r="E465" s="237" t="s">
        <v>552</v>
      </c>
      <c r="F465" s="238" t="s">
        <v>553</v>
      </c>
      <c r="G465" s="239" t="s">
        <v>208</v>
      </c>
      <c r="H465" s="240">
        <v>260.326</v>
      </c>
      <c r="I465" s="241"/>
      <c r="J465" s="242"/>
      <c r="K465" s="243">
        <f>ROUND(P465*H465,2)</f>
        <v>0</v>
      </c>
      <c r="L465" s="238" t="s">
        <v>145</v>
      </c>
      <c r="M465" s="244"/>
      <c r="N465" s="245" t="s">
        <v>22</v>
      </c>
      <c r="O465" s="186" t="s">
        <v>48</v>
      </c>
      <c r="P465" s="187">
        <f>I465+J465</f>
        <v>0</v>
      </c>
      <c r="Q465" s="187">
        <f>ROUND(I465*H465,2)</f>
        <v>0</v>
      </c>
      <c r="R465" s="187">
        <f>ROUND(J465*H465,2)</f>
        <v>0</v>
      </c>
      <c r="S465" s="66"/>
      <c r="T465" s="188">
        <f>S465*H465</f>
        <v>0</v>
      </c>
      <c r="U465" s="188">
        <v>0.00017</v>
      </c>
      <c r="V465" s="188">
        <f>U465*H465</f>
        <v>0.044255420000000004</v>
      </c>
      <c r="W465" s="188">
        <v>0</v>
      </c>
      <c r="X465" s="189">
        <f>W465*H465</f>
        <v>0</v>
      </c>
      <c r="Y465" s="36"/>
      <c r="Z465" s="36"/>
      <c r="AA465" s="36"/>
      <c r="AB465" s="36"/>
      <c r="AC465" s="36"/>
      <c r="AD465" s="36"/>
      <c r="AE465" s="36"/>
      <c r="AR465" s="190" t="s">
        <v>511</v>
      </c>
      <c r="AT465" s="190" t="s">
        <v>405</v>
      </c>
      <c r="AU465" s="190" t="s">
        <v>141</v>
      </c>
      <c r="AY465" s="19" t="s">
        <v>138</v>
      </c>
      <c r="BE465" s="191">
        <f>IF(O465="základní",K465,0)</f>
        <v>0</v>
      </c>
      <c r="BF465" s="191">
        <f>IF(O465="snížená",K465,0)</f>
        <v>0</v>
      </c>
      <c r="BG465" s="191">
        <f>IF(O465="zákl. přenesená",K465,0)</f>
        <v>0</v>
      </c>
      <c r="BH465" s="191">
        <f>IF(O465="sníž. přenesená",K465,0)</f>
        <v>0</v>
      </c>
      <c r="BI465" s="191">
        <f>IF(O465="nulová",K465,0)</f>
        <v>0</v>
      </c>
      <c r="BJ465" s="19" t="s">
        <v>141</v>
      </c>
      <c r="BK465" s="191">
        <f>ROUND(P465*H465,2)</f>
        <v>0</v>
      </c>
      <c r="BL465" s="19" t="s">
        <v>503</v>
      </c>
      <c r="BM465" s="190" t="s">
        <v>554</v>
      </c>
    </row>
    <row r="466" spans="2:51" s="14" customFormat="1" ht="11.25">
      <c r="B466" s="214"/>
      <c r="C466" s="215"/>
      <c r="D466" s="205" t="s">
        <v>186</v>
      </c>
      <c r="E466" s="216" t="s">
        <v>22</v>
      </c>
      <c r="F466" s="217" t="s">
        <v>541</v>
      </c>
      <c r="G466" s="215"/>
      <c r="H466" s="218">
        <v>223.36</v>
      </c>
      <c r="I466" s="219"/>
      <c r="J466" s="219"/>
      <c r="K466" s="215"/>
      <c r="L466" s="215"/>
      <c r="M466" s="220"/>
      <c r="N466" s="221"/>
      <c r="O466" s="222"/>
      <c r="P466" s="222"/>
      <c r="Q466" s="222"/>
      <c r="R466" s="222"/>
      <c r="S466" s="222"/>
      <c r="T466" s="222"/>
      <c r="U466" s="222"/>
      <c r="V466" s="222"/>
      <c r="W466" s="222"/>
      <c r="X466" s="223"/>
      <c r="AT466" s="224" t="s">
        <v>186</v>
      </c>
      <c r="AU466" s="224" t="s">
        <v>141</v>
      </c>
      <c r="AV466" s="14" t="s">
        <v>141</v>
      </c>
      <c r="AW466" s="14" t="s">
        <v>5</v>
      </c>
      <c r="AX466" s="14" t="s">
        <v>78</v>
      </c>
      <c r="AY466" s="224" t="s">
        <v>138</v>
      </c>
    </row>
    <row r="467" spans="2:51" s="15" customFormat="1" ht="11.25">
      <c r="B467" s="225"/>
      <c r="C467" s="226"/>
      <c r="D467" s="205" t="s">
        <v>186</v>
      </c>
      <c r="E467" s="227" t="s">
        <v>22</v>
      </c>
      <c r="F467" s="228" t="s">
        <v>196</v>
      </c>
      <c r="G467" s="226"/>
      <c r="H467" s="229">
        <v>223.36</v>
      </c>
      <c r="I467" s="230"/>
      <c r="J467" s="230"/>
      <c r="K467" s="226"/>
      <c r="L467" s="226"/>
      <c r="M467" s="231"/>
      <c r="N467" s="232"/>
      <c r="O467" s="233"/>
      <c r="P467" s="233"/>
      <c r="Q467" s="233"/>
      <c r="R467" s="233"/>
      <c r="S467" s="233"/>
      <c r="T467" s="233"/>
      <c r="U467" s="233"/>
      <c r="V467" s="233"/>
      <c r="W467" s="233"/>
      <c r="X467" s="234"/>
      <c r="AT467" s="235" t="s">
        <v>186</v>
      </c>
      <c r="AU467" s="235" t="s">
        <v>141</v>
      </c>
      <c r="AV467" s="15" t="s">
        <v>155</v>
      </c>
      <c r="AW467" s="15" t="s">
        <v>5</v>
      </c>
      <c r="AX467" s="15" t="s">
        <v>86</v>
      </c>
      <c r="AY467" s="235" t="s">
        <v>138</v>
      </c>
    </row>
    <row r="468" spans="2:51" s="14" customFormat="1" ht="11.25">
      <c r="B468" s="214"/>
      <c r="C468" s="215"/>
      <c r="D468" s="205" t="s">
        <v>186</v>
      </c>
      <c r="E468" s="215"/>
      <c r="F468" s="217" t="s">
        <v>555</v>
      </c>
      <c r="G468" s="215"/>
      <c r="H468" s="218">
        <v>260.326</v>
      </c>
      <c r="I468" s="219"/>
      <c r="J468" s="219"/>
      <c r="K468" s="215"/>
      <c r="L468" s="215"/>
      <c r="M468" s="220"/>
      <c r="N468" s="221"/>
      <c r="O468" s="222"/>
      <c r="P468" s="222"/>
      <c r="Q468" s="222"/>
      <c r="R468" s="222"/>
      <c r="S468" s="222"/>
      <c r="T468" s="222"/>
      <c r="U468" s="222"/>
      <c r="V468" s="222"/>
      <c r="W468" s="222"/>
      <c r="X468" s="223"/>
      <c r="AT468" s="224" t="s">
        <v>186</v>
      </c>
      <c r="AU468" s="224" t="s">
        <v>141</v>
      </c>
      <c r="AV468" s="14" t="s">
        <v>141</v>
      </c>
      <c r="AW468" s="14" t="s">
        <v>4</v>
      </c>
      <c r="AX468" s="14" t="s">
        <v>86</v>
      </c>
      <c r="AY468" s="224" t="s">
        <v>138</v>
      </c>
    </row>
    <row r="469" spans="1:65" s="2" customFormat="1" ht="49.15" customHeight="1">
      <c r="A469" s="36"/>
      <c r="B469" s="37"/>
      <c r="C469" s="178" t="s">
        <v>556</v>
      </c>
      <c r="D469" s="178" t="s">
        <v>142</v>
      </c>
      <c r="E469" s="179" t="s">
        <v>557</v>
      </c>
      <c r="F469" s="180" t="s">
        <v>558</v>
      </c>
      <c r="G469" s="181" t="s">
        <v>200</v>
      </c>
      <c r="H469" s="182">
        <v>4.511</v>
      </c>
      <c r="I469" s="183"/>
      <c r="J469" s="183"/>
      <c r="K469" s="184">
        <f>ROUND(P469*H469,2)</f>
        <v>0</v>
      </c>
      <c r="L469" s="180" t="s">
        <v>182</v>
      </c>
      <c r="M469" s="41"/>
      <c r="N469" s="185" t="s">
        <v>22</v>
      </c>
      <c r="O469" s="186" t="s">
        <v>48</v>
      </c>
      <c r="P469" s="187">
        <f>I469+J469</f>
        <v>0</v>
      </c>
      <c r="Q469" s="187">
        <f>ROUND(I469*H469,2)</f>
        <v>0</v>
      </c>
      <c r="R469" s="187">
        <f>ROUND(J469*H469,2)</f>
        <v>0</v>
      </c>
      <c r="S469" s="66"/>
      <c r="T469" s="188">
        <f>S469*H469</f>
        <v>0</v>
      </c>
      <c r="U469" s="188">
        <v>0</v>
      </c>
      <c r="V469" s="188">
        <f>U469*H469</f>
        <v>0</v>
      </c>
      <c r="W469" s="188">
        <v>0</v>
      </c>
      <c r="X469" s="189">
        <f>W469*H469</f>
        <v>0</v>
      </c>
      <c r="Y469" s="36"/>
      <c r="Z469" s="36"/>
      <c r="AA469" s="36"/>
      <c r="AB469" s="36"/>
      <c r="AC469" s="36"/>
      <c r="AD469" s="36"/>
      <c r="AE469" s="36"/>
      <c r="AR469" s="190" t="s">
        <v>503</v>
      </c>
      <c r="AT469" s="190" t="s">
        <v>142</v>
      </c>
      <c r="AU469" s="190" t="s">
        <v>141</v>
      </c>
      <c r="AY469" s="19" t="s">
        <v>138</v>
      </c>
      <c r="BE469" s="191">
        <f>IF(O469="základní",K469,0)</f>
        <v>0</v>
      </c>
      <c r="BF469" s="191">
        <f>IF(O469="snížená",K469,0)</f>
        <v>0</v>
      </c>
      <c r="BG469" s="191">
        <f>IF(O469="zákl. přenesená",K469,0)</f>
        <v>0</v>
      </c>
      <c r="BH469" s="191">
        <f>IF(O469="sníž. přenesená",K469,0)</f>
        <v>0</v>
      </c>
      <c r="BI469" s="191">
        <f>IF(O469="nulová",K469,0)</f>
        <v>0</v>
      </c>
      <c r="BJ469" s="19" t="s">
        <v>141</v>
      </c>
      <c r="BK469" s="191">
        <f>ROUND(P469*H469,2)</f>
        <v>0</v>
      </c>
      <c r="BL469" s="19" t="s">
        <v>503</v>
      </c>
      <c r="BM469" s="190" t="s">
        <v>559</v>
      </c>
    </row>
    <row r="470" spans="1:47" s="2" customFormat="1" ht="11.25">
      <c r="A470" s="36"/>
      <c r="B470" s="37"/>
      <c r="C470" s="38"/>
      <c r="D470" s="198" t="s">
        <v>184</v>
      </c>
      <c r="E470" s="38"/>
      <c r="F470" s="199" t="s">
        <v>560</v>
      </c>
      <c r="G470" s="38"/>
      <c r="H470" s="38"/>
      <c r="I470" s="200"/>
      <c r="J470" s="200"/>
      <c r="K470" s="38"/>
      <c r="L470" s="38"/>
      <c r="M470" s="41"/>
      <c r="N470" s="201"/>
      <c r="O470" s="202"/>
      <c r="P470" s="66"/>
      <c r="Q470" s="66"/>
      <c r="R470" s="66"/>
      <c r="S470" s="66"/>
      <c r="T470" s="66"/>
      <c r="U470" s="66"/>
      <c r="V470" s="66"/>
      <c r="W470" s="66"/>
      <c r="X470" s="67"/>
      <c r="Y470" s="36"/>
      <c r="Z470" s="36"/>
      <c r="AA470" s="36"/>
      <c r="AB470" s="36"/>
      <c r="AC470" s="36"/>
      <c r="AD470" s="36"/>
      <c r="AE470" s="36"/>
      <c r="AT470" s="19" t="s">
        <v>184</v>
      </c>
      <c r="AU470" s="19" t="s">
        <v>141</v>
      </c>
    </row>
    <row r="471" spans="2:63" s="12" customFormat="1" ht="22.9" customHeight="1">
      <c r="B471" s="161"/>
      <c r="C471" s="162"/>
      <c r="D471" s="163" t="s">
        <v>77</v>
      </c>
      <c r="E471" s="176" t="s">
        <v>561</v>
      </c>
      <c r="F471" s="176" t="s">
        <v>562</v>
      </c>
      <c r="G471" s="162"/>
      <c r="H471" s="162"/>
      <c r="I471" s="165"/>
      <c r="J471" s="165"/>
      <c r="K471" s="177">
        <f>BK471</f>
        <v>0</v>
      </c>
      <c r="L471" s="162"/>
      <c r="M471" s="167"/>
      <c r="N471" s="168"/>
      <c r="O471" s="169"/>
      <c r="P471" s="169"/>
      <c r="Q471" s="170">
        <f>SUM(Q472:Q486)</f>
        <v>0</v>
      </c>
      <c r="R471" s="170">
        <f>SUM(R472:R486)</f>
        <v>0</v>
      </c>
      <c r="S471" s="169"/>
      <c r="T471" s="171">
        <f>SUM(T472:T486)</f>
        <v>0</v>
      </c>
      <c r="U471" s="169"/>
      <c r="V471" s="171">
        <f>SUM(V472:V486)</f>
        <v>0.00335</v>
      </c>
      <c r="W471" s="169"/>
      <c r="X471" s="172">
        <f>SUM(X472:X486)</f>
        <v>0</v>
      </c>
      <c r="AR471" s="173" t="s">
        <v>141</v>
      </c>
      <c r="AT471" s="174" t="s">
        <v>77</v>
      </c>
      <c r="AU471" s="174" t="s">
        <v>86</v>
      </c>
      <c r="AY471" s="173" t="s">
        <v>138</v>
      </c>
      <c r="BK471" s="175">
        <f>SUM(BK472:BK486)</f>
        <v>0</v>
      </c>
    </row>
    <row r="472" spans="1:65" s="2" customFormat="1" ht="24.2" customHeight="1">
      <c r="A472" s="36"/>
      <c r="B472" s="37"/>
      <c r="C472" s="178" t="s">
        <v>563</v>
      </c>
      <c r="D472" s="178" t="s">
        <v>142</v>
      </c>
      <c r="E472" s="179" t="s">
        <v>564</v>
      </c>
      <c r="F472" s="180" t="s">
        <v>565</v>
      </c>
      <c r="G472" s="181" t="s">
        <v>144</v>
      </c>
      <c r="H472" s="182">
        <v>1</v>
      </c>
      <c r="I472" s="183"/>
      <c r="J472" s="183"/>
      <c r="K472" s="184">
        <f>ROUND(P472*H472,2)</f>
        <v>0</v>
      </c>
      <c r="L472" s="180" t="s">
        <v>182</v>
      </c>
      <c r="M472" s="41"/>
      <c r="N472" s="185" t="s">
        <v>22</v>
      </c>
      <c r="O472" s="186" t="s">
        <v>48</v>
      </c>
      <c r="P472" s="187">
        <f>I472+J472</f>
        <v>0</v>
      </c>
      <c r="Q472" s="187">
        <f>ROUND(I472*H472,2)</f>
        <v>0</v>
      </c>
      <c r="R472" s="187">
        <f>ROUND(J472*H472,2)</f>
        <v>0</v>
      </c>
      <c r="S472" s="66"/>
      <c r="T472" s="188">
        <f>S472*H472</f>
        <v>0</v>
      </c>
      <c r="U472" s="188">
        <v>0</v>
      </c>
      <c r="V472" s="188">
        <f>U472*H472</f>
        <v>0</v>
      </c>
      <c r="W472" s="188">
        <v>0</v>
      </c>
      <c r="X472" s="189">
        <f>W472*H472</f>
        <v>0</v>
      </c>
      <c r="Y472" s="36"/>
      <c r="Z472" s="36"/>
      <c r="AA472" s="36"/>
      <c r="AB472" s="36"/>
      <c r="AC472" s="36"/>
      <c r="AD472" s="36"/>
      <c r="AE472" s="36"/>
      <c r="AR472" s="190" t="s">
        <v>503</v>
      </c>
      <c r="AT472" s="190" t="s">
        <v>142</v>
      </c>
      <c r="AU472" s="190" t="s">
        <v>141</v>
      </c>
      <c r="AY472" s="19" t="s">
        <v>138</v>
      </c>
      <c r="BE472" s="191">
        <f>IF(O472="základní",K472,0)</f>
        <v>0</v>
      </c>
      <c r="BF472" s="191">
        <f>IF(O472="snížená",K472,0)</f>
        <v>0</v>
      </c>
      <c r="BG472" s="191">
        <f>IF(O472="zákl. přenesená",K472,0)</f>
        <v>0</v>
      </c>
      <c r="BH472" s="191">
        <f>IF(O472="sníž. přenesená",K472,0)</f>
        <v>0</v>
      </c>
      <c r="BI472" s="191">
        <f>IF(O472="nulová",K472,0)</f>
        <v>0</v>
      </c>
      <c r="BJ472" s="19" t="s">
        <v>141</v>
      </c>
      <c r="BK472" s="191">
        <f>ROUND(P472*H472,2)</f>
        <v>0</v>
      </c>
      <c r="BL472" s="19" t="s">
        <v>503</v>
      </c>
      <c r="BM472" s="190" t="s">
        <v>566</v>
      </c>
    </row>
    <row r="473" spans="1:47" s="2" customFormat="1" ht="11.25">
      <c r="A473" s="36"/>
      <c r="B473" s="37"/>
      <c r="C473" s="38"/>
      <c r="D473" s="198" t="s">
        <v>184</v>
      </c>
      <c r="E473" s="38"/>
      <c r="F473" s="199" t="s">
        <v>567</v>
      </c>
      <c r="G473" s="38"/>
      <c r="H473" s="38"/>
      <c r="I473" s="200"/>
      <c r="J473" s="200"/>
      <c r="K473" s="38"/>
      <c r="L473" s="38"/>
      <c r="M473" s="41"/>
      <c r="N473" s="201"/>
      <c r="O473" s="202"/>
      <c r="P473" s="66"/>
      <c r="Q473" s="66"/>
      <c r="R473" s="66"/>
      <c r="S473" s="66"/>
      <c r="T473" s="66"/>
      <c r="U473" s="66"/>
      <c r="V473" s="66"/>
      <c r="W473" s="66"/>
      <c r="X473" s="67"/>
      <c r="Y473" s="36"/>
      <c r="Z473" s="36"/>
      <c r="AA473" s="36"/>
      <c r="AB473" s="36"/>
      <c r="AC473" s="36"/>
      <c r="AD473" s="36"/>
      <c r="AE473" s="36"/>
      <c r="AT473" s="19" t="s">
        <v>184</v>
      </c>
      <c r="AU473" s="19" t="s">
        <v>141</v>
      </c>
    </row>
    <row r="474" spans="1:65" s="2" customFormat="1" ht="24.2" customHeight="1">
      <c r="A474" s="36"/>
      <c r="B474" s="37"/>
      <c r="C474" s="236" t="s">
        <v>568</v>
      </c>
      <c r="D474" s="236" t="s">
        <v>405</v>
      </c>
      <c r="E474" s="237" t="s">
        <v>569</v>
      </c>
      <c r="F474" s="238" t="s">
        <v>570</v>
      </c>
      <c r="G474" s="239" t="s">
        <v>144</v>
      </c>
      <c r="H474" s="240">
        <v>1</v>
      </c>
      <c r="I474" s="241"/>
      <c r="J474" s="242"/>
      <c r="K474" s="243">
        <f>ROUND(P474*H474,2)</f>
        <v>0</v>
      </c>
      <c r="L474" s="238" t="s">
        <v>571</v>
      </c>
      <c r="M474" s="244"/>
      <c r="N474" s="245" t="s">
        <v>22</v>
      </c>
      <c r="O474" s="186" t="s">
        <v>48</v>
      </c>
      <c r="P474" s="187">
        <f>I474+J474</f>
        <v>0</v>
      </c>
      <c r="Q474" s="187">
        <f>ROUND(I474*H474,2)</f>
        <v>0</v>
      </c>
      <c r="R474" s="187">
        <f>ROUND(J474*H474,2)</f>
        <v>0</v>
      </c>
      <c r="S474" s="66"/>
      <c r="T474" s="188">
        <f>S474*H474</f>
        <v>0</v>
      </c>
      <c r="U474" s="188">
        <v>0.0008</v>
      </c>
      <c r="V474" s="188">
        <f>U474*H474</f>
        <v>0.0008</v>
      </c>
      <c r="W474" s="188">
        <v>0</v>
      </c>
      <c r="X474" s="189">
        <f>W474*H474</f>
        <v>0</v>
      </c>
      <c r="Y474" s="36"/>
      <c r="Z474" s="36"/>
      <c r="AA474" s="36"/>
      <c r="AB474" s="36"/>
      <c r="AC474" s="36"/>
      <c r="AD474" s="36"/>
      <c r="AE474" s="36"/>
      <c r="AR474" s="190" t="s">
        <v>511</v>
      </c>
      <c r="AT474" s="190" t="s">
        <v>405</v>
      </c>
      <c r="AU474" s="190" t="s">
        <v>141</v>
      </c>
      <c r="AY474" s="19" t="s">
        <v>138</v>
      </c>
      <c r="BE474" s="191">
        <f>IF(O474="základní",K474,0)</f>
        <v>0</v>
      </c>
      <c r="BF474" s="191">
        <f>IF(O474="snížená",K474,0)</f>
        <v>0</v>
      </c>
      <c r="BG474" s="191">
        <f>IF(O474="zákl. přenesená",K474,0)</f>
        <v>0</v>
      </c>
      <c r="BH474" s="191">
        <f>IF(O474="sníž. přenesená",K474,0)</f>
        <v>0</v>
      </c>
      <c r="BI474" s="191">
        <f>IF(O474="nulová",K474,0)</f>
        <v>0</v>
      </c>
      <c r="BJ474" s="19" t="s">
        <v>141</v>
      </c>
      <c r="BK474" s="191">
        <f>ROUND(P474*H474,2)</f>
        <v>0</v>
      </c>
      <c r="BL474" s="19" t="s">
        <v>503</v>
      </c>
      <c r="BM474" s="190" t="s">
        <v>572</v>
      </c>
    </row>
    <row r="475" spans="1:65" s="2" customFormat="1" ht="24.2" customHeight="1">
      <c r="A475" s="36"/>
      <c r="B475" s="37"/>
      <c r="C475" s="178" t="s">
        <v>573</v>
      </c>
      <c r="D475" s="178" t="s">
        <v>142</v>
      </c>
      <c r="E475" s="179" t="s">
        <v>574</v>
      </c>
      <c r="F475" s="180" t="s">
        <v>575</v>
      </c>
      <c r="G475" s="181" t="s">
        <v>144</v>
      </c>
      <c r="H475" s="182">
        <v>1</v>
      </c>
      <c r="I475" s="183"/>
      <c r="J475" s="183"/>
      <c r="K475" s="184">
        <f>ROUND(P475*H475,2)</f>
        <v>0</v>
      </c>
      <c r="L475" s="180" t="s">
        <v>182</v>
      </c>
      <c r="M475" s="41"/>
      <c r="N475" s="185" t="s">
        <v>22</v>
      </c>
      <c r="O475" s="186" t="s">
        <v>48</v>
      </c>
      <c r="P475" s="187">
        <f>I475+J475</f>
        <v>0</v>
      </c>
      <c r="Q475" s="187">
        <f>ROUND(I475*H475,2)</f>
        <v>0</v>
      </c>
      <c r="R475" s="187">
        <f>ROUND(J475*H475,2)</f>
        <v>0</v>
      </c>
      <c r="S475" s="66"/>
      <c r="T475" s="188">
        <f>S475*H475</f>
        <v>0</v>
      </c>
      <c r="U475" s="188">
        <v>0</v>
      </c>
      <c r="V475" s="188">
        <f>U475*H475</f>
        <v>0</v>
      </c>
      <c r="W475" s="188">
        <v>0</v>
      </c>
      <c r="X475" s="189">
        <f>W475*H475</f>
        <v>0</v>
      </c>
      <c r="Y475" s="36"/>
      <c r="Z475" s="36"/>
      <c r="AA475" s="36"/>
      <c r="AB475" s="36"/>
      <c r="AC475" s="36"/>
      <c r="AD475" s="36"/>
      <c r="AE475" s="36"/>
      <c r="AR475" s="190" t="s">
        <v>503</v>
      </c>
      <c r="AT475" s="190" t="s">
        <v>142</v>
      </c>
      <c r="AU475" s="190" t="s">
        <v>141</v>
      </c>
      <c r="AY475" s="19" t="s">
        <v>138</v>
      </c>
      <c r="BE475" s="191">
        <f>IF(O475="základní",K475,0)</f>
        <v>0</v>
      </c>
      <c r="BF475" s="191">
        <f>IF(O475="snížená",K475,0)</f>
        <v>0</v>
      </c>
      <c r="BG475" s="191">
        <f>IF(O475="zákl. přenesená",K475,0)</f>
        <v>0</v>
      </c>
      <c r="BH475" s="191">
        <f>IF(O475="sníž. přenesená",K475,0)</f>
        <v>0</v>
      </c>
      <c r="BI475" s="191">
        <f>IF(O475="nulová",K475,0)</f>
        <v>0</v>
      </c>
      <c r="BJ475" s="19" t="s">
        <v>141</v>
      </c>
      <c r="BK475" s="191">
        <f>ROUND(P475*H475,2)</f>
        <v>0</v>
      </c>
      <c r="BL475" s="19" t="s">
        <v>503</v>
      </c>
      <c r="BM475" s="190" t="s">
        <v>576</v>
      </c>
    </row>
    <row r="476" spans="1:47" s="2" customFormat="1" ht="11.25">
      <c r="A476" s="36"/>
      <c r="B476" s="37"/>
      <c r="C476" s="38"/>
      <c r="D476" s="198" t="s">
        <v>184</v>
      </c>
      <c r="E476" s="38"/>
      <c r="F476" s="199" t="s">
        <v>577</v>
      </c>
      <c r="G476" s="38"/>
      <c r="H476" s="38"/>
      <c r="I476" s="200"/>
      <c r="J476" s="200"/>
      <c r="K476" s="38"/>
      <c r="L476" s="38"/>
      <c r="M476" s="41"/>
      <c r="N476" s="201"/>
      <c r="O476" s="202"/>
      <c r="P476" s="66"/>
      <c r="Q476" s="66"/>
      <c r="R476" s="66"/>
      <c r="S476" s="66"/>
      <c r="T476" s="66"/>
      <c r="U476" s="66"/>
      <c r="V476" s="66"/>
      <c r="W476" s="66"/>
      <c r="X476" s="67"/>
      <c r="Y476" s="36"/>
      <c r="Z476" s="36"/>
      <c r="AA476" s="36"/>
      <c r="AB476" s="36"/>
      <c r="AC476" s="36"/>
      <c r="AD476" s="36"/>
      <c r="AE476" s="36"/>
      <c r="AT476" s="19" t="s">
        <v>184</v>
      </c>
      <c r="AU476" s="19" t="s">
        <v>141</v>
      </c>
    </row>
    <row r="477" spans="1:65" s="2" customFormat="1" ht="16.5" customHeight="1">
      <c r="A477" s="36"/>
      <c r="B477" s="37"/>
      <c r="C477" s="236" t="s">
        <v>578</v>
      </c>
      <c r="D477" s="236" t="s">
        <v>405</v>
      </c>
      <c r="E477" s="237" t="s">
        <v>579</v>
      </c>
      <c r="F477" s="238" t="s">
        <v>580</v>
      </c>
      <c r="G477" s="239" t="s">
        <v>144</v>
      </c>
      <c r="H477" s="240">
        <v>1</v>
      </c>
      <c r="I477" s="241"/>
      <c r="J477" s="242"/>
      <c r="K477" s="243">
        <f>ROUND(P477*H477,2)</f>
        <v>0</v>
      </c>
      <c r="L477" s="238" t="s">
        <v>145</v>
      </c>
      <c r="M477" s="244"/>
      <c r="N477" s="245" t="s">
        <v>22</v>
      </c>
      <c r="O477" s="186" t="s">
        <v>48</v>
      </c>
      <c r="P477" s="187">
        <f>I477+J477</f>
        <v>0</v>
      </c>
      <c r="Q477" s="187">
        <f>ROUND(I477*H477,2)</f>
        <v>0</v>
      </c>
      <c r="R477" s="187">
        <f>ROUND(J477*H477,2)</f>
        <v>0</v>
      </c>
      <c r="S477" s="66"/>
      <c r="T477" s="188">
        <f>S477*H477</f>
        <v>0</v>
      </c>
      <c r="U477" s="188">
        <v>0.00085</v>
      </c>
      <c r="V477" s="188">
        <f>U477*H477</f>
        <v>0.00085</v>
      </c>
      <c r="W477" s="188">
        <v>0</v>
      </c>
      <c r="X477" s="189">
        <f>W477*H477</f>
        <v>0</v>
      </c>
      <c r="Y477" s="36"/>
      <c r="Z477" s="36"/>
      <c r="AA477" s="36"/>
      <c r="AB477" s="36"/>
      <c r="AC477" s="36"/>
      <c r="AD477" s="36"/>
      <c r="AE477" s="36"/>
      <c r="AR477" s="190" t="s">
        <v>511</v>
      </c>
      <c r="AT477" s="190" t="s">
        <v>405</v>
      </c>
      <c r="AU477" s="190" t="s">
        <v>141</v>
      </c>
      <c r="AY477" s="19" t="s">
        <v>138</v>
      </c>
      <c r="BE477" s="191">
        <f>IF(O477="základní",K477,0)</f>
        <v>0</v>
      </c>
      <c r="BF477" s="191">
        <f>IF(O477="snížená",K477,0)</f>
        <v>0</v>
      </c>
      <c r="BG477" s="191">
        <f>IF(O477="zákl. přenesená",K477,0)</f>
        <v>0</v>
      </c>
      <c r="BH477" s="191">
        <f>IF(O477="sníž. přenesená",K477,0)</f>
        <v>0</v>
      </c>
      <c r="BI477" s="191">
        <f>IF(O477="nulová",K477,0)</f>
        <v>0</v>
      </c>
      <c r="BJ477" s="19" t="s">
        <v>141</v>
      </c>
      <c r="BK477" s="191">
        <f>ROUND(P477*H477,2)</f>
        <v>0</v>
      </c>
      <c r="BL477" s="19" t="s">
        <v>503</v>
      </c>
      <c r="BM477" s="190" t="s">
        <v>581</v>
      </c>
    </row>
    <row r="478" spans="1:65" s="2" customFormat="1" ht="24.2" customHeight="1">
      <c r="A478" s="36"/>
      <c r="B478" s="37"/>
      <c r="C478" s="178" t="s">
        <v>582</v>
      </c>
      <c r="D478" s="178" t="s">
        <v>142</v>
      </c>
      <c r="E478" s="179" t="s">
        <v>583</v>
      </c>
      <c r="F478" s="180" t="s">
        <v>584</v>
      </c>
      <c r="G478" s="181" t="s">
        <v>144</v>
      </c>
      <c r="H478" s="182">
        <v>1</v>
      </c>
      <c r="I478" s="183"/>
      <c r="J478" s="183"/>
      <c r="K478" s="184">
        <f>ROUND(P478*H478,2)</f>
        <v>0</v>
      </c>
      <c r="L478" s="180" t="s">
        <v>182</v>
      </c>
      <c r="M478" s="41"/>
      <c r="N478" s="185" t="s">
        <v>22</v>
      </c>
      <c r="O478" s="186" t="s">
        <v>48</v>
      </c>
      <c r="P478" s="187">
        <f>I478+J478</f>
        <v>0</v>
      </c>
      <c r="Q478" s="187">
        <f>ROUND(I478*H478,2)</f>
        <v>0</v>
      </c>
      <c r="R478" s="187">
        <f>ROUND(J478*H478,2)</f>
        <v>0</v>
      </c>
      <c r="S478" s="66"/>
      <c r="T478" s="188">
        <f>S478*H478</f>
        <v>0</v>
      </c>
      <c r="U478" s="188">
        <v>0</v>
      </c>
      <c r="V478" s="188">
        <f>U478*H478</f>
        <v>0</v>
      </c>
      <c r="W478" s="188">
        <v>0</v>
      </c>
      <c r="X478" s="189">
        <f>W478*H478</f>
        <v>0</v>
      </c>
      <c r="Y478" s="36"/>
      <c r="Z478" s="36"/>
      <c r="AA478" s="36"/>
      <c r="AB478" s="36"/>
      <c r="AC478" s="36"/>
      <c r="AD478" s="36"/>
      <c r="AE478" s="36"/>
      <c r="AR478" s="190" t="s">
        <v>503</v>
      </c>
      <c r="AT478" s="190" t="s">
        <v>142</v>
      </c>
      <c r="AU478" s="190" t="s">
        <v>141</v>
      </c>
      <c r="AY478" s="19" t="s">
        <v>138</v>
      </c>
      <c r="BE478" s="191">
        <f>IF(O478="základní",K478,0)</f>
        <v>0</v>
      </c>
      <c r="BF478" s="191">
        <f>IF(O478="snížená",K478,0)</f>
        <v>0</v>
      </c>
      <c r="BG478" s="191">
        <f>IF(O478="zákl. přenesená",K478,0)</f>
        <v>0</v>
      </c>
      <c r="BH478" s="191">
        <f>IF(O478="sníž. přenesená",K478,0)</f>
        <v>0</v>
      </c>
      <c r="BI478" s="191">
        <f>IF(O478="nulová",K478,0)</f>
        <v>0</v>
      </c>
      <c r="BJ478" s="19" t="s">
        <v>141</v>
      </c>
      <c r="BK478" s="191">
        <f>ROUND(P478*H478,2)</f>
        <v>0</v>
      </c>
      <c r="BL478" s="19" t="s">
        <v>503</v>
      </c>
      <c r="BM478" s="190" t="s">
        <v>585</v>
      </c>
    </row>
    <row r="479" spans="1:47" s="2" customFormat="1" ht="11.25">
      <c r="A479" s="36"/>
      <c r="B479" s="37"/>
      <c r="C479" s="38"/>
      <c r="D479" s="198" t="s">
        <v>184</v>
      </c>
      <c r="E479" s="38"/>
      <c r="F479" s="199" t="s">
        <v>586</v>
      </c>
      <c r="G479" s="38"/>
      <c r="H479" s="38"/>
      <c r="I479" s="200"/>
      <c r="J479" s="200"/>
      <c r="K479" s="38"/>
      <c r="L479" s="38"/>
      <c r="M479" s="41"/>
      <c r="N479" s="201"/>
      <c r="O479" s="202"/>
      <c r="P479" s="66"/>
      <c r="Q479" s="66"/>
      <c r="R479" s="66"/>
      <c r="S479" s="66"/>
      <c r="T479" s="66"/>
      <c r="U479" s="66"/>
      <c r="V479" s="66"/>
      <c r="W479" s="66"/>
      <c r="X479" s="67"/>
      <c r="Y479" s="36"/>
      <c r="Z479" s="36"/>
      <c r="AA479" s="36"/>
      <c r="AB479" s="36"/>
      <c r="AC479" s="36"/>
      <c r="AD479" s="36"/>
      <c r="AE479" s="36"/>
      <c r="AT479" s="19" t="s">
        <v>184</v>
      </c>
      <c r="AU479" s="19" t="s">
        <v>141</v>
      </c>
    </row>
    <row r="480" spans="1:65" s="2" customFormat="1" ht="21.75" customHeight="1">
      <c r="A480" s="36"/>
      <c r="B480" s="37"/>
      <c r="C480" s="236" t="s">
        <v>587</v>
      </c>
      <c r="D480" s="236" t="s">
        <v>405</v>
      </c>
      <c r="E480" s="237" t="s">
        <v>588</v>
      </c>
      <c r="F480" s="238" t="s">
        <v>589</v>
      </c>
      <c r="G480" s="239" t="s">
        <v>144</v>
      </c>
      <c r="H480" s="240">
        <v>1</v>
      </c>
      <c r="I480" s="241"/>
      <c r="J480" s="242"/>
      <c r="K480" s="243">
        <f>ROUND(P480*H480,2)</f>
        <v>0</v>
      </c>
      <c r="L480" s="238" t="s">
        <v>145</v>
      </c>
      <c r="M480" s="244"/>
      <c r="N480" s="245" t="s">
        <v>22</v>
      </c>
      <c r="O480" s="186" t="s">
        <v>48</v>
      </c>
      <c r="P480" s="187">
        <f>I480+J480</f>
        <v>0</v>
      </c>
      <c r="Q480" s="187">
        <f>ROUND(I480*H480,2)</f>
        <v>0</v>
      </c>
      <c r="R480" s="187">
        <f>ROUND(J480*H480,2)</f>
        <v>0</v>
      </c>
      <c r="S480" s="66"/>
      <c r="T480" s="188">
        <f>S480*H480</f>
        <v>0</v>
      </c>
      <c r="U480" s="188">
        <v>0.00085</v>
      </c>
      <c r="V480" s="188">
        <f>U480*H480</f>
        <v>0.00085</v>
      </c>
      <c r="W480" s="188">
        <v>0</v>
      </c>
      <c r="X480" s="189">
        <f>W480*H480</f>
        <v>0</v>
      </c>
      <c r="Y480" s="36"/>
      <c r="Z480" s="36"/>
      <c r="AA480" s="36"/>
      <c r="AB480" s="36"/>
      <c r="AC480" s="36"/>
      <c r="AD480" s="36"/>
      <c r="AE480" s="36"/>
      <c r="AR480" s="190" t="s">
        <v>511</v>
      </c>
      <c r="AT480" s="190" t="s">
        <v>405</v>
      </c>
      <c r="AU480" s="190" t="s">
        <v>141</v>
      </c>
      <c r="AY480" s="19" t="s">
        <v>138</v>
      </c>
      <c r="BE480" s="191">
        <f>IF(O480="základní",K480,0)</f>
        <v>0</v>
      </c>
      <c r="BF480" s="191">
        <f>IF(O480="snížená",K480,0)</f>
        <v>0</v>
      </c>
      <c r="BG480" s="191">
        <f>IF(O480="zákl. přenesená",K480,0)</f>
        <v>0</v>
      </c>
      <c r="BH480" s="191">
        <f>IF(O480="sníž. přenesená",K480,0)</f>
        <v>0</v>
      </c>
      <c r="BI480" s="191">
        <f>IF(O480="nulová",K480,0)</f>
        <v>0</v>
      </c>
      <c r="BJ480" s="19" t="s">
        <v>141</v>
      </c>
      <c r="BK480" s="191">
        <f>ROUND(P480*H480,2)</f>
        <v>0</v>
      </c>
      <c r="BL480" s="19" t="s">
        <v>503</v>
      </c>
      <c r="BM480" s="190" t="s">
        <v>590</v>
      </c>
    </row>
    <row r="481" spans="1:65" s="2" customFormat="1" ht="49.15" customHeight="1">
      <c r="A481" s="36"/>
      <c r="B481" s="37"/>
      <c r="C481" s="178" t="s">
        <v>591</v>
      </c>
      <c r="D481" s="178" t="s">
        <v>142</v>
      </c>
      <c r="E481" s="179" t="s">
        <v>592</v>
      </c>
      <c r="F481" s="180" t="s">
        <v>593</v>
      </c>
      <c r="G481" s="181" t="s">
        <v>200</v>
      </c>
      <c r="H481" s="182">
        <v>0.003</v>
      </c>
      <c r="I481" s="183"/>
      <c r="J481" s="183"/>
      <c r="K481" s="184">
        <f>ROUND(P481*H481,2)</f>
        <v>0</v>
      </c>
      <c r="L481" s="180" t="s">
        <v>182</v>
      </c>
      <c r="M481" s="41"/>
      <c r="N481" s="185" t="s">
        <v>22</v>
      </c>
      <c r="O481" s="186" t="s">
        <v>48</v>
      </c>
      <c r="P481" s="187">
        <f>I481+J481</f>
        <v>0</v>
      </c>
      <c r="Q481" s="187">
        <f>ROUND(I481*H481,2)</f>
        <v>0</v>
      </c>
      <c r="R481" s="187">
        <f>ROUND(J481*H481,2)</f>
        <v>0</v>
      </c>
      <c r="S481" s="66"/>
      <c r="T481" s="188">
        <f>S481*H481</f>
        <v>0</v>
      </c>
      <c r="U481" s="188">
        <v>0</v>
      </c>
      <c r="V481" s="188">
        <f>U481*H481</f>
        <v>0</v>
      </c>
      <c r="W481" s="188">
        <v>0</v>
      </c>
      <c r="X481" s="189">
        <f>W481*H481</f>
        <v>0</v>
      </c>
      <c r="Y481" s="36"/>
      <c r="Z481" s="36"/>
      <c r="AA481" s="36"/>
      <c r="AB481" s="36"/>
      <c r="AC481" s="36"/>
      <c r="AD481" s="36"/>
      <c r="AE481" s="36"/>
      <c r="AR481" s="190" t="s">
        <v>503</v>
      </c>
      <c r="AT481" s="190" t="s">
        <v>142</v>
      </c>
      <c r="AU481" s="190" t="s">
        <v>141</v>
      </c>
      <c r="AY481" s="19" t="s">
        <v>138</v>
      </c>
      <c r="BE481" s="191">
        <f>IF(O481="základní",K481,0)</f>
        <v>0</v>
      </c>
      <c r="BF481" s="191">
        <f>IF(O481="snížená",K481,0)</f>
        <v>0</v>
      </c>
      <c r="BG481" s="191">
        <f>IF(O481="zákl. přenesená",K481,0)</f>
        <v>0</v>
      </c>
      <c r="BH481" s="191">
        <f>IF(O481="sníž. přenesená",K481,0)</f>
        <v>0</v>
      </c>
      <c r="BI481" s="191">
        <f>IF(O481="nulová",K481,0)</f>
        <v>0</v>
      </c>
      <c r="BJ481" s="19" t="s">
        <v>141</v>
      </c>
      <c r="BK481" s="191">
        <f>ROUND(P481*H481,2)</f>
        <v>0</v>
      </c>
      <c r="BL481" s="19" t="s">
        <v>503</v>
      </c>
      <c r="BM481" s="190" t="s">
        <v>594</v>
      </c>
    </row>
    <row r="482" spans="1:47" s="2" customFormat="1" ht="11.25">
      <c r="A482" s="36"/>
      <c r="B482" s="37"/>
      <c r="C482" s="38"/>
      <c r="D482" s="198" t="s">
        <v>184</v>
      </c>
      <c r="E482" s="38"/>
      <c r="F482" s="199" t="s">
        <v>595</v>
      </c>
      <c r="G482" s="38"/>
      <c r="H482" s="38"/>
      <c r="I482" s="200"/>
      <c r="J482" s="200"/>
      <c r="K482" s="38"/>
      <c r="L482" s="38"/>
      <c r="M482" s="41"/>
      <c r="N482" s="201"/>
      <c r="O482" s="202"/>
      <c r="P482" s="66"/>
      <c r="Q482" s="66"/>
      <c r="R482" s="66"/>
      <c r="S482" s="66"/>
      <c r="T482" s="66"/>
      <c r="U482" s="66"/>
      <c r="V482" s="66"/>
      <c r="W482" s="66"/>
      <c r="X482" s="67"/>
      <c r="Y482" s="36"/>
      <c r="Z482" s="36"/>
      <c r="AA482" s="36"/>
      <c r="AB482" s="36"/>
      <c r="AC482" s="36"/>
      <c r="AD482" s="36"/>
      <c r="AE482" s="36"/>
      <c r="AT482" s="19" t="s">
        <v>184</v>
      </c>
      <c r="AU482" s="19" t="s">
        <v>141</v>
      </c>
    </row>
    <row r="483" spans="1:65" s="2" customFormat="1" ht="16.5" customHeight="1">
      <c r="A483" s="36"/>
      <c r="B483" s="37"/>
      <c r="C483" s="178" t="s">
        <v>596</v>
      </c>
      <c r="D483" s="178" t="s">
        <v>142</v>
      </c>
      <c r="E483" s="179" t="s">
        <v>597</v>
      </c>
      <c r="F483" s="180" t="s">
        <v>598</v>
      </c>
      <c r="G483" s="181" t="s">
        <v>144</v>
      </c>
      <c r="H483" s="182">
        <v>1</v>
      </c>
      <c r="I483" s="183"/>
      <c r="J483" s="183"/>
      <c r="K483" s="184">
        <f>ROUND(P483*H483,2)</f>
        <v>0</v>
      </c>
      <c r="L483" s="180" t="s">
        <v>145</v>
      </c>
      <c r="M483" s="41"/>
      <c r="N483" s="185" t="s">
        <v>22</v>
      </c>
      <c r="O483" s="186" t="s">
        <v>48</v>
      </c>
      <c r="P483" s="187">
        <f>I483+J483</f>
        <v>0</v>
      </c>
      <c r="Q483" s="187">
        <f>ROUND(I483*H483,2)</f>
        <v>0</v>
      </c>
      <c r="R483" s="187">
        <f>ROUND(J483*H483,2)</f>
        <v>0</v>
      </c>
      <c r="S483" s="66"/>
      <c r="T483" s="188">
        <f>S483*H483</f>
        <v>0</v>
      </c>
      <c r="U483" s="188">
        <v>0.00085</v>
      </c>
      <c r="V483" s="188">
        <f>U483*H483</f>
        <v>0.00085</v>
      </c>
      <c r="W483" s="188">
        <v>0</v>
      </c>
      <c r="X483" s="189">
        <f>W483*H483</f>
        <v>0</v>
      </c>
      <c r="Y483" s="36"/>
      <c r="Z483" s="36"/>
      <c r="AA483" s="36"/>
      <c r="AB483" s="36"/>
      <c r="AC483" s="36"/>
      <c r="AD483" s="36"/>
      <c r="AE483" s="36"/>
      <c r="AR483" s="190" t="s">
        <v>503</v>
      </c>
      <c r="AT483" s="190" t="s">
        <v>142</v>
      </c>
      <c r="AU483" s="190" t="s">
        <v>141</v>
      </c>
      <c r="AY483" s="19" t="s">
        <v>138</v>
      </c>
      <c r="BE483" s="191">
        <f>IF(O483="základní",K483,0)</f>
        <v>0</v>
      </c>
      <c r="BF483" s="191">
        <f>IF(O483="snížená",K483,0)</f>
        <v>0</v>
      </c>
      <c r="BG483" s="191">
        <f>IF(O483="zákl. přenesená",K483,0)</f>
        <v>0</v>
      </c>
      <c r="BH483" s="191">
        <f>IF(O483="sníž. přenesená",K483,0)</f>
        <v>0</v>
      </c>
      <c r="BI483" s="191">
        <f>IF(O483="nulová",K483,0)</f>
        <v>0</v>
      </c>
      <c r="BJ483" s="19" t="s">
        <v>141</v>
      </c>
      <c r="BK483" s="191">
        <f>ROUND(P483*H483,2)</f>
        <v>0</v>
      </c>
      <c r="BL483" s="19" t="s">
        <v>503</v>
      </c>
      <c r="BM483" s="190" t="s">
        <v>599</v>
      </c>
    </row>
    <row r="484" spans="2:51" s="13" customFormat="1" ht="11.25">
      <c r="B484" s="203"/>
      <c r="C484" s="204"/>
      <c r="D484" s="205" t="s">
        <v>186</v>
      </c>
      <c r="E484" s="206" t="s">
        <v>22</v>
      </c>
      <c r="F484" s="207" t="s">
        <v>600</v>
      </c>
      <c r="G484" s="204"/>
      <c r="H484" s="206" t="s">
        <v>22</v>
      </c>
      <c r="I484" s="208"/>
      <c r="J484" s="208"/>
      <c r="K484" s="204"/>
      <c r="L484" s="204"/>
      <c r="M484" s="209"/>
      <c r="N484" s="210"/>
      <c r="O484" s="211"/>
      <c r="P484" s="211"/>
      <c r="Q484" s="211"/>
      <c r="R484" s="211"/>
      <c r="S484" s="211"/>
      <c r="T484" s="211"/>
      <c r="U484" s="211"/>
      <c r="V484" s="211"/>
      <c r="W484" s="211"/>
      <c r="X484" s="212"/>
      <c r="AT484" s="213" t="s">
        <v>186</v>
      </c>
      <c r="AU484" s="213" t="s">
        <v>141</v>
      </c>
      <c r="AV484" s="13" t="s">
        <v>86</v>
      </c>
      <c r="AW484" s="13" t="s">
        <v>5</v>
      </c>
      <c r="AX484" s="13" t="s">
        <v>78</v>
      </c>
      <c r="AY484" s="213" t="s">
        <v>138</v>
      </c>
    </row>
    <row r="485" spans="2:51" s="14" customFormat="1" ht="11.25">
      <c r="B485" s="214"/>
      <c r="C485" s="215"/>
      <c r="D485" s="205" t="s">
        <v>186</v>
      </c>
      <c r="E485" s="216" t="s">
        <v>22</v>
      </c>
      <c r="F485" s="217" t="s">
        <v>86</v>
      </c>
      <c r="G485" s="215"/>
      <c r="H485" s="218">
        <v>1</v>
      </c>
      <c r="I485" s="219"/>
      <c r="J485" s="219"/>
      <c r="K485" s="215"/>
      <c r="L485" s="215"/>
      <c r="M485" s="220"/>
      <c r="N485" s="221"/>
      <c r="O485" s="222"/>
      <c r="P485" s="222"/>
      <c r="Q485" s="222"/>
      <c r="R485" s="222"/>
      <c r="S485" s="222"/>
      <c r="T485" s="222"/>
      <c r="U485" s="222"/>
      <c r="V485" s="222"/>
      <c r="W485" s="222"/>
      <c r="X485" s="223"/>
      <c r="AT485" s="224" t="s">
        <v>186</v>
      </c>
      <c r="AU485" s="224" t="s">
        <v>141</v>
      </c>
      <c r="AV485" s="14" t="s">
        <v>141</v>
      </c>
      <c r="AW485" s="14" t="s">
        <v>5</v>
      </c>
      <c r="AX485" s="14" t="s">
        <v>78</v>
      </c>
      <c r="AY485" s="224" t="s">
        <v>138</v>
      </c>
    </row>
    <row r="486" spans="2:51" s="15" customFormat="1" ht="11.25">
      <c r="B486" s="225"/>
      <c r="C486" s="226"/>
      <c r="D486" s="205" t="s">
        <v>186</v>
      </c>
      <c r="E486" s="227" t="s">
        <v>22</v>
      </c>
      <c r="F486" s="228" t="s">
        <v>196</v>
      </c>
      <c r="G486" s="226"/>
      <c r="H486" s="229">
        <v>1</v>
      </c>
      <c r="I486" s="230"/>
      <c r="J486" s="230"/>
      <c r="K486" s="226"/>
      <c r="L486" s="226"/>
      <c r="M486" s="231"/>
      <c r="N486" s="232"/>
      <c r="O486" s="233"/>
      <c r="P486" s="233"/>
      <c r="Q486" s="233"/>
      <c r="R486" s="233"/>
      <c r="S486" s="233"/>
      <c r="T486" s="233"/>
      <c r="U486" s="233"/>
      <c r="V486" s="233"/>
      <c r="W486" s="233"/>
      <c r="X486" s="234"/>
      <c r="AT486" s="235" t="s">
        <v>186</v>
      </c>
      <c r="AU486" s="235" t="s">
        <v>141</v>
      </c>
      <c r="AV486" s="15" t="s">
        <v>155</v>
      </c>
      <c r="AW486" s="15" t="s">
        <v>5</v>
      </c>
      <c r="AX486" s="15" t="s">
        <v>86</v>
      </c>
      <c r="AY486" s="235" t="s">
        <v>138</v>
      </c>
    </row>
    <row r="487" spans="2:63" s="12" customFormat="1" ht="22.9" customHeight="1">
      <c r="B487" s="161"/>
      <c r="C487" s="162"/>
      <c r="D487" s="163" t="s">
        <v>77</v>
      </c>
      <c r="E487" s="176" t="s">
        <v>601</v>
      </c>
      <c r="F487" s="176" t="s">
        <v>602</v>
      </c>
      <c r="G487" s="162"/>
      <c r="H487" s="162"/>
      <c r="I487" s="165"/>
      <c r="J487" s="165"/>
      <c r="K487" s="177">
        <f>BK487</f>
        <v>0</v>
      </c>
      <c r="L487" s="162"/>
      <c r="M487" s="167"/>
      <c r="N487" s="168"/>
      <c r="O487" s="169"/>
      <c r="P487" s="169"/>
      <c r="Q487" s="170">
        <f>SUM(Q488:Q514)</f>
        <v>0</v>
      </c>
      <c r="R487" s="170">
        <f>SUM(R488:R514)</f>
        <v>0</v>
      </c>
      <c r="S487" s="169"/>
      <c r="T487" s="171">
        <f>SUM(T488:T514)</f>
        <v>0</v>
      </c>
      <c r="U487" s="169"/>
      <c r="V487" s="171">
        <f>SUM(V488:V514)</f>
        <v>2.9524676616950005</v>
      </c>
      <c r="W487" s="169"/>
      <c r="X487" s="172">
        <f>SUM(X488:X514)</f>
        <v>0</v>
      </c>
      <c r="AR487" s="173" t="s">
        <v>141</v>
      </c>
      <c r="AT487" s="174" t="s">
        <v>77</v>
      </c>
      <c r="AU487" s="174" t="s">
        <v>86</v>
      </c>
      <c r="AY487" s="173" t="s">
        <v>138</v>
      </c>
      <c r="BK487" s="175">
        <f>SUM(BK488:BK514)</f>
        <v>0</v>
      </c>
    </row>
    <row r="488" spans="1:65" s="2" customFormat="1" ht="24.2" customHeight="1">
      <c r="A488" s="36"/>
      <c r="B488" s="37"/>
      <c r="C488" s="178" t="s">
        <v>603</v>
      </c>
      <c r="D488" s="178" t="s">
        <v>142</v>
      </c>
      <c r="E488" s="179" t="s">
        <v>604</v>
      </c>
      <c r="F488" s="180" t="s">
        <v>605</v>
      </c>
      <c r="G488" s="181" t="s">
        <v>208</v>
      </c>
      <c r="H488" s="182">
        <v>153.55</v>
      </c>
      <c r="I488" s="183"/>
      <c r="J488" s="183"/>
      <c r="K488" s="184">
        <f>ROUND(P488*H488,2)</f>
        <v>0</v>
      </c>
      <c r="L488" s="180" t="s">
        <v>145</v>
      </c>
      <c r="M488" s="41"/>
      <c r="N488" s="185" t="s">
        <v>22</v>
      </c>
      <c r="O488" s="186" t="s">
        <v>48</v>
      </c>
      <c r="P488" s="187">
        <f>I488+J488</f>
        <v>0</v>
      </c>
      <c r="Q488" s="187">
        <f>ROUND(I488*H488,2)</f>
        <v>0</v>
      </c>
      <c r="R488" s="187">
        <f>ROUND(J488*H488,2)</f>
        <v>0</v>
      </c>
      <c r="S488" s="66"/>
      <c r="T488" s="188">
        <f>S488*H488</f>
        <v>0</v>
      </c>
      <c r="U488" s="188">
        <v>0.0122014909</v>
      </c>
      <c r="V488" s="188">
        <f>U488*H488</f>
        <v>1.8735389276950003</v>
      </c>
      <c r="W488" s="188">
        <v>0</v>
      </c>
      <c r="X488" s="189">
        <f>W488*H488</f>
        <v>0</v>
      </c>
      <c r="Y488" s="36"/>
      <c r="Z488" s="36"/>
      <c r="AA488" s="36"/>
      <c r="AB488" s="36"/>
      <c r="AC488" s="36"/>
      <c r="AD488" s="36"/>
      <c r="AE488" s="36"/>
      <c r="AR488" s="190" t="s">
        <v>503</v>
      </c>
      <c r="AT488" s="190" t="s">
        <v>142</v>
      </c>
      <c r="AU488" s="190" t="s">
        <v>141</v>
      </c>
      <c r="AY488" s="19" t="s">
        <v>138</v>
      </c>
      <c r="BE488" s="191">
        <f>IF(O488="základní",K488,0)</f>
        <v>0</v>
      </c>
      <c r="BF488" s="191">
        <f>IF(O488="snížená",K488,0)</f>
        <v>0</v>
      </c>
      <c r="BG488" s="191">
        <f>IF(O488="zákl. přenesená",K488,0)</f>
        <v>0</v>
      </c>
      <c r="BH488" s="191">
        <f>IF(O488="sníž. přenesená",K488,0)</f>
        <v>0</v>
      </c>
      <c r="BI488" s="191">
        <f>IF(O488="nulová",K488,0)</f>
        <v>0</v>
      </c>
      <c r="BJ488" s="19" t="s">
        <v>141</v>
      </c>
      <c r="BK488" s="191">
        <f>ROUND(P488*H488,2)</f>
        <v>0</v>
      </c>
      <c r="BL488" s="19" t="s">
        <v>503</v>
      </c>
      <c r="BM488" s="190" t="s">
        <v>606</v>
      </c>
    </row>
    <row r="489" spans="2:51" s="14" customFormat="1" ht="11.25">
      <c r="B489" s="214"/>
      <c r="C489" s="215"/>
      <c r="D489" s="205" t="s">
        <v>186</v>
      </c>
      <c r="E489" s="216" t="s">
        <v>22</v>
      </c>
      <c r="F489" s="217" t="s">
        <v>607</v>
      </c>
      <c r="G489" s="215"/>
      <c r="H489" s="218">
        <v>153.55</v>
      </c>
      <c r="I489" s="219"/>
      <c r="J489" s="219"/>
      <c r="K489" s="215"/>
      <c r="L489" s="215"/>
      <c r="M489" s="220"/>
      <c r="N489" s="221"/>
      <c r="O489" s="222"/>
      <c r="P489" s="222"/>
      <c r="Q489" s="222"/>
      <c r="R489" s="222"/>
      <c r="S489" s="222"/>
      <c r="T489" s="222"/>
      <c r="U489" s="222"/>
      <c r="V489" s="222"/>
      <c r="W489" s="222"/>
      <c r="X489" s="223"/>
      <c r="AT489" s="224" t="s">
        <v>186</v>
      </c>
      <c r="AU489" s="224" t="s">
        <v>141</v>
      </c>
      <c r="AV489" s="14" t="s">
        <v>141</v>
      </c>
      <c r="AW489" s="14" t="s">
        <v>5</v>
      </c>
      <c r="AX489" s="14" t="s">
        <v>78</v>
      </c>
      <c r="AY489" s="224" t="s">
        <v>138</v>
      </c>
    </row>
    <row r="490" spans="2:51" s="15" customFormat="1" ht="11.25">
      <c r="B490" s="225"/>
      <c r="C490" s="226"/>
      <c r="D490" s="205" t="s">
        <v>186</v>
      </c>
      <c r="E490" s="227" t="s">
        <v>22</v>
      </c>
      <c r="F490" s="228" t="s">
        <v>196</v>
      </c>
      <c r="G490" s="226"/>
      <c r="H490" s="229">
        <v>153.55</v>
      </c>
      <c r="I490" s="230"/>
      <c r="J490" s="230"/>
      <c r="K490" s="226"/>
      <c r="L490" s="226"/>
      <c r="M490" s="231"/>
      <c r="N490" s="232"/>
      <c r="O490" s="233"/>
      <c r="P490" s="233"/>
      <c r="Q490" s="233"/>
      <c r="R490" s="233"/>
      <c r="S490" s="233"/>
      <c r="T490" s="233"/>
      <c r="U490" s="233"/>
      <c r="V490" s="233"/>
      <c r="W490" s="233"/>
      <c r="X490" s="234"/>
      <c r="AT490" s="235" t="s">
        <v>186</v>
      </c>
      <c r="AU490" s="235" t="s">
        <v>141</v>
      </c>
      <c r="AV490" s="15" t="s">
        <v>155</v>
      </c>
      <c r="AW490" s="15" t="s">
        <v>5</v>
      </c>
      <c r="AX490" s="15" t="s">
        <v>86</v>
      </c>
      <c r="AY490" s="235" t="s">
        <v>138</v>
      </c>
    </row>
    <row r="491" spans="1:65" s="2" customFormat="1" ht="33" customHeight="1">
      <c r="A491" s="36"/>
      <c r="B491" s="37"/>
      <c r="C491" s="178" t="s">
        <v>608</v>
      </c>
      <c r="D491" s="178" t="s">
        <v>142</v>
      </c>
      <c r="E491" s="179" t="s">
        <v>609</v>
      </c>
      <c r="F491" s="180" t="s">
        <v>610</v>
      </c>
      <c r="G491" s="181" t="s">
        <v>208</v>
      </c>
      <c r="H491" s="182">
        <v>58.93</v>
      </c>
      <c r="I491" s="183"/>
      <c r="J491" s="183"/>
      <c r="K491" s="184">
        <f>ROUND(P491*H491,2)</f>
        <v>0</v>
      </c>
      <c r="L491" s="180" t="s">
        <v>145</v>
      </c>
      <c r="M491" s="41"/>
      <c r="N491" s="185" t="s">
        <v>22</v>
      </c>
      <c r="O491" s="186" t="s">
        <v>48</v>
      </c>
      <c r="P491" s="187">
        <f>I491+J491</f>
        <v>0</v>
      </c>
      <c r="Q491" s="187">
        <f>ROUND(I491*H491,2)</f>
        <v>0</v>
      </c>
      <c r="R491" s="187">
        <f>ROUND(J491*H491,2)</f>
        <v>0</v>
      </c>
      <c r="S491" s="66"/>
      <c r="T491" s="188">
        <f>S491*H491</f>
        <v>0</v>
      </c>
      <c r="U491" s="188">
        <v>0.0125042</v>
      </c>
      <c r="V491" s="188">
        <f>U491*H491</f>
        <v>0.736872506</v>
      </c>
      <c r="W491" s="188">
        <v>0</v>
      </c>
      <c r="X491" s="189">
        <f>W491*H491</f>
        <v>0</v>
      </c>
      <c r="Y491" s="36"/>
      <c r="Z491" s="36"/>
      <c r="AA491" s="36"/>
      <c r="AB491" s="36"/>
      <c r="AC491" s="36"/>
      <c r="AD491" s="36"/>
      <c r="AE491" s="36"/>
      <c r="AR491" s="190" t="s">
        <v>503</v>
      </c>
      <c r="AT491" s="190" t="s">
        <v>142</v>
      </c>
      <c r="AU491" s="190" t="s">
        <v>141</v>
      </c>
      <c r="AY491" s="19" t="s">
        <v>138</v>
      </c>
      <c r="BE491" s="191">
        <f>IF(O491="základní",K491,0)</f>
        <v>0</v>
      </c>
      <c r="BF491" s="191">
        <f>IF(O491="snížená",K491,0)</f>
        <v>0</v>
      </c>
      <c r="BG491" s="191">
        <f>IF(O491="zákl. přenesená",K491,0)</f>
        <v>0</v>
      </c>
      <c r="BH491" s="191">
        <f>IF(O491="sníž. přenesená",K491,0)</f>
        <v>0</v>
      </c>
      <c r="BI491" s="191">
        <f>IF(O491="nulová",K491,0)</f>
        <v>0</v>
      </c>
      <c r="BJ491" s="19" t="s">
        <v>141</v>
      </c>
      <c r="BK491" s="191">
        <f>ROUND(P491*H491,2)</f>
        <v>0</v>
      </c>
      <c r="BL491" s="19" t="s">
        <v>503</v>
      </c>
      <c r="BM491" s="190" t="s">
        <v>611</v>
      </c>
    </row>
    <row r="492" spans="2:51" s="14" customFormat="1" ht="11.25">
      <c r="B492" s="214"/>
      <c r="C492" s="215"/>
      <c r="D492" s="205" t="s">
        <v>186</v>
      </c>
      <c r="E492" s="216" t="s">
        <v>22</v>
      </c>
      <c r="F492" s="217" t="s">
        <v>612</v>
      </c>
      <c r="G492" s="215"/>
      <c r="H492" s="218">
        <v>58.93</v>
      </c>
      <c r="I492" s="219"/>
      <c r="J492" s="219"/>
      <c r="K492" s="215"/>
      <c r="L492" s="215"/>
      <c r="M492" s="220"/>
      <c r="N492" s="221"/>
      <c r="O492" s="222"/>
      <c r="P492" s="222"/>
      <c r="Q492" s="222"/>
      <c r="R492" s="222"/>
      <c r="S492" s="222"/>
      <c r="T492" s="222"/>
      <c r="U492" s="222"/>
      <c r="V492" s="222"/>
      <c r="W492" s="222"/>
      <c r="X492" s="223"/>
      <c r="AT492" s="224" t="s">
        <v>186</v>
      </c>
      <c r="AU492" s="224" t="s">
        <v>141</v>
      </c>
      <c r="AV492" s="14" t="s">
        <v>141</v>
      </c>
      <c r="AW492" s="14" t="s">
        <v>5</v>
      </c>
      <c r="AX492" s="14" t="s">
        <v>78</v>
      </c>
      <c r="AY492" s="224" t="s">
        <v>138</v>
      </c>
    </row>
    <row r="493" spans="2:51" s="15" customFormat="1" ht="11.25">
      <c r="B493" s="225"/>
      <c r="C493" s="226"/>
      <c r="D493" s="205" t="s">
        <v>186</v>
      </c>
      <c r="E493" s="227" t="s">
        <v>22</v>
      </c>
      <c r="F493" s="228" t="s">
        <v>196</v>
      </c>
      <c r="G493" s="226"/>
      <c r="H493" s="229">
        <v>58.93</v>
      </c>
      <c r="I493" s="230"/>
      <c r="J493" s="230"/>
      <c r="K493" s="226"/>
      <c r="L493" s="226"/>
      <c r="M493" s="231"/>
      <c r="N493" s="232"/>
      <c r="O493" s="233"/>
      <c r="P493" s="233"/>
      <c r="Q493" s="233"/>
      <c r="R493" s="233"/>
      <c r="S493" s="233"/>
      <c r="T493" s="233"/>
      <c r="U493" s="233"/>
      <c r="V493" s="233"/>
      <c r="W493" s="233"/>
      <c r="X493" s="234"/>
      <c r="AT493" s="235" t="s">
        <v>186</v>
      </c>
      <c r="AU493" s="235" t="s">
        <v>141</v>
      </c>
      <c r="AV493" s="15" t="s">
        <v>155</v>
      </c>
      <c r="AW493" s="15" t="s">
        <v>5</v>
      </c>
      <c r="AX493" s="15" t="s">
        <v>86</v>
      </c>
      <c r="AY493" s="235" t="s">
        <v>138</v>
      </c>
    </row>
    <row r="494" spans="1:65" s="2" customFormat="1" ht="44.25" customHeight="1">
      <c r="A494" s="36"/>
      <c r="B494" s="37"/>
      <c r="C494" s="178" t="s">
        <v>613</v>
      </c>
      <c r="D494" s="178" t="s">
        <v>142</v>
      </c>
      <c r="E494" s="179" t="s">
        <v>614</v>
      </c>
      <c r="F494" s="180" t="s">
        <v>615</v>
      </c>
      <c r="G494" s="181" t="s">
        <v>208</v>
      </c>
      <c r="H494" s="182">
        <v>58.93</v>
      </c>
      <c r="I494" s="183"/>
      <c r="J494" s="183"/>
      <c r="K494" s="184">
        <f>ROUND(P494*H494,2)</f>
        <v>0</v>
      </c>
      <c r="L494" s="180" t="s">
        <v>182</v>
      </c>
      <c r="M494" s="41"/>
      <c r="N494" s="185" t="s">
        <v>22</v>
      </c>
      <c r="O494" s="186" t="s">
        <v>48</v>
      </c>
      <c r="P494" s="187">
        <f>I494+J494</f>
        <v>0</v>
      </c>
      <c r="Q494" s="187">
        <f>ROUND(I494*H494,2)</f>
        <v>0</v>
      </c>
      <c r="R494" s="187">
        <f>ROUND(J494*H494,2)</f>
        <v>0</v>
      </c>
      <c r="S494" s="66"/>
      <c r="T494" s="188">
        <f>S494*H494</f>
        <v>0</v>
      </c>
      <c r="U494" s="188">
        <v>0</v>
      </c>
      <c r="V494" s="188">
        <f>U494*H494</f>
        <v>0</v>
      </c>
      <c r="W494" s="188">
        <v>0</v>
      </c>
      <c r="X494" s="189">
        <f>W494*H494</f>
        <v>0</v>
      </c>
      <c r="Y494" s="36"/>
      <c r="Z494" s="36"/>
      <c r="AA494" s="36"/>
      <c r="AB494" s="36"/>
      <c r="AC494" s="36"/>
      <c r="AD494" s="36"/>
      <c r="AE494" s="36"/>
      <c r="AR494" s="190" t="s">
        <v>503</v>
      </c>
      <c r="AT494" s="190" t="s">
        <v>142</v>
      </c>
      <c r="AU494" s="190" t="s">
        <v>141</v>
      </c>
      <c r="AY494" s="19" t="s">
        <v>138</v>
      </c>
      <c r="BE494" s="191">
        <f>IF(O494="základní",K494,0)</f>
        <v>0</v>
      </c>
      <c r="BF494" s="191">
        <f>IF(O494="snížená",K494,0)</f>
        <v>0</v>
      </c>
      <c r="BG494" s="191">
        <f>IF(O494="zákl. přenesená",K494,0)</f>
        <v>0</v>
      </c>
      <c r="BH494" s="191">
        <f>IF(O494="sníž. přenesená",K494,0)</f>
        <v>0</v>
      </c>
      <c r="BI494" s="191">
        <f>IF(O494="nulová",K494,0)</f>
        <v>0</v>
      </c>
      <c r="BJ494" s="19" t="s">
        <v>141</v>
      </c>
      <c r="BK494" s="191">
        <f>ROUND(P494*H494,2)</f>
        <v>0</v>
      </c>
      <c r="BL494" s="19" t="s">
        <v>503</v>
      </c>
      <c r="BM494" s="190" t="s">
        <v>616</v>
      </c>
    </row>
    <row r="495" spans="1:47" s="2" customFormat="1" ht="11.25">
      <c r="A495" s="36"/>
      <c r="B495" s="37"/>
      <c r="C495" s="38"/>
      <c r="D495" s="198" t="s">
        <v>184</v>
      </c>
      <c r="E495" s="38"/>
      <c r="F495" s="199" t="s">
        <v>617</v>
      </c>
      <c r="G495" s="38"/>
      <c r="H495" s="38"/>
      <c r="I495" s="200"/>
      <c r="J495" s="200"/>
      <c r="K495" s="38"/>
      <c r="L495" s="38"/>
      <c r="M495" s="41"/>
      <c r="N495" s="201"/>
      <c r="O495" s="202"/>
      <c r="P495" s="66"/>
      <c r="Q495" s="66"/>
      <c r="R495" s="66"/>
      <c r="S495" s="66"/>
      <c r="T495" s="66"/>
      <c r="U495" s="66"/>
      <c r="V495" s="66"/>
      <c r="W495" s="66"/>
      <c r="X495" s="67"/>
      <c r="Y495" s="36"/>
      <c r="Z495" s="36"/>
      <c r="AA495" s="36"/>
      <c r="AB495" s="36"/>
      <c r="AC495" s="36"/>
      <c r="AD495" s="36"/>
      <c r="AE495" s="36"/>
      <c r="AT495" s="19" t="s">
        <v>184</v>
      </c>
      <c r="AU495" s="19" t="s">
        <v>141</v>
      </c>
    </row>
    <row r="496" spans="2:51" s="14" customFormat="1" ht="11.25">
      <c r="B496" s="214"/>
      <c r="C496" s="215"/>
      <c r="D496" s="205" t="s">
        <v>186</v>
      </c>
      <c r="E496" s="216" t="s">
        <v>22</v>
      </c>
      <c r="F496" s="217" t="s">
        <v>612</v>
      </c>
      <c r="G496" s="215"/>
      <c r="H496" s="218">
        <v>58.93</v>
      </c>
      <c r="I496" s="219"/>
      <c r="J496" s="219"/>
      <c r="K496" s="215"/>
      <c r="L496" s="215"/>
      <c r="M496" s="220"/>
      <c r="N496" s="221"/>
      <c r="O496" s="222"/>
      <c r="P496" s="222"/>
      <c r="Q496" s="222"/>
      <c r="R496" s="222"/>
      <c r="S496" s="222"/>
      <c r="T496" s="222"/>
      <c r="U496" s="222"/>
      <c r="V496" s="222"/>
      <c r="W496" s="222"/>
      <c r="X496" s="223"/>
      <c r="AT496" s="224" t="s">
        <v>186</v>
      </c>
      <c r="AU496" s="224" t="s">
        <v>141</v>
      </c>
      <c r="AV496" s="14" t="s">
        <v>141</v>
      </c>
      <c r="AW496" s="14" t="s">
        <v>5</v>
      </c>
      <c r="AX496" s="14" t="s">
        <v>86</v>
      </c>
      <c r="AY496" s="224" t="s">
        <v>138</v>
      </c>
    </row>
    <row r="497" spans="1:65" s="2" customFormat="1" ht="24.2" customHeight="1">
      <c r="A497" s="36"/>
      <c r="B497" s="37"/>
      <c r="C497" s="236" t="s">
        <v>618</v>
      </c>
      <c r="D497" s="236" t="s">
        <v>405</v>
      </c>
      <c r="E497" s="237" t="s">
        <v>619</v>
      </c>
      <c r="F497" s="238" t="s">
        <v>620</v>
      </c>
      <c r="G497" s="239" t="s">
        <v>208</v>
      </c>
      <c r="H497" s="240">
        <v>66.208</v>
      </c>
      <c r="I497" s="241"/>
      <c r="J497" s="242"/>
      <c r="K497" s="243">
        <f>ROUND(P497*H497,2)</f>
        <v>0</v>
      </c>
      <c r="L497" s="238" t="s">
        <v>182</v>
      </c>
      <c r="M497" s="244"/>
      <c r="N497" s="245" t="s">
        <v>22</v>
      </c>
      <c r="O497" s="186" t="s">
        <v>48</v>
      </c>
      <c r="P497" s="187">
        <f>I497+J497</f>
        <v>0</v>
      </c>
      <c r="Q497" s="187">
        <f>ROUND(I497*H497,2)</f>
        <v>0</v>
      </c>
      <c r="R497" s="187">
        <f>ROUND(J497*H497,2)</f>
        <v>0</v>
      </c>
      <c r="S497" s="66"/>
      <c r="T497" s="188">
        <f>S497*H497</f>
        <v>0</v>
      </c>
      <c r="U497" s="188">
        <v>0.00011</v>
      </c>
      <c r="V497" s="188">
        <f>U497*H497</f>
        <v>0.00728288</v>
      </c>
      <c r="W497" s="188">
        <v>0</v>
      </c>
      <c r="X497" s="189">
        <f>W497*H497</f>
        <v>0</v>
      </c>
      <c r="Y497" s="36"/>
      <c r="Z497" s="36"/>
      <c r="AA497" s="36"/>
      <c r="AB497" s="36"/>
      <c r="AC497" s="36"/>
      <c r="AD497" s="36"/>
      <c r="AE497" s="36"/>
      <c r="AR497" s="190" t="s">
        <v>511</v>
      </c>
      <c r="AT497" s="190" t="s">
        <v>405</v>
      </c>
      <c r="AU497" s="190" t="s">
        <v>141</v>
      </c>
      <c r="AY497" s="19" t="s">
        <v>138</v>
      </c>
      <c r="BE497" s="191">
        <f>IF(O497="základní",K497,0)</f>
        <v>0</v>
      </c>
      <c r="BF497" s="191">
        <f>IF(O497="snížená",K497,0)</f>
        <v>0</v>
      </c>
      <c r="BG497" s="191">
        <f>IF(O497="zákl. přenesená",K497,0)</f>
        <v>0</v>
      </c>
      <c r="BH497" s="191">
        <f>IF(O497="sníž. přenesená",K497,0)</f>
        <v>0</v>
      </c>
      <c r="BI497" s="191">
        <f>IF(O497="nulová",K497,0)</f>
        <v>0</v>
      </c>
      <c r="BJ497" s="19" t="s">
        <v>141</v>
      </c>
      <c r="BK497" s="191">
        <f>ROUND(P497*H497,2)</f>
        <v>0</v>
      </c>
      <c r="BL497" s="19" t="s">
        <v>503</v>
      </c>
      <c r="BM497" s="190" t="s">
        <v>621</v>
      </c>
    </row>
    <row r="498" spans="2:51" s="14" customFormat="1" ht="11.25">
      <c r="B498" s="214"/>
      <c r="C498" s="215"/>
      <c r="D498" s="205" t="s">
        <v>186</v>
      </c>
      <c r="E498" s="216" t="s">
        <v>22</v>
      </c>
      <c r="F498" s="217" t="s">
        <v>612</v>
      </c>
      <c r="G498" s="215"/>
      <c r="H498" s="218">
        <v>58.93</v>
      </c>
      <c r="I498" s="219"/>
      <c r="J498" s="219"/>
      <c r="K498" s="215"/>
      <c r="L498" s="215"/>
      <c r="M498" s="220"/>
      <c r="N498" s="221"/>
      <c r="O498" s="222"/>
      <c r="P498" s="222"/>
      <c r="Q498" s="222"/>
      <c r="R498" s="222"/>
      <c r="S498" s="222"/>
      <c r="T498" s="222"/>
      <c r="U498" s="222"/>
      <c r="V498" s="222"/>
      <c r="W498" s="222"/>
      <c r="X498" s="223"/>
      <c r="AT498" s="224" t="s">
        <v>186</v>
      </c>
      <c r="AU498" s="224" t="s">
        <v>141</v>
      </c>
      <c r="AV498" s="14" t="s">
        <v>141</v>
      </c>
      <c r="AW498" s="14" t="s">
        <v>5</v>
      </c>
      <c r="AX498" s="14" t="s">
        <v>86</v>
      </c>
      <c r="AY498" s="224" t="s">
        <v>138</v>
      </c>
    </row>
    <row r="499" spans="2:51" s="14" customFormat="1" ht="11.25">
      <c r="B499" s="214"/>
      <c r="C499" s="215"/>
      <c r="D499" s="205" t="s">
        <v>186</v>
      </c>
      <c r="E499" s="215"/>
      <c r="F499" s="217" t="s">
        <v>622</v>
      </c>
      <c r="G499" s="215"/>
      <c r="H499" s="218">
        <v>66.208</v>
      </c>
      <c r="I499" s="219"/>
      <c r="J499" s="219"/>
      <c r="K499" s="215"/>
      <c r="L499" s="215"/>
      <c r="M499" s="220"/>
      <c r="N499" s="221"/>
      <c r="O499" s="222"/>
      <c r="P499" s="222"/>
      <c r="Q499" s="222"/>
      <c r="R499" s="222"/>
      <c r="S499" s="222"/>
      <c r="T499" s="222"/>
      <c r="U499" s="222"/>
      <c r="V499" s="222"/>
      <c r="W499" s="222"/>
      <c r="X499" s="223"/>
      <c r="AT499" s="224" t="s">
        <v>186</v>
      </c>
      <c r="AU499" s="224" t="s">
        <v>141</v>
      </c>
      <c r="AV499" s="14" t="s">
        <v>141</v>
      </c>
      <c r="AW499" s="14" t="s">
        <v>4</v>
      </c>
      <c r="AX499" s="14" t="s">
        <v>86</v>
      </c>
      <c r="AY499" s="224" t="s">
        <v>138</v>
      </c>
    </row>
    <row r="500" spans="1:65" s="2" customFormat="1" ht="33" customHeight="1">
      <c r="A500" s="36"/>
      <c r="B500" s="37"/>
      <c r="C500" s="178" t="s">
        <v>623</v>
      </c>
      <c r="D500" s="178" t="s">
        <v>142</v>
      </c>
      <c r="E500" s="179" t="s">
        <v>624</v>
      </c>
      <c r="F500" s="180" t="s">
        <v>625</v>
      </c>
      <c r="G500" s="181" t="s">
        <v>208</v>
      </c>
      <c r="H500" s="182">
        <v>13.565</v>
      </c>
      <c r="I500" s="183"/>
      <c r="J500" s="183"/>
      <c r="K500" s="184">
        <f>ROUND(P500*H500,2)</f>
        <v>0</v>
      </c>
      <c r="L500" s="180" t="s">
        <v>145</v>
      </c>
      <c r="M500" s="41"/>
      <c r="N500" s="185" t="s">
        <v>22</v>
      </c>
      <c r="O500" s="186" t="s">
        <v>48</v>
      </c>
      <c r="P500" s="187">
        <f>I500+J500</f>
        <v>0</v>
      </c>
      <c r="Q500" s="187">
        <f>ROUND(I500*H500,2)</f>
        <v>0</v>
      </c>
      <c r="R500" s="187">
        <f>ROUND(J500*H500,2)</f>
        <v>0</v>
      </c>
      <c r="S500" s="66"/>
      <c r="T500" s="188">
        <f>S500*H500</f>
        <v>0</v>
      </c>
      <c r="U500" s="188">
        <v>0.0246792</v>
      </c>
      <c r="V500" s="188">
        <f>U500*H500</f>
        <v>0.33477334799999997</v>
      </c>
      <c r="W500" s="188">
        <v>0</v>
      </c>
      <c r="X500" s="189">
        <f>W500*H500</f>
        <v>0</v>
      </c>
      <c r="Y500" s="36"/>
      <c r="Z500" s="36"/>
      <c r="AA500" s="36"/>
      <c r="AB500" s="36"/>
      <c r="AC500" s="36"/>
      <c r="AD500" s="36"/>
      <c r="AE500" s="36"/>
      <c r="AR500" s="190" t="s">
        <v>503</v>
      </c>
      <c r="AT500" s="190" t="s">
        <v>142</v>
      </c>
      <c r="AU500" s="190" t="s">
        <v>141</v>
      </c>
      <c r="AY500" s="19" t="s">
        <v>138</v>
      </c>
      <c r="BE500" s="191">
        <f>IF(O500="základní",K500,0)</f>
        <v>0</v>
      </c>
      <c r="BF500" s="191">
        <f>IF(O500="snížená",K500,0)</f>
        <v>0</v>
      </c>
      <c r="BG500" s="191">
        <f>IF(O500="zákl. přenesená",K500,0)</f>
        <v>0</v>
      </c>
      <c r="BH500" s="191">
        <f>IF(O500="sníž. přenesená",K500,0)</f>
        <v>0</v>
      </c>
      <c r="BI500" s="191">
        <f>IF(O500="nulová",K500,0)</f>
        <v>0</v>
      </c>
      <c r="BJ500" s="19" t="s">
        <v>141</v>
      </c>
      <c r="BK500" s="191">
        <f>ROUND(P500*H500,2)</f>
        <v>0</v>
      </c>
      <c r="BL500" s="19" t="s">
        <v>503</v>
      </c>
      <c r="BM500" s="190" t="s">
        <v>626</v>
      </c>
    </row>
    <row r="501" spans="1:47" s="2" customFormat="1" ht="19.5">
      <c r="A501" s="36"/>
      <c r="B501" s="37"/>
      <c r="C501" s="38"/>
      <c r="D501" s="205" t="s">
        <v>627</v>
      </c>
      <c r="E501" s="38"/>
      <c r="F501" s="246" t="s">
        <v>628</v>
      </c>
      <c r="G501" s="38"/>
      <c r="H501" s="38"/>
      <c r="I501" s="200"/>
      <c r="J501" s="200"/>
      <c r="K501" s="38"/>
      <c r="L501" s="38"/>
      <c r="M501" s="41"/>
      <c r="N501" s="201"/>
      <c r="O501" s="202"/>
      <c r="P501" s="66"/>
      <c r="Q501" s="66"/>
      <c r="R501" s="66"/>
      <c r="S501" s="66"/>
      <c r="T501" s="66"/>
      <c r="U501" s="66"/>
      <c r="V501" s="66"/>
      <c r="W501" s="66"/>
      <c r="X501" s="67"/>
      <c r="Y501" s="36"/>
      <c r="Z501" s="36"/>
      <c r="AA501" s="36"/>
      <c r="AB501" s="36"/>
      <c r="AC501" s="36"/>
      <c r="AD501" s="36"/>
      <c r="AE501" s="36"/>
      <c r="AT501" s="19" t="s">
        <v>627</v>
      </c>
      <c r="AU501" s="19" t="s">
        <v>141</v>
      </c>
    </row>
    <row r="502" spans="2:51" s="13" customFormat="1" ht="11.25">
      <c r="B502" s="203"/>
      <c r="C502" s="204"/>
      <c r="D502" s="205" t="s">
        <v>186</v>
      </c>
      <c r="E502" s="206" t="s">
        <v>22</v>
      </c>
      <c r="F502" s="207" t="s">
        <v>218</v>
      </c>
      <c r="G502" s="204"/>
      <c r="H502" s="206" t="s">
        <v>22</v>
      </c>
      <c r="I502" s="208"/>
      <c r="J502" s="208"/>
      <c r="K502" s="204"/>
      <c r="L502" s="204"/>
      <c r="M502" s="209"/>
      <c r="N502" s="210"/>
      <c r="O502" s="211"/>
      <c r="P502" s="211"/>
      <c r="Q502" s="211"/>
      <c r="R502" s="211"/>
      <c r="S502" s="211"/>
      <c r="T502" s="211"/>
      <c r="U502" s="211"/>
      <c r="V502" s="211"/>
      <c r="W502" s="211"/>
      <c r="X502" s="212"/>
      <c r="AT502" s="213" t="s">
        <v>186</v>
      </c>
      <c r="AU502" s="213" t="s">
        <v>141</v>
      </c>
      <c r="AV502" s="13" t="s">
        <v>86</v>
      </c>
      <c r="AW502" s="13" t="s">
        <v>5</v>
      </c>
      <c r="AX502" s="13" t="s">
        <v>78</v>
      </c>
      <c r="AY502" s="213" t="s">
        <v>138</v>
      </c>
    </row>
    <row r="503" spans="2:51" s="14" customFormat="1" ht="11.25">
      <c r="B503" s="214"/>
      <c r="C503" s="215"/>
      <c r="D503" s="205" t="s">
        <v>186</v>
      </c>
      <c r="E503" s="216" t="s">
        <v>22</v>
      </c>
      <c r="F503" s="217" t="s">
        <v>629</v>
      </c>
      <c r="G503" s="215"/>
      <c r="H503" s="218">
        <v>1.296</v>
      </c>
      <c r="I503" s="219"/>
      <c r="J503" s="219"/>
      <c r="K503" s="215"/>
      <c r="L503" s="215"/>
      <c r="M503" s="220"/>
      <c r="N503" s="221"/>
      <c r="O503" s="222"/>
      <c r="P503" s="222"/>
      <c r="Q503" s="222"/>
      <c r="R503" s="222"/>
      <c r="S503" s="222"/>
      <c r="T503" s="222"/>
      <c r="U503" s="222"/>
      <c r="V503" s="222"/>
      <c r="W503" s="222"/>
      <c r="X503" s="223"/>
      <c r="AT503" s="224" t="s">
        <v>186</v>
      </c>
      <c r="AU503" s="224" t="s">
        <v>141</v>
      </c>
      <c r="AV503" s="14" t="s">
        <v>141</v>
      </c>
      <c r="AW503" s="14" t="s">
        <v>5</v>
      </c>
      <c r="AX503" s="14" t="s">
        <v>78</v>
      </c>
      <c r="AY503" s="224" t="s">
        <v>138</v>
      </c>
    </row>
    <row r="504" spans="2:51" s="13" customFormat="1" ht="11.25">
      <c r="B504" s="203"/>
      <c r="C504" s="204"/>
      <c r="D504" s="205" t="s">
        <v>186</v>
      </c>
      <c r="E504" s="206" t="s">
        <v>22</v>
      </c>
      <c r="F504" s="207" t="s">
        <v>234</v>
      </c>
      <c r="G504" s="204"/>
      <c r="H504" s="206" t="s">
        <v>22</v>
      </c>
      <c r="I504" s="208"/>
      <c r="J504" s="208"/>
      <c r="K504" s="204"/>
      <c r="L504" s="204"/>
      <c r="M504" s="209"/>
      <c r="N504" s="210"/>
      <c r="O504" s="211"/>
      <c r="P504" s="211"/>
      <c r="Q504" s="211"/>
      <c r="R504" s="211"/>
      <c r="S504" s="211"/>
      <c r="T504" s="211"/>
      <c r="U504" s="211"/>
      <c r="V504" s="211"/>
      <c r="W504" s="211"/>
      <c r="X504" s="212"/>
      <c r="AT504" s="213" t="s">
        <v>186</v>
      </c>
      <c r="AU504" s="213" t="s">
        <v>141</v>
      </c>
      <c r="AV504" s="13" t="s">
        <v>86</v>
      </c>
      <c r="AW504" s="13" t="s">
        <v>5</v>
      </c>
      <c r="AX504" s="13" t="s">
        <v>78</v>
      </c>
      <c r="AY504" s="213" t="s">
        <v>138</v>
      </c>
    </row>
    <row r="505" spans="2:51" s="14" customFormat="1" ht="11.25">
      <c r="B505" s="214"/>
      <c r="C505" s="215"/>
      <c r="D505" s="205" t="s">
        <v>186</v>
      </c>
      <c r="E505" s="216" t="s">
        <v>22</v>
      </c>
      <c r="F505" s="217" t="s">
        <v>630</v>
      </c>
      <c r="G505" s="215"/>
      <c r="H505" s="218">
        <v>1.411</v>
      </c>
      <c r="I505" s="219"/>
      <c r="J505" s="219"/>
      <c r="K505" s="215"/>
      <c r="L505" s="215"/>
      <c r="M505" s="220"/>
      <c r="N505" s="221"/>
      <c r="O505" s="222"/>
      <c r="P505" s="222"/>
      <c r="Q505" s="222"/>
      <c r="R505" s="222"/>
      <c r="S505" s="222"/>
      <c r="T505" s="222"/>
      <c r="U505" s="222"/>
      <c r="V505" s="222"/>
      <c r="W505" s="222"/>
      <c r="X505" s="223"/>
      <c r="AT505" s="224" t="s">
        <v>186</v>
      </c>
      <c r="AU505" s="224" t="s">
        <v>141</v>
      </c>
      <c r="AV505" s="14" t="s">
        <v>141</v>
      </c>
      <c r="AW505" s="14" t="s">
        <v>5</v>
      </c>
      <c r="AX505" s="14" t="s">
        <v>78</v>
      </c>
      <c r="AY505" s="224" t="s">
        <v>138</v>
      </c>
    </row>
    <row r="506" spans="2:51" s="13" customFormat="1" ht="11.25">
      <c r="B506" s="203"/>
      <c r="C506" s="204"/>
      <c r="D506" s="205" t="s">
        <v>186</v>
      </c>
      <c r="E506" s="206" t="s">
        <v>22</v>
      </c>
      <c r="F506" s="207" t="s">
        <v>187</v>
      </c>
      <c r="G506" s="204"/>
      <c r="H506" s="206" t="s">
        <v>22</v>
      </c>
      <c r="I506" s="208"/>
      <c r="J506" s="208"/>
      <c r="K506" s="204"/>
      <c r="L506" s="204"/>
      <c r="M506" s="209"/>
      <c r="N506" s="210"/>
      <c r="O506" s="211"/>
      <c r="P506" s="211"/>
      <c r="Q506" s="211"/>
      <c r="R506" s="211"/>
      <c r="S506" s="211"/>
      <c r="T506" s="211"/>
      <c r="U506" s="211"/>
      <c r="V506" s="211"/>
      <c r="W506" s="211"/>
      <c r="X506" s="212"/>
      <c r="AT506" s="213" t="s">
        <v>186</v>
      </c>
      <c r="AU506" s="213" t="s">
        <v>141</v>
      </c>
      <c r="AV506" s="13" t="s">
        <v>86</v>
      </c>
      <c r="AW506" s="13" t="s">
        <v>5</v>
      </c>
      <c r="AX506" s="13" t="s">
        <v>78</v>
      </c>
      <c r="AY506" s="213" t="s">
        <v>138</v>
      </c>
    </row>
    <row r="507" spans="2:51" s="14" customFormat="1" ht="11.25">
      <c r="B507" s="214"/>
      <c r="C507" s="215"/>
      <c r="D507" s="205" t="s">
        <v>186</v>
      </c>
      <c r="E507" s="216" t="s">
        <v>22</v>
      </c>
      <c r="F507" s="217" t="s">
        <v>631</v>
      </c>
      <c r="G507" s="215"/>
      <c r="H507" s="218">
        <v>4.306</v>
      </c>
      <c r="I507" s="219"/>
      <c r="J507" s="219"/>
      <c r="K507" s="215"/>
      <c r="L507" s="215"/>
      <c r="M507" s="220"/>
      <c r="N507" s="221"/>
      <c r="O507" s="222"/>
      <c r="P507" s="222"/>
      <c r="Q507" s="222"/>
      <c r="R507" s="222"/>
      <c r="S507" s="222"/>
      <c r="T507" s="222"/>
      <c r="U507" s="222"/>
      <c r="V507" s="222"/>
      <c r="W507" s="222"/>
      <c r="X507" s="223"/>
      <c r="AT507" s="224" t="s">
        <v>186</v>
      </c>
      <c r="AU507" s="224" t="s">
        <v>141</v>
      </c>
      <c r="AV507" s="14" t="s">
        <v>141</v>
      </c>
      <c r="AW507" s="14" t="s">
        <v>5</v>
      </c>
      <c r="AX507" s="14" t="s">
        <v>78</v>
      </c>
      <c r="AY507" s="224" t="s">
        <v>138</v>
      </c>
    </row>
    <row r="508" spans="2:51" s="13" customFormat="1" ht="11.25">
      <c r="B508" s="203"/>
      <c r="C508" s="204"/>
      <c r="D508" s="205" t="s">
        <v>186</v>
      </c>
      <c r="E508" s="206" t="s">
        <v>22</v>
      </c>
      <c r="F508" s="207" t="s">
        <v>221</v>
      </c>
      <c r="G508" s="204"/>
      <c r="H508" s="206" t="s">
        <v>22</v>
      </c>
      <c r="I508" s="208"/>
      <c r="J508" s="208"/>
      <c r="K508" s="204"/>
      <c r="L508" s="204"/>
      <c r="M508" s="209"/>
      <c r="N508" s="210"/>
      <c r="O508" s="211"/>
      <c r="P508" s="211"/>
      <c r="Q508" s="211"/>
      <c r="R508" s="211"/>
      <c r="S508" s="211"/>
      <c r="T508" s="211"/>
      <c r="U508" s="211"/>
      <c r="V508" s="211"/>
      <c r="W508" s="211"/>
      <c r="X508" s="212"/>
      <c r="AT508" s="213" t="s">
        <v>186</v>
      </c>
      <c r="AU508" s="213" t="s">
        <v>141</v>
      </c>
      <c r="AV508" s="13" t="s">
        <v>86</v>
      </c>
      <c r="AW508" s="13" t="s">
        <v>5</v>
      </c>
      <c r="AX508" s="13" t="s">
        <v>78</v>
      </c>
      <c r="AY508" s="213" t="s">
        <v>138</v>
      </c>
    </row>
    <row r="509" spans="2:51" s="14" customFormat="1" ht="11.25">
      <c r="B509" s="214"/>
      <c r="C509" s="215"/>
      <c r="D509" s="205" t="s">
        <v>186</v>
      </c>
      <c r="E509" s="216" t="s">
        <v>22</v>
      </c>
      <c r="F509" s="217" t="s">
        <v>632</v>
      </c>
      <c r="G509" s="215"/>
      <c r="H509" s="218">
        <v>3.744</v>
      </c>
      <c r="I509" s="219"/>
      <c r="J509" s="219"/>
      <c r="K509" s="215"/>
      <c r="L509" s="215"/>
      <c r="M509" s="220"/>
      <c r="N509" s="221"/>
      <c r="O509" s="222"/>
      <c r="P509" s="222"/>
      <c r="Q509" s="222"/>
      <c r="R509" s="222"/>
      <c r="S509" s="222"/>
      <c r="T509" s="222"/>
      <c r="U509" s="222"/>
      <c r="V509" s="222"/>
      <c r="W509" s="222"/>
      <c r="X509" s="223"/>
      <c r="AT509" s="224" t="s">
        <v>186</v>
      </c>
      <c r="AU509" s="224" t="s">
        <v>141</v>
      </c>
      <c r="AV509" s="14" t="s">
        <v>141</v>
      </c>
      <c r="AW509" s="14" t="s">
        <v>5</v>
      </c>
      <c r="AX509" s="14" t="s">
        <v>78</v>
      </c>
      <c r="AY509" s="224" t="s">
        <v>138</v>
      </c>
    </row>
    <row r="510" spans="2:51" s="13" customFormat="1" ht="11.25">
      <c r="B510" s="203"/>
      <c r="C510" s="204"/>
      <c r="D510" s="205" t="s">
        <v>186</v>
      </c>
      <c r="E510" s="206" t="s">
        <v>22</v>
      </c>
      <c r="F510" s="207" t="s">
        <v>193</v>
      </c>
      <c r="G510" s="204"/>
      <c r="H510" s="206" t="s">
        <v>22</v>
      </c>
      <c r="I510" s="208"/>
      <c r="J510" s="208"/>
      <c r="K510" s="204"/>
      <c r="L510" s="204"/>
      <c r="M510" s="209"/>
      <c r="N510" s="210"/>
      <c r="O510" s="211"/>
      <c r="P510" s="211"/>
      <c r="Q510" s="211"/>
      <c r="R510" s="211"/>
      <c r="S510" s="211"/>
      <c r="T510" s="211"/>
      <c r="U510" s="211"/>
      <c r="V510" s="211"/>
      <c r="W510" s="211"/>
      <c r="X510" s="212"/>
      <c r="AT510" s="213" t="s">
        <v>186</v>
      </c>
      <c r="AU510" s="213" t="s">
        <v>141</v>
      </c>
      <c r="AV510" s="13" t="s">
        <v>86</v>
      </c>
      <c r="AW510" s="13" t="s">
        <v>5</v>
      </c>
      <c r="AX510" s="13" t="s">
        <v>78</v>
      </c>
      <c r="AY510" s="213" t="s">
        <v>138</v>
      </c>
    </row>
    <row r="511" spans="2:51" s="14" customFormat="1" ht="11.25">
      <c r="B511" s="214"/>
      <c r="C511" s="215"/>
      <c r="D511" s="205" t="s">
        <v>186</v>
      </c>
      <c r="E511" s="216" t="s">
        <v>22</v>
      </c>
      <c r="F511" s="217" t="s">
        <v>633</v>
      </c>
      <c r="G511" s="215"/>
      <c r="H511" s="218">
        <v>2.808</v>
      </c>
      <c r="I511" s="219"/>
      <c r="J511" s="219"/>
      <c r="K511" s="215"/>
      <c r="L511" s="215"/>
      <c r="M511" s="220"/>
      <c r="N511" s="221"/>
      <c r="O511" s="222"/>
      <c r="P511" s="222"/>
      <c r="Q511" s="222"/>
      <c r="R511" s="222"/>
      <c r="S511" s="222"/>
      <c r="T511" s="222"/>
      <c r="U511" s="222"/>
      <c r="V511" s="222"/>
      <c r="W511" s="222"/>
      <c r="X511" s="223"/>
      <c r="AT511" s="224" t="s">
        <v>186</v>
      </c>
      <c r="AU511" s="224" t="s">
        <v>141</v>
      </c>
      <c r="AV511" s="14" t="s">
        <v>141</v>
      </c>
      <c r="AW511" s="14" t="s">
        <v>5</v>
      </c>
      <c r="AX511" s="14" t="s">
        <v>78</v>
      </c>
      <c r="AY511" s="224" t="s">
        <v>138</v>
      </c>
    </row>
    <row r="512" spans="2:51" s="15" customFormat="1" ht="11.25">
      <c r="B512" s="225"/>
      <c r="C512" s="226"/>
      <c r="D512" s="205" t="s">
        <v>186</v>
      </c>
      <c r="E512" s="227" t="s">
        <v>22</v>
      </c>
      <c r="F512" s="228" t="s">
        <v>196</v>
      </c>
      <c r="G512" s="226"/>
      <c r="H512" s="229">
        <v>13.565</v>
      </c>
      <c r="I512" s="230"/>
      <c r="J512" s="230"/>
      <c r="K512" s="226"/>
      <c r="L512" s="226"/>
      <c r="M512" s="231"/>
      <c r="N512" s="232"/>
      <c r="O512" s="233"/>
      <c r="P512" s="233"/>
      <c r="Q512" s="233"/>
      <c r="R512" s="233"/>
      <c r="S512" s="233"/>
      <c r="T512" s="233"/>
      <c r="U512" s="233"/>
      <c r="V512" s="233"/>
      <c r="W512" s="233"/>
      <c r="X512" s="234"/>
      <c r="AT512" s="235" t="s">
        <v>186</v>
      </c>
      <c r="AU512" s="235" t="s">
        <v>141</v>
      </c>
      <c r="AV512" s="15" t="s">
        <v>155</v>
      </c>
      <c r="AW512" s="15" t="s">
        <v>5</v>
      </c>
      <c r="AX512" s="15" t="s">
        <v>86</v>
      </c>
      <c r="AY512" s="235" t="s">
        <v>138</v>
      </c>
    </row>
    <row r="513" spans="1:65" s="2" customFormat="1" ht="66.75" customHeight="1">
      <c r="A513" s="36"/>
      <c r="B513" s="37"/>
      <c r="C513" s="178" t="s">
        <v>634</v>
      </c>
      <c r="D513" s="178" t="s">
        <v>142</v>
      </c>
      <c r="E513" s="179" t="s">
        <v>635</v>
      </c>
      <c r="F513" s="180" t="s">
        <v>636</v>
      </c>
      <c r="G513" s="181" t="s">
        <v>200</v>
      </c>
      <c r="H513" s="182">
        <v>2.952</v>
      </c>
      <c r="I513" s="183"/>
      <c r="J513" s="183"/>
      <c r="K513" s="184">
        <f>ROUND(P513*H513,2)</f>
        <v>0</v>
      </c>
      <c r="L513" s="180" t="s">
        <v>182</v>
      </c>
      <c r="M513" s="41"/>
      <c r="N513" s="185" t="s">
        <v>22</v>
      </c>
      <c r="O513" s="186" t="s">
        <v>48</v>
      </c>
      <c r="P513" s="187">
        <f>I513+J513</f>
        <v>0</v>
      </c>
      <c r="Q513" s="187">
        <f>ROUND(I513*H513,2)</f>
        <v>0</v>
      </c>
      <c r="R513" s="187">
        <f>ROUND(J513*H513,2)</f>
        <v>0</v>
      </c>
      <c r="S513" s="66"/>
      <c r="T513" s="188">
        <f>S513*H513</f>
        <v>0</v>
      </c>
      <c r="U513" s="188">
        <v>0</v>
      </c>
      <c r="V513" s="188">
        <f>U513*H513</f>
        <v>0</v>
      </c>
      <c r="W513" s="188">
        <v>0</v>
      </c>
      <c r="X513" s="189">
        <f>W513*H513</f>
        <v>0</v>
      </c>
      <c r="Y513" s="36"/>
      <c r="Z513" s="36"/>
      <c r="AA513" s="36"/>
      <c r="AB513" s="36"/>
      <c r="AC513" s="36"/>
      <c r="AD513" s="36"/>
      <c r="AE513" s="36"/>
      <c r="AR513" s="190" t="s">
        <v>503</v>
      </c>
      <c r="AT513" s="190" t="s">
        <v>142</v>
      </c>
      <c r="AU513" s="190" t="s">
        <v>141</v>
      </c>
      <c r="AY513" s="19" t="s">
        <v>138</v>
      </c>
      <c r="BE513" s="191">
        <f>IF(O513="základní",K513,0)</f>
        <v>0</v>
      </c>
      <c r="BF513" s="191">
        <f>IF(O513="snížená",K513,0)</f>
        <v>0</v>
      </c>
      <c r="BG513" s="191">
        <f>IF(O513="zákl. přenesená",K513,0)</f>
        <v>0</v>
      </c>
      <c r="BH513" s="191">
        <f>IF(O513="sníž. přenesená",K513,0)</f>
        <v>0</v>
      </c>
      <c r="BI513" s="191">
        <f>IF(O513="nulová",K513,0)</f>
        <v>0</v>
      </c>
      <c r="BJ513" s="19" t="s">
        <v>141</v>
      </c>
      <c r="BK513" s="191">
        <f>ROUND(P513*H513,2)</f>
        <v>0</v>
      </c>
      <c r="BL513" s="19" t="s">
        <v>503</v>
      </c>
      <c r="BM513" s="190" t="s">
        <v>637</v>
      </c>
    </row>
    <row r="514" spans="1:47" s="2" customFormat="1" ht="11.25">
      <c r="A514" s="36"/>
      <c r="B514" s="37"/>
      <c r="C514" s="38"/>
      <c r="D514" s="198" t="s">
        <v>184</v>
      </c>
      <c r="E514" s="38"/>
      <c r="F514" s="199" t="s">
        <v>638</v>
      </c>
      <c r="G514" s="38"/>
      <c r="H514" s="38"/>
      <c r="I514" s="200"/>
      <c r="J514" s="200"/>
      <c r="K514" s="38"/>
      <c r="L514" s="38"/>
      <c r="M514" s="41"/>
      <c r="N514" s="201"/>
      <c r="O514" s="202"/>
      <c r="P514" s="66"/>
      <c r="Q514" s="66"/>
      <c r="R514" s="66"/>
      <c r="S514" s="66"/>
      <c r="T514" s="66"/>
      <c r="U514" s="66"/>
      <c r="V514" s="66"/>
      <c r="W514" s="66"/>
      <c r="X514" s="67"/>
      <c r="Y514" s="36"/>
      <c r="Z514" s="36"/>
      <c r="AA514" s="36"/>
      <c r="AB514" s="36"/>
      <c r="AC514" s="36"/>
      <c r="AD514" s="36"/>
      <c r="AE514" s="36"/>
      <c r="AT514" s="19" t="s">
        <v>184</v>
      </c>
      <c r="AU514" s="19" t="s">
        <v>141</v>
      </c>
    </row>
    <row r="515" spans="2:63" s="12" customFormat="1" ht="22.9" customHeight="1">
      <c r="B515" s="161"/>
      <c r="C515" s="162"/>
      <c r="D515" s="163" t="s">
        <v>77</v>
      </c>
      <c r="E515" s="176" t="s">
        <v>639</v>
      </c>
      <c r="F515" s="176" t="s">
        <v>640</v>
      </c>
      <c r="G515" s="162"/>
      <c r="H515" s="162"/>
      <c r="I515" s="165"/>
      <c r="J515" s="165"/>
      <c r="K515" s="177">
        <f>BK515</f>
        <v>0</v>
      </c>
      <c r="L515" s="162"/>
      <c r="M515" s="167"/>
      <c r="N515" s="168"/>
      <c r="O515" s="169"/>
      <c r="P515" s="169"/>
      <c r="Q515" s="170">
        <f>SUM(Q516:Q572)</f>
        <v>0</v>
      </c>
      <c r="R515" s="170">
        <f>SUM(R516:R572)</f>
        <v>0</v>
      </c>
      <c r="S515" s="169"/>
      <c r="T515" s="171">
        <f>SUM(T516:T572)</f>
        <v>0</v>
      </c>
      <c r="U515" s="169"/>
      <c r="V515" s="171">
        <f>SUM(V516:V572)</f>
        <v>0.26852</v>
      </c>
      <c r="W515" s="169"/>
      <c r="X515" s="172">
        <f>SUM(X516:X572)</f>
        <v>0</v>
      </c>
      <c r="AR515" s="173" t="s">
        <v>141</v>
      </c>
      <c r="AT515" s="174" t="s">
        <v>77</v>
      </c>
      <c r="AU515" s="174" t="s">
        <v>86</v>
      </c>
      <c r="AY515" s="173" t="s">
        <v>138</v>
      </c>
      <c r="BK515" s="175">
        <f>SUM(BK516:BK572)</f>
        <v>0</v>
      </c>
    </row>
    <row r="516" spans="1:65" s="2" customFormat="1" ht="37.9" customHeight="1">
      <c r="A516" s="36"/>
      <c r="B516" s="37"/>
      <c r="C516" s="178" t="s">
        <v>641</v>
      </c>
      <c r="D516" s="178" t="s">
        <v>142</v>
      </c>
      <c r="E516" s="179" t="s">
        <v>642</v>
      </c>
      <c r="F516" s="180" t="s">
        <v>643</v>
      </c>
      <c r="G516" s="181" t="s">
        <v>144</v>
      </c>
      <c r="H516" s="182">
        <v>10</v>
      </c>
      <c r="I516" s="183"/>
      <c r="J516" s="183"/>
      <c r="K516" s="184">
        <f>ROUND(P516*H516,2)</f>
        <v>0</v>
      </c>
      <c r="L516" s="180" t="s">
        <v>182</v>
      </c>
      <c r="M516" s="41"/>
      <c r="N516" s="185" t="s">
        <v>22</v>
      </c>
      <c r="O516" s="186" t="s">
        <v>48</v>
      </c>
      <c r="P516" s="187">
        <f>I516+J516</f>
        <v>0</v>
      </c>
      <c r="Q516" s="187">
        <f>ROUND(I516*H516,2)</f>
        <v>0</v>
      </c>
      <c r="R516" s="187">
        <f>ROUND(J516*H516,2)</f>
        <v>0</v>
      </c>
      <c r="S516" s="66"/>
      <c r="T516" s="188">
        <f>S516*H516</f>
        <v>0</v>
      </c>
      <c r="U516" s="188">
        <v>0</v>
      </c>
      <c r="V516" s="188">
        <f>U516*H516</f>
        <v>0</v>
      </c>
      <c r="W516" s="188">
        <v>0</v>
      </c>
      <c r="X516" s="189">
        <f>W516*H516</f>
        <v>0</v>
      </c>
      <c r="Y516" s="36"/>
      <c r="Z516" s="36"/>
      <c r="AA516" s="36"/>
      <c r="AB516" s="36"/>
      <c r="AC516" s="36"/>
      <c r="AD516" s="36"/>
      <c r="AE516" s="36"/>
      <c r="AR516" s="190" t="s">
        <v>503</v>
      </c>
      <c r="AT516" s="190" t="s">
        <v>142</v>
      </c>
      <c r="AU516" s="190" t="s">
        <v>141</v>
      </c>
      <c r="AY516" s="19" t="s">
        <v>138</v>
      </c>
      <c r="BE516" s="191">
        <f>IF(O516="základní",K516,0)</f>
        <v>0</v>
      </c>
      <c r="BF516" s="191">
        <f>IF(O516="snížená",K516,0)</f>
        <v>0</v>
      </c>
      <c r="BG516" s="191">
        <f>IF(O516="zákl. přenesená",K516,0)</f>
        <v>0</v>
      </c>
      <c r="BH516" s="191">
        <f>IF(O516="sníž. přenesená",K516,0)</f>
        <v>0</v>
      </c>
      <c r="BI516" s="191">
        <f>IF(O516="nulová",K516,0)</f>
        <v>0</v>
      </c>
      <c r="BJ516" s="19" t="s">
        <v>141</v>
      </c>
      <c r="BK516" s="191">
        <f>ROUND(P516*H516,2)</f>
        <v>0</v>
      </c>
      <c r="BL516" s="19" t="s">
        <v>503</v>
      </c>
      <c r="BM516" s="190" t="s">
        <v>644</v>
      </c>
    </row>
    <row r="517" spans="1:47" s="2" customFormat="1" ht="11.25">
      <c r="A517" s="36"/>
      <c r="B517" s="37"/>
      <c r="C517" s="38"/>
      <c r="D517" s="198" t="s">
        <v>184</v>
      </c>
      <c r="E517" s="38"/>
      <c r="F517" s="199" t="s">
        <v>645</v>
      </c>
      <c r="G517" s="38"/>
      <c r="H517" s="38"/>
      <c r="I517" s="200"/>
      <c r="J517" s="200"/>
      <c r="K517" s="38"/>
      <c r="L517" s="38"/>
      <c r="M517" s="41"/>
      <c r="N517" s="201"/>
      <c r="O517" s="202"/>
      <c r="P517" s="66"/>
      <c r="Q517" s="66"/>
      <c r="R517" s="66"/>
      <c r="S517" s="66"/>
      <c r="T517" s="66"/>
      <c r="U517" s="66"/>
      <c r="V517" s="66"/>
      <c r="W517" s="66"/>
      <c r="X517" s="67"/>
      <c r="Y517" s="36"/>
      <c r="Z517" s="36"/>
      <c r="AA517" s="36"/>
      <c r="AB517" s="36"/>
      <c r="AC517" s="36"/>
      <c r="AD517" s="36"/>
      <c r="AE517" s="36"/>
      <c r="AT517" s="19" t="s">
        <v>184</v>
      </c>
      <c r="AU517" s="19" t="s">
        <v>141</v>
      </c>
    </row>
    <row r="518" spans="2:51" s="13" customFormat="1" ht="11.25">
      <c r="B518" s="203"/>
      <c r="C518" s="204"/>
      <c r="D518" s="205" t="s">
        <v>186</v>
      </c>
      <c r="E518" s="206" t="s">
        <v>22</v>
      </c>
      <c r="F518" s="207" t="s">
        <v>646</v>
      </c>
      <c r="G518" s="204"/>
      <c r="H518" s="206" t="s">
        <v>22</v>
      </c>
      <c r="I518" s="208"/>
      <c r="J518" s="208"/>
      <c r="K518" s="204"/>
      <c r="L518" s="204"/>
      <c r="M518" s="209"/>
      <c r="N518" s="210"/>
      <c r="O518" s="211"/>
      <c r="P518" s="211"/>
      <c r="Q518" s="211"/>
      <c r="R518" s="211"/>
      <c r="S518" s="211"/>
      <c r="T518" s="211"/>
      <c r="U518" s="211"/>
      <c r="V518" s="211"/>
      <c r="W518" s="211"/>
      <c r="X518" s="212"/>
      <c r="AT518" s="213" t="s">
        <v>186</v>
      </c>
      <c r="AU518" s="213" t="s">
        <v>141</v>
      </c>
      <c r="AV518" s="13" t="s">
        <v>86</v>
      </c>
      <c r="AW518" s="13" t="s">
        <v>5</v>
      </c>
      <c r="AX518" s="13" t="s">
        <v>78</v>
      </c>
      <c r="AY518" s="213" t="s">
        <v>138</v>
      </c>
    </row>
    <row r="519" spans="2:51" s="14" customFormat="1" ht="11.25">
      <c r="B519" s="214"/>
      <c r="C519" s="215"/>
      <c r="D519" s="205" t="s">
        <v>186</v>
      </c>
      <c r="E519" s="216" t="s">
        <v>22</v>
      </c>
      <c r="F519" s="217" t="s">
        <v>86</v>
      </c>
      <c r="G519" s="215"/>
      <c r="H519" s="218">
        <v>1</v>
      </c>
      <c r="I519" s="219"/>
      <c r="J519" s="219"/>
      <c r="K519" s="215"/>
      <c r="L519" s="215"/>
      <c r="M519" s="220"/>
      <c r="N519" s="221"/>
      <c r="O519" s="222"/>
      <c r="P519" s="222"/>
      <c r="Q519" s="222"/>
      <c r="R519" s="222"/>
      <c r="S519" s="222"/>
      <c r="T519" s="222"/>
      <c r="U519" s="222"/>
      <c r="V519" s="222"/>
      <c r="W519" s="222"/>
      <c r="X519" s="223"/>
      <c r="AT519" s="224" t="s">
        <v>186</v>
      </c>
      <c r="AU519" s="224" t="s">
        <v>141</v>
      </c>
      <c r="AV519" s="14" t="s">
        <v>141</v>
      </c>
      <c r="AW519" s="14" t="s">
        <v>5</v>
      </c>
      <c r="AX519" s="14" t="s">
        <v>78</v>
      </c>
      <c r="AY519" s="224" t="s">
        <v>138</v>
      </c>
    </row>
    <row r="520" spans="2:51" s="13" customFormat="1" ht="11.25">
      <c r="B520" s="203"/>
      <c r="C520" s="204"/>
      <c r="D520" s="205" t="s">
        <v>186</v>
      </c>
      <c r="E520" s="206" t="s">
        <v>22</v>
      </c>
      <c r="F520" s="207" t="s">
        <v>647</v>
      </c>
      <c r="G520" s="204"/>
      <c r="H520" s="206" t="s">
        <v>22</v>
      </c>
      <c r="I520" s="208"/>
      <c r="J520" s="208"/>
      <c r="K520" s="204"/>
      <c r="L520" s="204"/>
      <c r="M520" s="209"/>
      <c r="N520" s="210"/>
      <c r="O520" s="211"/>
      <c r="P520" s="211"/>
      <c r="Q520" s="211"/>
      <c r="R520" s="211"/>
      <c r="S520" s="211"/>
      <c r="T520" s="211"/>
      <c r="U520" s="211"/>
      <c r="V520" s="211"/>
      <c r="W520" s="211"/>
      <c r="X520" s="212"/>
      <c r="AT520" s="213" t="s">
        <v>186</v>
      </c>
      <c r="AU520" s="213" t="s">
        <v>141</v>
      </c>
      <c r="AV520" s="13" t="s">
        <v>86</v>
      </c>
      <c r="AW520" s="13" t="s">
        <v>5</v>
      </c>
      <c r="AX520" s="13" t="s">
        <v>78</v>
      </c>
      <c r="AY520" s="213" t="s">
        <v>138</v>
      </c>
    </row>
    <row r="521" spans="2:51" s="14" customFormat="1" ht="11.25">
      <c r="B521" s="214"/>
      <c r="C521" s="215"/>
      <c r="D521" s="205" t="s">
        <v>186</v>
      </c>
      <c r="E521" s="216" t="s">
        <v>22</v>
      </c>
      <c r="F521" s="217" t="s">
        <v>86</v>
      </c>
      <c r="G521" s="215"/>
      <c r="H521" s="218">
        <v>1</v>
      </c>
      <c r="I521" s="219"/>
      <c r="J521" s="219"/>
      <c r="K521" s="215"/>
      <c r="L521" s="215"/>
      <c r="M521" s="220"/>
      <c r="N521" s="221"/>
      <c r="O521" s="222"/>
      <c r="P521" s="222"/>
      <c r="Q521" s="222"/>
      <c r="R521" s="222"/>
      <c r="S521" s="222"/>
      <c r="T521" s="222"/>
      <c r="U521" s="222"/>
      <c r="V521" s="222"/>
      <c r="W521" s="222"/>
      <c r="X521" s="223"/>
      <c r="AT521" s="224" t="s">
        <v>186</v>
      </c>
      <c r="AU521" s="224" t="s">
        <v>141</v>
      </c>
      <c r="AV521" s="14" t="s">
        <v>141</v>
      </c>
      <c r="AW521" s="14" t="s">
        <v>5</v>
      </c>
      <c r="AX521" s="14" t="s">
        <v>78</v>
      </c>
      <c r="AY521" s="224" t="s">
        <v>138</v>
      </c>
    </row>
    <row r="522" spans="2:51" s="13" customFormat="1" ht="11.25">
      <c r="B522" s="203"/>
      <c r="C522" s="204"/>
      <c r="D522" s="205" t="s">
        <v>186</v>
      </c>
      <c r="E522" s="206" t="s">
        <v>22</v>
      </c>
      <c r="F522" s="207" t="s">
        <v>648</v>
      </c>
      <c r="G522" s="204"/>
      <c r="H522" s="206" t="s">
        <v>22</v>
      </c>
      <c r="I522" s="208"/>
      <c r="J522" s="208"/>
      <c r="K522" s="204"/>
      <c r="L522" s="204"/>
      <c r="M522" s="209"/>
      <c r="N522" s="210"/>
      <c r="O522" s="211"/>
      <c r="P522" s="211"/>
      <c r="Q522" s="211"/>
      <c r="R522" s="211"/>
      <c r="S522" s="211"/>
      <c r="T522" s="211"/>
      <c r="U522" s="211"/>
      <c r="V522" s="211"/>
      <c r="W522" s="211"/>
      <c r="X522" s="212"/>
      <c r="AT522" s="213" t="s">
        <v>186</v>
      </c>
      <c r="AU522" s="213" t="s">
        <v>141</v>
      </c>
      <c r="AV522" s="13" t="s">
        <v>86</v>
      </c>
      <c r="AW522" s="13" t="s">
        <v>5</v>
      </c>
      <c r="AX522" s="13" t="s">
        <v>78</v>
      </c>
      <c r="AY522" s="213" t="s">
        <v>138</v>
      </c>
    </row>
    <row r="523" spans="2:51" s="14" customFormat="1" ht="11.25">
      <c r="B523" s="214"/>
      <c r="C523" s="215"/>
      <c r="D523" s="205" t="s">
        <v>186</v>
      </c>
      <c r="E523" s="216" t="s">
        <v>22</v>
      </c>
      <c r="F523" s="217" t="s">
        <v>230</v>
      </c>
      <c r="G523" s="215"/>
      <c r="H523" s="218">
        <v>8</v>
      </c>
      <c r="I523" s="219"/>
      <c r="J523" s="219"/>
      <c r="K523" s="215"/>
      <c r="L523" s="215"/>
      <c r="M523" s="220"/>
      <c r="N523" s="221"/>
      <c r="O523" s="222"/>
      <c r="P523" s="222"/>
      <c r="Q523" s="222"/>
      <c r="R523" s="222"/>
      <c r="S523" s="222"/>
      <c r="T523" s="222"/>
      <c r="U523" s="222"/>
      <c r="V523" s="222"/>
      <c r="W523" s="222"/>
      <c r="X523" s="223"/>
      <c r="AT523" s="224" t="s">
        <v>186</v>
      </c>
      <c r="AU523" s="224" t="s">
        <v>141</v>
      </c>
      <c r="AV523" s="14" t="s">
        <v>141</v>
      </c>
      <c r="AW523" s="14" t="s">
        <v>5</v>
      </c>
      <c r="AX523" s="14" t="s">
        <v>78</v>
      </c>
      <c r="AY523" s="224" t="s">
        <v>138</v>
      </c>
    </row>
    <row r="524" spans="2:51" s="15" customFormat="1" ht="11.25">
      <c r="B524" s="225"/>
      <c r="C524" s="226"/>
      <c r="D524" s="205" t="s">
        <v>186</v>
      </c>
      <c r="E524" s="227" t="s">
        <v>22</v>
      </c>
      <c r="F524" s="228" t="s">
        <v>196</v>
      </c>
      <c r="G524" s="226"/>
      <c r="H524" s="229">
        <v>10</v>
      </c>
      <c r="I524" s="230"/>
      <c r="J524" s="230"/>
      <c r="K524" s="226"/>
      <c r="L524" s="226"/>
      <c r="M524" s="231"/>
      <c r="N524" s="232"/>
      <c r="O524" s="233"/>
      <c r="P524" s="233"/>
      <c r="Q524" s="233"/>
      <c r="R524" s="233"/>
      <c r="S524" s="233"/>
      <c r="T524" s="233"/>
      <c r="U524" s="233"/>
      <c r="V524" s="233"/>
      <c r="W524" s="233"/>
      <c r="X524" s="234"/>
      <c r="AT524" s="235" t="s">
        <v>186</v>
      </c>
      <c r="AU524" s="235" t="s">
        <v>141</v>
      </c>
      <c r="AV524" s="15" t="s">
        <v>155</v>
      </c>
      <c r="AW524" s="15" t="s">
        <v>5</v>
      </c>
      <c r="AX524" s="15" t="s">
        <v>86</v>
      </c>
      <c r="AY524" s="235" t="s">
        <v>138</v>
      </c>
    </row>
    <row r="525" spans="1:65" s="2" customFormat="1" ht="24.2" customHeight="1">
      <c r="A525" s="36"/>
      <c r="B525" s="37"/>
      <c r="C525" s="236" t="s">
        <v>649</v>
      </c>
      <c r="D525" s="236" t="s">
        <v>405</v>
      </c>
      <c r="E525" s="237" t="s">
        <v>650</v>
      </c>
      <c r="F525" s="238" t="s">
        <v>651</v>
      </c>
      <c r="G525" s="239" t="s">
        <v>144</v>
      </c>
      <c r="H525" s="240">
        <v>1</v>
      </c>
      <c r="I525" s="241"/>
      <c r="J525" s="242"/>
      <c r="K525" s="243">
        <f>ROUND(P525*H525,2)</f>
        <v>0</v>
      </c>
      <c r="L525" s="238" t="s">
        <v>145</v>
      </c>
      <c r="M525" s="244"/>
      <c r="N525" s="245" t="s">
        <v>22</v>
      </c>
      <c r="O525" s="186" t="s">
        <v>48</v>
      </c>
      <c r="P525" s="187">
        <f>I525+J525</f>
        <v>0</v>
      </c>
      <c r="Q525" s="187">
        <f>ROUND(I525*H525,2)</f>
        <v>0</v>
      </c>
      <c r="R525" s="187">
        <f>ROUND(J525*H525,2)</f>
        <v>0</v>
      </c>
      <c r="S525" s="66"/>
      <c r="T525" s="188">
        <f>S525*H525</f>
        <v>0</v>
      </c>
      <c r="U525" s="188">
        <v>0.0138</v>
      </c>
      <c r="V525" s="188">
        <f>U525*H525</f>
        <v>0.0138</v>
      </c>
      <c r="W525" s="188">
        <v>0</v>
      </c>
      <c r="X525" s="189">
        <f>W525*H525</f>
        <v>0</v>
      </c>
      <c r="Y525" s="36"/>
      <c r="Z525" s="36"/>
      <c r="AA525" s="36"/>
      <c r="AB525" s="36"/>
      <c r="AC525" s="36"/>
      <c r="AD525" s="36"/>
      <c r="AE525" s="36"/>
      <c r="AR525" s="190" t="s">
        <v>511</v>
      </c>
      <c r="AT525" s="190" t="s">
        <v>405</v>
      </c>
      <c r="AU525" s="190" t="s">
        <v>141</v>
      </c>
      <c r="AY525" s="19" t="s">
        <v>138</v>
      </c>
      <c r="BE525" s="191">
        <f>IF(O525="základní",K525,0)</f>
        <v>0</v>
      </c>
      <c r="BF525" s="191">
        <f>IF(O525="snížená",K525,0)</f>
        <v>0</v>
      </c>
      <c r="BG525" s="191">
        <f>IF(O525="zákl. přenesená",K525,0)</f>
        <v>0</v>
      </c>
      <c r="BH525" s="191">
        <f>IF(O525="sníž. přenesená",K525,0)</f>
        <v>0</v>
      </c>
      <c r="BI525" s="191">
        <f>IF(O525="nulová",K525,0)</f>
        <v>0</v>
      </c>
      <c r="BJ525" s="19" t="s">
        <v>141</v>
      </c>
      <c r="BK525" s="191">
        <f>ROUND(P525*H525,2)</f>
        <v>0</v>
      </c>
      <c r="BL525" s="19" t="s">
        <v>503</v>
      </c>
      <c r="BM525" s="190" t="s">
        <v>652</v>
      </c>
    </row>
    <row r="526" spans="2:51" s="14" customFormat="1" ht="11.25">
      <c r="B526" s="214"/>
      <c r="C526" s="215"/>
      <c r="D526" s="205" t="s">
        <v>186</v>
      </c>
      <c r="E526" s="216" t="s">
        <v>22</v>
      </c>
      <c r="F526" s="217" t="s">
        <v>86</v>
      </c>
      <c r="G526" s="215"/>
      <c r="H526" s="218">
        <v>1</v>
      </c>
      <c r="I526" s="219"/>
      <c r="J526" s="219"/>
      <c r="K526" s="215"/>
      <c r="L526" s="215"/>
      <c r="M526" s="220"/>
      <c r="N526" s="221"/>
      <c r="O526" s="222"/>
      <c r="P526" s="222"/>
      <c r="Q526" s="222"/>
      <c r="R526" s="222"/>
      <c r="S526" s="222"/>
      <c r="T526" s="222"/>
      <c r="U526" s="222"/>
      <c r="V526" s="222"/>
      <c r="W526" s="222"/>
      <c r="X526" s="223"/>
      <c r="AT526" s="224" t="s">
        <v>186</v>
      </c>
      <c r="AU526" s="224" t="s">
        <v>141</v>
      </c>
      <c r="AV526" s="14" t="s">
        <v>141</v>
      </c>
      <c r="AW526" s="14" t="s">
        <v>5</v>
      </c>
      <c r="AX526" s="14" t="s">
        <v>78</v>
      </c>
      <c r="AY526" s="224" t="s">
        <v>138</v>
      </c>
    </row>
    <row r="527" spans="2:51" s="15" customFormat="1" ht="11.25">
      <c r="B527" s="225"/>
      <c r="C527" s="226"/>
      <c r="D527" s="205" t="s">
        <v>186</v>
      </c>
      <c r="E527" s="227" t="s">
        <v>22</v>
      </c>
      <c r="F527" s="228" t="s">
        <v>196</v>
      </c>
      <c r="G527" s="226"/>
      <c r="H527" s="229">
        <v>1</v>
      </c>
      <c r="I527" s="230"/>
      <c r="J527" s="230"/>
      <c r="K527" s="226"/>
      <c r="L527" s="226"/>
      <c r="M527" s="231"/>
      <c r="N527" s="232"/>
      <c r="O527" s="233"/>
      <c r="P527" s="233"/>
      <c r="Q527" s="233"/>
      <c r="R527" s="233"/>
      <c r="S527" s="233"/>
      <c r="T527" s="233"/>
      <c r="U527" s="233"/>
      <c r="V527" s="233"/>
      <c r="W527" s="233"/>
      <c r="X527" s="234"/>
      <c r="AT527" s="235" t="s">
        <v>186</v>
      </c>
      <c r="AU527" s="235" t="s">
        <v>141</v>
      </c>
      <c r="AV527" s="15" t="s">
        <v>155</v>
      </c>
      <c r="AW527" s="15" t="s">
        <v>5</v>
      </c>
      <c r="AX527" s="15" t="s">
        <v>86</v>
      </c>
      <c r="AY527" s="235" t="s">
        <v>138</v>
      </c>
    </row>
    <row r="528" spans="1:65" s="2" customFormat="1" ht="24.2" customHeight="1">
      <c r="A528" s="36"/>
      <c r="B528" s="37"/>
      <c r="C528" s="236" t="s">
        <v>653</v>
      </c>
      <c r="D528" s="236" t="s">
        <v>405</v>
      </c>
      <c r="E528" s="237" t="s">
        <v>654</v>
      </c>
      <c r="F528" s="238" t="s">
        <v>655</v>
      </c>
      <c r="G528" s="239" t="s">
        <v>144</v>
      </c>
      <c r="H528" s="240">
        <v>1</v>
      </c>
      <c r="I528" s="241"/>
      <c r="J528" s="242"/>
      <c r="K528" s="243">
        <f>ROUND(P528*H528,2)</f>
        <v>0</v>
      </c>
      <c r="L528" s="238" t="s">
        <v>145</v>
      </c>
      <c r="M528" s="244"/>
      <c r="N528" s="245" t="s">
        <v>22</v>
      </c>
      <c r="O528" s="186" t="s">
        <v>48</v>
      </c>
      <c r="P528" s="187">
        <f>I528+J528</f>
        <v>0</v>
      </c>
      <c r="Q528" s="187">
        <f>ROUND(I528*H528,2)</f>
        <v>0</v>
      </c>
      <c r="R528" s="187">
        <f>ROUND(J528*H528,2)</f>
        <v>0</v>
      </c>
      <c r="S528" s="66"/>
      <c r="T528" s="188">
        <f>S528*H528</f>
        <v>0</v>
      </c>
      <c r="U528" s="188">
        <v>0.0155</v>
      </c>
      <c r="V528" s="188">
        <f>U528*H528</f>
        <v>0.0155</v>
      </c>
      <c r="W528" s="188">
        <v>0</v>
      </c>
      <c r="X528" s="189">
        <f>W528*H528</f>
        <v>0</v>
      </c>
      <c r="Y528" s="36"/>
      <c r="Z528" s="36"/>
      <c r="AA528" s="36"/>
      <c r="AB528" s="36"/>
      <c r="AC528" s="36"/>
      <c r="AD528" s="36"/>
      <c r="AE528" s="36"/>
      <c r="AR528" s="190" t="s">
        <v>511</v>
      </c>
      <c r="AT528" s="190" t="s">
        <v>405</v>
      </c>
      <c r="AU528" s="190" t="s">
        <v>141</v>
      </c>
      <c r="AY528" s="19" t="s">
        <v>138</v>
      </c>
      <c r="BE528" s="191">
        <f>IF(O528="základní",K528,0)</f>
        <v>0</v>
      </c>
      <c r="BF528" s="191">
        <f>IF(O528="snížená",K528,0)</f>
        <v>0</v>
      </c>
      <c r="BG528" s="191">
        <f>IF(O528="zákl. přenesená",K528,0)</f>
        <v>0</v>
      </c>
      <c r="BH528" s="191">
        <f>IF(O528="sníž. přenesená",K528,0)</f>
        <v>0</v>
      </c>
      <c r="BI528" s="191">
        <f>IF(O528="nulová",K528,0)</f>
        <v>0</v>
      </c>
      <c r="BJ528" s="19" t="s">
        <v>141</v>
      </c>
      <c r="BK528" s="191">
        <f>ROUND(P528*H528,2)</f>
        <v>0</v>
      </c>
      <c r="BL528" s="19" t="s">
        <v>503</v>
      </c>
      <c r="BM528" s="190" t="s">
        <v>656</v>
      </c>
    </row>
    <row r="529" spans="2:51" s="14" customFormat="1" ht="11.25">
      <c r="B529" s="214"/>
      <c r="C529" s="215"/>
      <c r="D529" s="205" t="s">
        <v>186</v>
      </c>
      <c r="E529" s="216" t="s">
        <v>22</v>
      </c>
      <c r="F529" s="217" t="s">
        <v>86</v>
      </c>
      <c r="G529" s="215"/>
      <c r="H529" s="218">
        <v>1</v>
      </c>
      <c r="I529" s="219"/>
      <c r="J529" s="219"/>
      <c r="K529" s="215"/>
      <c r="L529" s="215"/>
      <c r="M529" s="220"/>
      <c r="N529" s="221"/>
      <c r="O529" s="222"/>
      <c r="P529" s="222"/>
      <c r="Q529" s="222"/>
      <c r="R529" s="222"/>
      <c r="S529" s="222"/>
      <c r="T529" s="222"/>
      <c r="U529" s="222"/>
      <c r="V529" s="222"/>
      <c r="W529" s="222"/>
      <c r="X529" s="223"/>
      <c r="AT529" s="224" t="s">
        <v>186</v>
      </c>
      <c r="AU529" s="224" t="s">
        <v>141</v>
      </c>
      <c r="AV529" s="14" t="s">
        <v>141</v>
      </c>
      <c r="AW529" s="14" t="s">
        <v>5</v>
      </c>
      <c r="AX529" s="14" t="s">
        <v>78</v>
      </c>
      <c r="AY529" s="224" t="s">
        <v>138</v>
      </c>
    </row>
    <row r="530" spans="2:51" s="15" customFormat="1" ht="11.25">
      <c r="B530" s="225"/>
      <c r="C530" s="226"/>
      <c r="D530" s="205" t="s">
        <v>186</v>
      </c>
      <c r="E530" s="227" t="s">
        <v>22</v>
      </c>
      <c r="F530" s="228" t="s">
        <v>196</v>
      </c>
      <c r="G530" s="226"/>
      <c r="H530" s="229">
        <v>1</v>
      </c>
      <c r="I530" s="230"/>
      <c r="J530" s="230"/>
      <c r="K530" s="226"/>
      <c r="L530" s="226"/>
      <c r="M530" s="231"/>
      <c r="N530" s="232"/>
      <c r="O530" s="233"/>
      <c r="P530" s="233"/>
      <c r="Q530" s="233"/>
      <c r="R530" s="233"/>
      <c r="S530" s="233"/>
      <c r="T530" s="233"/>
      <c r="U530" s="233"/>
      <c r="V530" s="233"/>
      <c r="W530" s="233"/>
      <c r="X530" s="234"/>
      <c r="AT530" s="235" t="s">
        <v>186</v>
      </c>
      <c r="AU530" s="235" t="s">
        <v>141</v>
      </c>
      <c r="AV530" s="15" t="s">
        <v>155</v>
      </c>
      <c r="AW530" s="15" t="s">
        <v>5</v>
      </c>
      <c r="AX530" s="15" t="s">
        <v>86</v>
      </c>
      <c r="AY530" s="235" t="s">
        <v>138</v>
      </c>
    </row>
    <row r="531" spans="1:65" s="2" customFormat="1" ht="24.2" customHeight="1">
      <c r="A531" s="36"/>
      <c r="B531" s="37"/>
      <c r="C531" s="236" t="s">
        <v>657</v>
      </c>
      <c r="D531" s="236" t="s">
        <v>405</v>
      </c>
      <c r="E531" s="237" t="s">
        <v>658</v>
      </c>
      <c r="F531" s="238" t="s">
        <v>659</v>
      </c>
      <c r="G531" s="239" t="s">
        <v>144</v>
      </c>
      <c r="H531" s="240">
        <v>5</v>
      </c>
      <c r="I531" s="241"/>
      <c r="J531" s="242"/>
      <c r="K531" s="243">
        <f>ROUND(P531*H531,2)</f>
        <v>0</v>
      </c>
      <c r="L531" s="238" t="s">
        <v>145</v>
      </c>
      <c r="M531" s="244"/>
      <c r="N531" s="245" t="s">
        <v>22</v>
      </c>
      <c r="O531" s="186" t="s">
        <v>48</v>
      </c>
      <c r="P531" s="187">
        <f>I531+J531</f>
        <v>0</v>
      </c>
      <c r="Q531" s="187">
        <f>ROUND(I531*H531,2)</f>
        <v>0</v>
      </c>
      <c r="R531" s="187">
        <f>ROUND(J531*H531,2)</f>
        <v>0</v>
      </c>
      <c r="S531" s="66"/>
      <c r="T531" s="188">
        <f>S531*H531</f>
        <v>0</v>
      </c>
      <c r="U531" s="188">
        <v>0.016</v>
      </c>
      <c r="V531" s="188">
        <f>U531*H531</f>
        <v>0.08</v>
      </c>
      <c r="W531" s="188">
        <v>0</v>
      </c>
      <c r="X531" s="189">
        <f>W531*H531</f>
        <v>0</v>
      </c>
      <c r="Y531" s="36"/>
      <c r="Z531" s="36"/>
      <c r="AA531" s="36"/>
      <c r="AB531" s="36"/>
      <c r="AC531" s="36"/>
      <c r="AD531" s="36"/>
      <c r="AE531" s="36"/>
      <c r="AR531" s="190" t="s">
        <v>511</v>
      </c>
      <c r="AT531" s="190" t="s">
        <v>405</v>
      </c>
      <c r="AU531" s="190" t="s">
        <v>141</v>
      </c>
      <c r="AY531" s="19" t="s">
        <v>138</v>
      </c>
      <c r="BE531" s="191">
        <f>IF(O531="základní",K531,0)</f>
        <v>0</v>
      </c>
      <c r="BF531" s="191">
        <f>IF(O531="snížená",K531,0)</f>
        <v>0</v>
      </c>
      <c r="BG531" s="191">
        <f>IF(O531="zákl. přenesená",K531,0)</f>
        <v>0</v>
      </c>
      <c r="BH531" s="191">
        <f>IF(O531="sníž. přenesená",K531,0)</f>
        <v>0</v>
      </c>
      <c r="BI531" s="191">
        <f>IF(O531="nulová",K531,0)</f>
        <v>0</v>
      </c>
      <c r="BJ531" s="19" t="s">
        <v>141</v>
      </c>
      <c r="BK531" s="191">
        <f>ROUND(P531*H531,2)</f>
        <v>0</v>
      </c>
      <c r="BL531" s="19" t="s">
        <v>503</v>
      </c>
      <c r="BM531" s="190" t="s">
        <v>660</v>
      </c>
    </row>
    <row r="532" spans="2:51" s="14" customFormat="1" ht="11.25">
      <c r="B532" s="214"/>
      <c r="C532" s="215"/>
      <c r="D532" s="205" t="s">
        <v>186</v>
      </c>
      <c r="E532" s="216" t="s">
        <v>22</v>
      </c>
      <c r="F532" s="217" t="s">
        <v>137</v>
      </c>
      <c r="G532" s="215"/>
      <c r="H532" s="218">
        <v>5</v>
      </c>
      <c r="I532" s="219"/>
      <c r="J532" s="219"/>
      <c r="K532" s="215"/>
      <c r="L532" s="215"/>
      <c r="M532" s="220"/>
      <c r="N532" s="221"/>
      <c r="O532" s="222"/>
      <c r="P532" s="222"/>
      <c r="Q532" s="222"/>
      <c r="R532" s="222"/>
      <c r="S532" s="222"/>
      <c r="T532" s="222"/>
      <c r="U532" s="222"/>
      <c r="V532" s="222"/>
      <c r="W532" s="222"/>
      <c r="X532" s="223"/>
      <c r="AT532" s="224" t="s">
        <v>186</v>
      </c>
      <c r="AU532" s="224" t="s">
        <v>141</v>
      </c>
      <c r="AV532" s="14" t="s">
        <v>141</v>
      </c>
      <c r="AW532" s="14" t="s">
        <v>5</v>
      </c>
      <c r="AX532" s="14" t="s">
        <v>78</v>
      </c>
      <c r="AY532" s="224" t="s">
        <v>138</v>
      </c>
    </row>
    <row r="533" spans="2:51" s="15" customFormat="1" ht="11.25">
      <c r="B533" s="225"/>
      <c r="C533" s="226"/>
      <c r="D533" s="205" t="s">
        <v>186</v>
      </c>
      <c r="E533" s="227" t="s">
        <v>22</v>
      </c>
      <c r="F533" s="228" t="s">
        <v>196</v>
      </c>
      <c r="G533" s="226"/>
      <c r="H533" s="229">
        <v>5</v>
      </c>
      <c r="I533" s="230"/>
      <c r="J533" s="230"/>
      <c r="K533" s="226"/>
      <c r="L533" s="226"/>
      <c r="M533" s="231"/>
      <c r="N533" s="232"/>
      <c r="O533" s="233"/>
      <c r="P533" s="233"/>
      <c r="Q533" s="233"/>
      <c r="R533" s="233"/>
      <c r="S533" s="233"/>
      <c r="T533" s="233"/>
      <c r="U533" s="233"/>
      <c r="V533" s="233"/>
      <c r="W533" s="233"/>
      <c r="X533" s="234"/>
      <c r="AT533" s="235" t="s">
        <v>186</v>
      </c>
      <c r="AU533" s="235" t="s">
        <v>141</v>
      </c>
      <c r="AV533" s="15" t="s">
        <v>155</v>
      </c>
      <c r="AW533" s="15" t="s">
        <v>5</v>
      </c>
      <c r="AX533" s="15" t="s">
        <v>86</v>
      </c>
      <c r="AY533" s="235" t="s">
        <v>138</v>
      </c>
    </row>
    <row r="534" spans="1:65" s="2" customFormat="1" ht="16.5" customHeight="1">
      <c r="A534" s="36"/>
      <c r="B534" s="37"/>
      <c r="C534" s="236" t="s">
        <v>661</v>
      </c>
      <c r="D534" s="236" t="s">
        <v>405</v>
      </c>
      <c r="E534" s="237" t="s">
        <v>662</v>
      </c>
      <c r="F534" s="238" t="s">
        <v>663</v>
      </c>
      <c r="G534" s="239" t="s">
        <v>144</v>
      </c>
      <c r="H534" s="240">
        <v>3</v>
      </c>
      <c r="I534" s="241"/>
      <c r="J534" s="242"/>
      <c r="K534" s="243">
        <f>ROUND(P534*H534,2)</f>
        <v>0</v>
      </c>
      <c r="L534" s="238" t="s">
        <v>145</v>
      </c>
      <c r="M534" s="244"/>
      <c r="N534" s="245" t="s">
        <v>22</v>
      </c>
      <c r="O534" s="186" t="s">
        <v>48</v>
      </c>
      <c r="P534" s="187">
        <f>I534+J534</f>
        <v>0</v>
      </c>
      <c r="Q534" s="187">
        <f>ROUND(I534*H534,2)</f>
        <v>0</v>
      </c>
      <c r="R534" s="187">
        <f>ROUND(J534*H534,2)</f>
        <v>0</v>
      </c>
      <c r="S534" s="66"/>
      <c r="T534" s="188">
        <f>S534*H534</f>
        <v>0</v>
      </c>
      <c r="U534" s="188">
        <v>0.016</v>
      </c>
      <c r="V534" s="188">
        <f>U534*H534</f>
        <v>0.048</v>
      </c>
      <c r="W534" s="188">
        <v>0</v>
      </c>
      <c r="X534" s="189">
        <f>W534*H534</f>
        <v>0</v>
      </c>
      <c r="Y534" s="36"/>
      <c r="Z534" s="36"/>
      <c r="AA534" s="36"/>
      <c r="AB534" s="36"/>
      <c r="AC534" s="36"/>
      <c r="AD534" s="36"/>
      <c r="AE534" s="36"/>
      <c r="AR534" s="190" t="s">
        <v>511</v>
      </c>
      <c r="AT534" s="190" t="s">
        <v>405</v>
      </c>
      <c r="AU534" s="190" t="s">
        <v>141</v>
      </c>
      <c r="AY534" s="19" t="s">
        <v>138</v>
      </c>
      <c r="BE534" s="191">
        <f>IF(O534="základní",K534,0)</f>
        <v>0</v>
      </c>
      <c r="BF534" s="191">
        <f>IF(O534="snížená",K534,0)</f>
        <v>0</v>
      </c>
      <c r="BG534" s="191">
        <f>IF(O534="zákl. přenesená",K534,0)</f>
        <v>0</v>
      </c>
      <c r="BH534" s="191">
        <f>IF(O534="sníž. přenesená",K534,0)</f>
        <v>0</v>
      </c>
      <c r="BI534" s="191">
        <f>IF(O534="nulová",K534,0)</f>
        <v>0</v>
      </c>
      <c r="BJ534" s="19" t="s">
        <v>141</v>
      </c>
      <c r="BK534" s="191">
        <f>ROUND(P534*H534,2)</f>
        <v>0</v>
      </c>
      <c r="BL534" s="19" t="s">
        <v>503</v>
      </c>
      <c r="BM534" s="190" t="s">
        <v>664</v>
      </c>
    </row>
    <row r="535" spans="2:51" s="14" customFormat="1" ht="11.25">
      <c r="B535" s="214"/>
      <c r="C535" s="215"/>
      <c r="D535" s="205" t="s">
        <v>186</v>
      </c>
      <c r="E535" s="216" t="s">
        <v>22</v>
      </c>
      <c r="F535" s="217" t="s">
        <v>150</v>
      </c>
      <c r="G535" s="215"/>
      <c r="H535" s="218">
        <v>3</v>
      </c>
      <c r="I535" s="219"/>
      <c r="J535" s="219"/>
      <c r="K535" s="215"/>
      <c r="L535" s="215"/>
      <c r="M535" s="220"/>
      <c r="N535" s="221"/>
      <c r="O535" s="222"/>
      <c r="P535" s="222"/>
      <c r="Q535" s="222"/>
      <c r="R535" s="222"/>
      <c r="S535" s="222"/>
      <c r="T535" s="222"/>
      <c r="U535" s="222"/>
      <c r="V535" s="222"/>
      <c r="W535" s="222"/>
      <c r="X535" s="223"/>
      <c r="AT535" s="224" t="s">
        <v>186</v>
      </c>
      <c r="AU535" s="224" t="s">
        <v>141</v>
      </c>
      <c r="AV535" s="14" t="s">
        <v>141</v>
      </c>
      <c r="AW535" s="14" t="s">
        <v>5</v>
      </c>
      <c r="AX535" s="14" t="s">
        <v>78</v>
      </c>
      <c r="AY535" s="224" t="s">
        <v>138</v>
      </c>
    </row>
    <row r="536" spans="2:51" s="15" customFormat="1" ht="11.25">
      <c r="B536" s="225"/>
      <c r="C536" s="226"/>
      <c r="D536" s="205" t="s">
        <v>186</v>
      </c>
      <c r="E536" s="227" t="s">
        <v>22</v>
      </c>
      <c r="F536" s="228" t="s">
        <v>196</v>
      </c>
      <c r="G536" s="226"/>
      <c r="H536" s="229">
        <v>3</v>
      </c>
      <c r="I536" s="230"/>
      <c r="J536" s="230"/>
      <c r="K536" s="226"/>
      <c r="L536" s="226"/>
      <c r="M536" s="231"/>
      <c r="N536" s="232"/>
      <c r="O536" s="233"/>
      <c r="P536" s="233"/>
      <c r="Q536" s="233"/>
      <c r="R536" s="233"/>
      <c r="S536" s="233"/>
      <c r="T536" s="233"/>
      <c r="U536" s="233"/>
      <c r="V536" s="233"/>
      <c r="W536" s="233"/>
      <c r="X536" s="234"/>
      <c r="AT536" s="235" t="s">
        <v>186</v>
      </c>
      <c r="AU536" s="235" t="s">
        <v>141</v>
      </c>
      <c r="AV536" s="15" t="s">
        <v>155</v>
      </c>
      <c r="AW536" s="15" t="s">
        <v>5</v>
      </c>
      <c r="AX536" s="15" t="s">
        <v>86</v>
      </c>
      <c r="AY536" s="235" t="s">
        <v>138</v>
      </c>
    </row>
    <row r="537" spans="1:65" s="2" customFormat="1" ht="37.9" customHeight="1">
      <c r="A537" s="36"/>
      <c r="B537" s="37"/>
      <c r="C537" s="178" t="s">
        <v>665</v>
      </c>
      <c r="D537" s="178" t="s">
        <v>142</v>
      </c>
      <c r="E537" s="179" t="s">
        <v>666</v>
      </c>
      <c r="F537" s="180" t="s">
        <v>667</v>
      </c>
      <c r="G537" s="181" t="s">
        <v>144</v>
      </c>
      <c r="H537" s="182">
        <v>4</v>
      </c>
      <c r="I537" s="183"/>
      <c r="J537" s="183"/>
      <c r="K537" s="184">
        <f>ROUND(P537*H537,2)</f>
        <v>0</v>
      </c>
      <c r="L537" s="180" t="s">
        <v>182</v>
      </c>
      <c r="M537" s="41"/>
      <c r="N537" s="185" t="s">
        <v>22</v>
      </c>
      <c r="O537" s="186" t="s">
        <v>48</v>
      </c>
      <c r="P537" s="187">
        <f>I537+J537</f>
        <v>0</v>
      </c>
      <c r="Q537" s="187">
        <f>ROUND(I537*H537,2)</f>
        <v>0</v>
      </c>
      <c r="R537" s="187">
        <f>ROUND(J537*H537,2)</f>
        <v>0</v>
      </c>
      <c r="S537" s="66"/>
      <c r="T537" s="188">
        <f>S537*H537</f>
        <v>0</v>
      </c>
      <c r="U537" s="188">
        <v>0</v>
      </c>
      <c r="V537" s="188">
        <f>U537*H537</f>
        <v>0</v>
      </c>
      <c r="W537" s="188">
        <v>0</v>
      </c>
      <c r="X537" s="189">
        <f>W537*H537</f>
        <v>0</v>
      </c>
      <c r="Y537" s="36"/>
      <c r="Z537" s="36"/>
      <c r="AA537" s="36"/>
      <c r="AB537" s="36"/>
      <c r="AC537" s="36"/>
      <c r="AD537" s="36"/>
      <c r="AE537" s="36"/>
      <c r="AR537" s="190" t="s">
        <v>503</v>
      </c>
      <c r="AT537" s="190" t="s">
        <v>142</v>
      </c>
      <c r="AU537" s="190" t="s">
        <v>141</v>
      </c>
      <c r="AY537" s="19" t="s">
        <v>138</v>
      </c>
      <c r="BE537" s="191">
        <f>IF(O537="základní",K537,0)</f>
        <v>0</v>
      </c>
      <c r="BF537" s="191">
        <f>IF(O537="snížená",K537,0)</f>
        <v>0</v>
      </c>
      <c r="BG537" s="191">
        <f>IF(O537="zákl. přenesená",K537,0)</f>
        <v>0</v>
      </c>
      <c r="BH537" s="191">
        <f>IF(O537="sníž. přenesená",K537,0)</f>
        <v>0</v>
      </c>
      <c r="BI537" s="191">
        <f>IF(O537="nulová",K537,0)</f>
        <v>0</v>
      </c>
      <c r="BJ537" s="19" t="s">
        <v>141</v>
      </c>
      <c r="BK537" s="191">
        <f>ROUND(P537*H537,2)</f>
        <v>0</v>
      </c>
      <c r="BL537" s="19" t="s">
        <v>503</v>
      </c>
      <c r="BM537" s="190" t="s">
        <v>668</v>
      </c>
    </row>
    <row r="538" spans="1:47" s="2" customFormat="1" ht="11.25">
      <c r="A538" s="36"/>
      <c r="B538" s="37"/>
      <c r="C538" s="38"/>
      <c r="D538" s="198" t="s">
        <v>184</v>
      </c>
      <c r="E538" s="38"/>
      <c r="F538" s="199" t="s">
        <v>669</v>
      </c>
      <c r="G538" s="38"/>
      <c r="H538" s="38"/>
      <c r="I538" s="200"/>
      <c r="J538" s="200"/>
      <c r="K538" s="38"/>
      <c r="L538" s="38"/>
      <c r="M538" s="41"/>
      <c r="N538" s="201"/>
      <c r="O538" s="202"/>
      <c r="P538" s="66"/>
      <c r="Q538" s="66"/>
      <c r="R538" s="66"/>
      <c r="S538" s="66"/>
      <c r="T538" s="66"/>
      <c r="U538" s="66"/>
      <c r="V538" s="66"/>
      <c r="W538" s="66"/>
      <c r="X538" s="67"/>
      <c r="Y538" s="36"/>
      <c r="Z538" s="36"/>
      <c r="AA538" s="36"/>
      <c r="AB538" s="36"/>
      <c r="AC538" s="36"/>
      <c r="AD538" s="36"/>
      <c r="AE538" s="36"/>
      <c r="AT538" s="19" t="s">
        <v>184</v>
      </c>
      <c r="AU538" s="19" t="s">
        <v>141</v>
      </c>
    </row>
    <row r="539" spans="2:51" s="13" customFormat="1" ht="11.25">
      <c r="B539" s="203"/>
      <c r="C539" s="204"/>
      <c r="D539" s="205" t="s">
        <v>186</v>
      </c>
      <c r="E539" s="206" t="s">
        <v>22</v>
      </c>
      <c r="F539" s="207" t="s">
        <v>670</v>
      </c>
      <c r="G539" s="204"/>
      <c r="H539" s="206" t="s">
        <v>22</v>
      </c>
      <c r="I539" s="208"/>
      <c r="J539" s="208"/>
      <c r="K539" s="204"/>
      <c r="L539" s="204"/>
      <c r="M539" s="209"/>
      <c r="N539" s="210"/>
      <c r="O539" s="211"/>
      <c r="P539" s="211"/>
      <c r="Q539" s="211"/>
      <c r="R539" s="211"/>
      <c r="S539" s="211"/>
      <c r="T539" s="211"/>
      <c r="U539" s="211"/>
      <c r="V539" s="211"/>
      <c r="W539" s="211"/>
      <c r="X539" s="212"/>
      <c r="AT539" s="213" t="s">
        <v>186</v>
      </c>
      <c r="AU539" s="213" t="s">
        <v>141</v>
      </c>
      <c r="AV539" s="13" t="s">
        <v>86</v>
      </c>
      <c r="AW539" s="13" t="s">
        <v>5</v>
      </c>
      <c r="AX539" s="13" t="s">
        <v>78</v>
      </c>
      <c r="AY539" s="213" t="s">
        <v>138</v>
      </c>
    </row>
    <row r="540" spans="2:51" s="14" customFormat="1" ht="11.25">
      <c r="B540" s="214"/>
      <c r="C540" s="215"/>
      <c r="D540" s="205" t="s">
        <v>186</v>
      </c>
      <c r="E540" s="216" t="s">
        <v>22</v>
      </c>
      <c r="F540" s="217" t="s">
        <v>155</v>
      </c>
      <c r="G540" s="215"/>
      <c r="H540" s="218">
        <v>4</v>
      </c>
      <c r="I540" s="219"/>
      <c r="J540" s="219"/>
      <c r="K540" s="215"/>
      <c r="L540" s="215"/>
      <c r="M540" s="220"/>
      <c r="N540" s="221"/>
      <c r="O540" s="222"/>
      <c r="P540" s="222"/>
      <c r="Q540" s="222"/>
      <c r="R540" s="222"/>
      <c r="S540" s="222"/>
      <c r="T540" s="222"/>
      <c r="U540" s="222"/>
      <c r="V540" s="222"/>
      <c r="W540" s="222"/>
      <c r="X540" s="223"/>
      <c r="AT540" s="224" t="s">
        <v>186</v>
      </c>
      <c r="AU540" s="224" t="s">
        <v>141</v>
      </c>
      <c r="AV540" s="14" t="s">
        <v>141</v>
      </c>
      <c r="AW540" s="14" t="s">
        <v>5</v>
      </c>
      <c r="AX540" s="14" t="s">
        <v>78</v>
      </c>
      <c r="AY540" s="224" t="s">
        <v>138</v>
      </c>
    </row>
    <row r="541" spans="2:51" s="15" customFormat="1" ht="11.25">
      <c r="B541" s="225"/>
      <c r="C541" s="226"/>
      <c r="D541" s="205" t="s">
        <v>186</v>
      </c>
      <c r="E541" s="227" t="s">
        <v>22</v>
      </c>
      <c r="F541" s="228" t="s">
        <v>196</v>
      </c>
      <c r="G541" s="226"/>
      <c r="H541" s="229">
        <v>4</v>
      </c>
      <c r="I541" s="230"/>
      <c r="J541" s="230"/>
      <c r="K541" s="226"/>
      <c r="L541" s="226"/>
      <c r="M541" s="231"/>
      <c r="N541" s="232"/>
      <c r="O541" s="233"/>
      <c r="P541" s="233"/>
      <c r="Q541" s="233"/>
      <c r="R541" s="233"/>
      <c r="S541" s="233"/>
      <c r="T541" s="233"/>
      <c r="U541" s="233"/>
      <c r="V541" s="233"/>
      <c r="W541" s="233"/>
      <c r="X541" s="234"/>
      <c r="AT541" s="235" t="s">
        <v>186</v>
      </c>
      <c r="AU541" s="235" t="s">
        <v>141</v>
      </c>
      <c r="AV541" s="15" t="s">
        <v>155</v>
      </c>
      <c r="AW541" s="15" t="s">
        <v>5</v>
      </c>
      <c r="AX541" s="15" t="s">
        <v>86</v>
      </c>
      <c r="AY541" s="235" t="s">
        <v>138</v>
      </c>
    </row>
    <row r="542" spans="1:65" s="2" customFormat="1" ht="24.2" customHeight="1">
      <c r="A542" s="36"/>
      <c r="B542" s="37"/>
      <c r="C542" s="236" t="s">
        <v>671</v>
      </c>
      <c r="D542" s="236" t="s">
        <v>405</v>
      </c>
      <c r="E542" s="237" t="s">
        <v>672</v>
      </c>
      <c r="F542" s="238" t="s">
        <v>673</v>
      </c>
      <c r="G542" s="239" t="s">
        <v>144</v>
      </c>
      <c r="H542" s="240">
        <v>1</v>
      </c>
      <c r="I542" s="241"/>
      <c r="J542" s="242"/>
      <c r="K542" s="243">
        <f>ROUND(P542*H542,2)</f>
        <v>0</v>
      </c>
      <c r="L542" s="238" t="s">
        <v>145</v>
      </c>
      <c r="M542" s="244"/>
      <c r="N542" s="245" t="s">
        <v>22</v>
      </c>
      <c r="O542" s="186" t="s">
        <v>48</v>
      </c>
      <c r="P542" s="187">
        <f>I542+J542</f>
        <v>0</v>
      </c>
      <c r="Q542" s="187">
        <f>ROUND(I542*H542,2)</f>
        <v>0</v>
      </c>
      <c r="R542" s="187">
        <f>ROUND(J542*H542,2)</f>
        <v>0</v>
      </c>
      <c r="S542" s="66"/>
      <c r="T542" s="188">
        <f>S542*H542</f>
        <v>0</v>
      </c>
      <c r="U542" s="188">
        <v>0.0175</v>
      </c>
      <c r="V542" s="188">
        <f>U542*H542</f>
        <v>0.0175</v>
      </c>
      <c r="W542" s="188">
        <v>0</v>
      </c>
      <c r="X542" s="189">
        <f>W542*H542</f>
        <v>0</v>
      </c>
      <c r="Y542" s="36"/>
      <c r="Z542" s="36"/>
      <c r="AA542" s="36"/>
      <c r="AB542" s="36"/>
      <c r="AC542" s="36"/>
      <c r="AD542" s="36"/>
      <c r="AE542" s="36"/>
      <c r="AR542" s="190" t="s">
        <v>511</v>
      </c>
      <c r="AT542" s="190" t="s">
        <v>405</v>
      </c>
      <c r="AU542" s="190" t="s">
        <v>141</v>
      </c>
      <c r="AY542" s="19" t="s">
        <v>138</v>
      </c>
      <c r="BE542" s="191">
        <f>IF(O542="základní",K542,0)</f>
        <v>0</v>
      </c>
      <c r="BF542" s="191">
        <f>IF(O542="snížená",K542,0)</f>
        <v>0</v>
      </c>
      <c r="BG542" s="191">
        <f>IF(O542="zákl. přenesená",K542,0)</f>
        <v>0</v>
      </c>
      <c r="BH542" s="191">
        <f>IF(O542="sníž. přenesená",K542,0)</f>
        <v>0</v>
      </c>
      <c r="BI542" s="191">
        <f>IF(O542="nulová",K542,0)</f>
        <v>0</v>
      </c>
      <c r="BJ542" s="19" t="s">
        <v>141</v>
      </c>
      <c r="BK542" s="191">
        <f>ROUND(P542*H542,2)</f>
        <v>0</v>
      </c>
      <c r="BL542" s="19" t="s">
        <v>503</v>
      </c>
      <c r="BM542" s="190" t="s">
        <v>674</v>
      </c>
    </row>
    <row r="543" spans="2:51" s="14" customFormat="1" ht="11.25">
      <c r="B543" s="214"/>
      <c r="C543" s="215"/>
      <c r="D543" s="205" t="s">
        <v>186</v>
      </c>
      <c r="E543" s="216" t="s">
        <v>22</v>
      </c>
      <c r="F543" s="217" t="s">
        <v>86</v>
      </c>
      <c r="G543" s="215"/>
      <c r="H543" s="218">
        <v>1</v>
      </c>
      <c r="I543" s="219"/>
      <c r="J543" s="219"/>
      <c r="K543" s="215"/>
      <c r="L543" s="215"/>
      <c r="M543" s="220"/>
      <c r="N543" s="221"/>
      <c r="O543" s="222"/>
      <c r="P543" s="222"/>
      <c r="Q543" s="222"/>
      <c r="R543" s="222"/>
      <c r="S543" s="222"/>
      <c r="T543" s="222"/>
      <c r="U543" s="222"/>
      <c r="V543" s="222"/>
      <c r="W543" s="222"/>
      <c r="X543" s="223"/>
      <c r="AT543" s="224" t="s">
        <v>186</v>
      </c>
      <c r="AU543" s="224" t="s">
        <v>141</v>
      </c>
      <c r="AV543" s="14" t="s">
        <v>141</v>
      </c>
      <c r="AW543" s="14" t="s">
        <v>5</v>
      </c>
      <c r="AX543" s="14" t="s">
        <v>78</v>
      </c>
      <c r="AY543" s="224" t="s">
        <v>138</v>
      </c>
    </row>
    <row r="544" spans="2:51" s="15" customFormat="1" ht="11.25">
      <c r="B544" s="225"/>
      <c r="C544" s="226"/>
      <c r="D544" s="205" t="s">
        <v>186</v>
      </c>
      <c r="E544" s="227" t="s">
        <v>22</v>
      </c>
      <c r="F544" s="228" t="s">
        <v>196</v>
      </c>
      <c r="G544" s="226"/>
      <c r="H544" s="229">
        <v>1</v>
      </c>
      <c r="I544" s="230"/>
      <c r="J544" s="230"/>
      <c r="K544" s="226"/>
      <c r="L544" s="226"/>
      <c r="M544" s="231"/>
      <c r="N544" s="232"/>
      <c r="O544" s="233"/>
      <c r="P544" s="233"/>
      <c r="Q544" s="233"/>
      <c r="R544" s="233"/>
      <c r="S544" s="233"/>
      <c r="T544" s="233"/>
      <c r="U544" s="233"/>
      <c r="V544" s="233"/>
      <c r="W544" s="233"/>
      <c r="X544" s="234"/>
      <c r="AT544" s="235" t="s">
        <v>186</v>
      </c>
      <c r="AU544" s="235" t="s">
        <v>141</v>
      </c>
      <c r="AV544" s="15" t="s">
        <v>155</v>
      </c>
      <c r="AW544" s="15" t="s">
        <v>5</v>
      </c>
      <c r="AX544" s="15" t="s">
        <v>86</v>
      </c>
      <c r="AY544" s="235" t="s">
        <v>138</v>
      </c>
    </row>
    <row r="545" spans="1:65" s="2" customFormat="1" ht="16.5" customHeight="1">
      <c r="A545" s="36"/>
      <c r="B545" s="37"/>
      <c r="C545" s="236" t="s">
        <v>675</v>
      </c>
      <c r="D545" s="236" t="s">
        <v>405</v>
      </c>
      <c r="E545" s="237" t="s">
        <v>676</v>
      </c>
      <c r="F545" s="238" t="s">
        <v>677</v>
      </c>
      <c r="G545" s="239" t="s">
        <v>144</v>
      </c>
      <c r="H545" s="240">
        <v>3</v>
      </c>
      <c r="I545" s="241"/>
      <c r="J545" s="242"/>
      <c r="K545" s="243">
        <f>ROUND(P545*H545,2)</f>
        <v>0</v>
      </c>
      <c r="L545" s="238" t="s">
        <v>145</v>
      </c>
      <c r="M545" s="244"/>
      <c r="N545" s="245" t="s">
        <v>22</v>
      </c>
      <c r="O545" s="186" t="s">
        <v>48</v>
      </c>
      <c r="P545" s="187">
        <f>I545+J545</f>
        <v>0</v>
      </c>
      <c r="Q545" s="187">
        <f>ROUND(I545*H545,2)</f>
        <v>0</v>
      </c>
      <c r="R545" s="187">
        <f>ROUND(J545*H545,2)</f>
        <v>0</v>
      </c>
      <c r="S545" s="66"/>
      <c r="T545" s="188">
        <f>S545*H545</f>
        <v>0</v>
      </c>
      <c r="U545" s="188">
        <v>0.0175</v>
      </c>
      <c r="V545" s="188">
        <f>U545*H545</f>
        <v>0.052500000000000005</v>
      </c>
      <c r="W545" s="188">
        <v>0</v>
      </c>
      <c r="X545" s="189">
        <f>W545*H545</f>
        <v>0</v>
      </c>
      <c r="Y545" s="36"/>
      <c r="Z545" s="36"/>
      <c r="AA545" s="36"/>
      <c r="AB545" s="36"/>
      <c r="AC545" s="36"/>
      <c r="AD545" s="36"/>
      <c r="AE545" s="36"/>
      <c r="AR545" s="190" t="s">
        <v>511</v>
      </c>
      <c r="AT545" s="190" t="s">
        <v>405</v>
      </c>
      <c r="AU545" s="190" t="s">
        <v>141</v>
      </c>
      <c r="AY545" s="19" t="s">
        <v>138</v>
      </c>
      <c r="BE545" s="191">
        <f>IF(O545="základní",K545,0)</f>
        <v>0</v>
      </c>
      <c r="BF545" s="191">
        <f>IF(O545="snížená",K545,0)</f>
        <v>0</v>
      </c>
      <c r="BG545" s="191">
        <f>IF(O545="zákl. přenesená",K545,0)</f>
        <v>0</v>
      </c>
      <c r="BH545" s="191">
        <f>IF(O545="sníž. přenesená",K545,0)</f>
        <v>0</v>
      </c>
      <c r="BI545" s="191">
        <f>IF(O545="nulová",K545,0)</f>
        <v>0</v>
      </c>
      <c r="BJ545" s="19" t="s">
        <v>141</v>
      </c>
      <c r="BK545" s="191">
        <f>ROUND(P545*H545,2)</f>
        <v>0</v>
      </c>
      <c r="BL545" s="19" t="s">
        <v>503</v>
      </c>
      <c r="BM545" s="190" t="s">
        <v>678</v>
      </c>
    </row>
    <row r="546" spans="2:51" s="14" customFormat="1" ht="11.25">
      <c r="B546" s="214"/>
      <c r="C546" s="215"/>
      <c r="D546" s="205" t="s">
        <v>186</v>
      </c>
      <c r="E546" s="216" t="s">
        <v>22</v>
      </c>
      <c r="F546" s="217" t="s">
        <v>150</v>
      </c>
      <c r="G546" s="215"/>
      <c r="H546" s="218">
        <v>3</v>
      </c>
      <c r="I546" s="219"/>
      <c r="J546" s="219"/>
      <c r="K546" s="215"/>
      <c r="L546" s="215"/>
      <c r="M546" s="220"/>
      <c r="N546" s="221"/>
      <c r="O546" s="222"/>
      <c r="P546" s="222"/>
      <c r="Q546" s="222"/>
      <c r="R546" s="222"/>
      <c r="S546" s="222"/>
      <c r="T546" s="222"/>
      <c r="U546" s="222"/>
      <c r="V546" s="222"/>
      <c r="W546" s="222"/>
      <c r="X546" s="223"/>
      <c r="AT546" s="224" t="s">
        <v>186</v>
      </c>
      <c r="AU546" s="224" t="s">
        <v>141</v>
      </c>
      <c r="AV546" s="14" t="s">
        <v>141</v>
      </c>
      <c r="AW546" s="14" t="s">
        <v>5</v>
      </c>
      <c r="AX546" s="14" t="s">
        <v>78</v>
      </c>
      <c r="AY546" s="224" t="s">
        <v>138</v>
      </c>
    </row>
    <row r="547" spans="2:51" s="15" customFormat="1" ht="11.25">
      <c r="B547" s="225"/>
      <c r="C547" s="226"/>
      <c r="D547" s="205" t="s">
        <v>186</v>
      </c>
      <c r="E547" s="227" t="s">
        <v>22</v>
      </c>
      <c r="F547" s="228" t="s">
        <v>196</v>
      </c>
      <c r="G547" s="226"/>
      <c r="H547" s="229">
        <v>3</v>
      </c>
      <c r="I547" s="230"/>
      <c r="J547" s="230"/>
      <c r="K547" s="226"/>
      <c r="L547" s="226"/>
      <c r="M547" s="231"/>
      <c r="N547" s="232"/>
      <c r="O547" s="233"/>
      <c r="P547" s="233"/>
      <c r="Q547" s="233"/>
      <c r="R547" s="233"/>
      <c r="S547" s="233"/>
      <c r="T547" s="233"/>
      <c r="U547" s="233"/>
      <c r="V547" s="233"/>
      <c r="W547" s="233"/>
      <c r="X547" s="234"/>
      <c r="AT547" s="235" t="s">
        <v>186</v>
      </c>
      <c r="AU547" s="235" t="s">
        <v>141</v>
      </c>
      <c r="AV547" s="15" t="s">
        <v>155</v>
      </c>
      <c r="AW547" s="15" t="s">
        <v>5</v>
      </c>
      <c r="AX547" s="15" t="s">
        <v>86</v>
      </c>
      <c r="AY547" s="235" t="s">
        <v>138</v>
      </c>
    </row>
    <row r="548" spans="1:65" s="2" customFormat="1" ht="33" customHeight="1">
      <c r="A548" s="36"/>
      <c r="B548" s="37"/>
      <c r="C548" s="178" t="s">
        <v>679</v>
      </c>
      <c r="D548" s="178" t="s">
        <v>142</v>
      </c>
      <c r="E548" s="179" t="s">
        <v>680</v>
      </c>
      <c r="F548" s="180" t="s">
        <v>681</v>
      </c>
      <c r="G548" s="181" t="s">
        <v>682</v>
      </c>
      <c r="H548" s="182">
        <v>10.74</v>
      </c>
      <c r="I548" s="183"/>
      <c r="J548" s="183"/>
      <c r="K548" s="184">
        <f>ROUND(P548*H548,2)</f>
        <v>0</v>
      </c>
      <c r="L548" s="180" t="s">
        <v>182</v>
      </c>
      <c r="M548" s="41"/>
      <c r="N548" s="185" t="s">
        <v>22</v>
      </c>
      <c r="O548" s="186" t="s">
        <v>48</v>
      </c>
      <c r="P548" s="187">
        <f>I548+J548</f>
        <v>0</v>
      </c>
      <c r="Q548" s="187">
        <f>ROUND(I548*H548,2)</f>
        <v>0</v>
      </c>
      <c r="R548" s="187">
        <f>ROUND(J548*H548,2)</f>
        <v>0</v>
      </c>
      <c r="S548" s="66"/>
      <c r="T548" s="188">
        <f>S548*H548</f>
        <v>0</v>
      </c>
      <c r="U548" s="188">
        <v>0</v>
      </c>
      <c r="V548" s="188">
        <f>U548*H548</f>
        <v>0</v>
      </c>
      <c r="W548" s="188">
        <v>0</v>
      </c>
      <c r="X548" s="189">
        <f>W548*H548</f>
        <v>0</v>
      </c>
      <c r="Y548" s="36"/>
      <c r="Z548" s="36"/>
      <c r="AA548" s="36"/>
      <c r="AB548" s="36"/>
      <c r="AC548" s="36"/>
      <c r="AD548" s="36"/>
      <c r="AE548" s="36"/>
      <c r="AR548" s="190" t="s">
        <v>503</v>
      </c>
      <c r="AT548" s="190" t="s">
        <v>142</v>
      </c>
      <c r="AU548" s="190" t="s">
        <v>141</v>
      </c>
      <c r="AY548" s="19" t="s">
        <v>138</v>
      </c>
      <c r="BE548" s="191">
        <f>IF(O548="základní",K548,0)</f>
        <v>0</v>
      </c>
      <c r="BF548" s="191">
        <f>IF(O548="snížená",K548,0)</f>
        <v>0</v>
      </c>
      <c r="BG548" s="191">
        <f>IF(O548="zákl. přenesená",K548,0)</f>
        <v>0</v>
      </c>
      <c r="BH548" s="191">
        <f>IF(O548="sníž. přenesená",K548,0)</f>
        <v>0</v>
      </c>
      <c r="BI548" s="191">
        <f>IF(O548="nulová",K548,0)</f>
        <v>0</v>
      </c>
      <c r="BJ548" s="19" t="s">
        <v>141</v>
      </c>
      <c r="BK548" s="191">
        <f>ROUND(P548*H548,2)</f>
        <v>0</v>
      </c>
      <c r="BL548" s="19" t="s">
        <v>503</v>
      </c>
      <c r="BM548" s="190" t="s">
        <v>683</v>
      </c>
    </row>
    <row r="549" spans="1:47" s="2" customFormat="1" ht="11.25">
      <c r="A549" s="36"/>
      <c r="B549" s="37"/>
      <c r="C549" s="38"/>
      <c r="D549" s="198" t="s">
        <v>184</v>
      </c>
      <c r="E549" s="38"/>
      <c r="F549" s="199" t="s">
        <v>684</v>
      </c>
      <c r="G549" s="38"/>
      <c r="H549" s="38"/>
      <c r="I549" s="200"/>
      <c r="J549" s="200"/>
      <c r="K549" s="38"/>
      <c r="L549" s="38"/>
      <c r="M549" s="41"/>
      <c r="N549" s="201"/>
      <c r="O549" s="202"/>
      <c r="P549" s="66"/>
      <c r="Q549" s="66"/>
      <c r="R549" s="66"/>
      <c r="S549" s="66"/>
      <c r="T549" s="66"/>
      <c r="U549" s="66"/>
      <c r="V549" s="66"/>
      <c r="W549" s="66"/>
      <c r="X549" s="67"/>
      <c r="Y549" s="36"/>
      <c r="Z549" s="36"/>
      <c r="AA549" s="36"/>
      <c r="AB549" s="36"/>
      <c r="AC549" s="36"/>
      <c r="AD549" s="36"/>
      <c r="AE549" s="36"/>
      <c r="AT549" s="19" t="s">
        <v>184</v>
      </c>
      <c r="AU549" s="19" t="s">
        <v>141</v>
      </c>
    </row>
    <row r="550" spans="2:51" s="13" customFormat="1" ht="11.25">
      <c r="B550" s="203"/>
      <c r="C550" s="204"/>
      <c r="D550" s="205" t="s">
        <v>186</v>
      </c>
      <c r="E550" s="206" t="s">
        <v>22</v>
      </c>
      <c r="F550" s="207" t="s">
        <v>285</v>
      </c>
      <c r="G550" s="204"/>
      <c r="H550" s="206" t="s">
        <v>22</v>
      </c>
      <c r="I550" s="208"/>
      <c r="J550" s="208"/>
      <c r="K550" s="204"/>
      <c r="L550" s="204"/>
      <c r="M550" s="209"/>
      <c r="N550" s="210"/>
      <c r="O550" s="211"/>
      <c r="P550" s="211"/>
      <c r="Q550" s="211"/>
      <c r="R550" s="211"/>
      <c r="S550" s="211"/>
      <c r="T550" s="211"/>
      <c r="U550" s="211"/>
      <c r="V550" s="211"/>
      <c r="W550" s="211"/>
      <c r="X550" s="212"/>
      <c r="AT550" s="213" t="s">
        <v>186</v>
      </c>
      <c r="AU550" s="213" t="s">
        <v>141</v>
      </c>
      <c r="AV550" s="13" t="s">
        <v>86</v>
      </c>
      <c r="AW550" s="13" t="s">
        <v>5</v>
      </c>
      <c r="AX550" s="13" t="s">
        <v>78</v>
      </c>
      <c r="AY550" s="213" t="s">
        <v>138</v>
      </c>
    </row>
    <row r="551" spans="2:51" s="14" customFormat="1" ht="11.25">
      <c r="B551" s="214"/>
      <c r="C551" s="215"/>
      <c r="D551" s="205" t="s">
        <v>186</v>
      </c>
      <c r="E551" s="216" t="s">
        <v>22</v>
      </c>
      <c r="F551" s="217" t="s">
        <v>685</v>
      </c>
      <c r="G551" s="215"/>
      <c r="H551" s="218">
        <v>1.8</v>
      </c>
      <c r="I551" s="219"/>
      <c r="J551" s="219"/>
      <c r="K551" s="215"/>
      <c r="L551" s="215"/>
      <c r="M551" s="220"/>
      <c r="N551" s="221"/>
      <c r="O551" s="222"/>
      <c r="P551" s="222"/>
      <c r="Q551" s="222"/>
      <c r="R551" s="222"/>
      <c r="S551" s="222"/>
      <c r="T551" s="222"/>
      <c r="U551" s="222"/>
      <c r="V551" s="222"/>
      <c r="W551" s="222"/>
      <c r="X551" s="223"/>
      <c r="AT551" s="224" t="s">
        <v>186</v>
      </c>
      <c r="AU551" s="224" t="s">
        <v>141</v>
      </c>
      <c r="AV551" s="14" t="s">
        <v>141</v>
      </c>
      <c r="AW551" s="14" t="s">
        <v>5</v>
      </c>
      <c r="AX551" s="14" t="s">
        <v>78</v>
      </c>
      <c r="AY551" s="224" t="s">
        <v>138</v>
      </c>
    </row>
    <row r="552" spans="2:51" s="13" customFormat="1" ht="11.25">
      <c r="B552" s="203"/>
      <c r="C552" s="204"/>
      <c r="D552" s="205" t="s">
        <v>186</v>
      </c>
      <c r="E552" s="206" t="s">
        <v>22</v>
      </c>
      <c r="F552" s="207" t="s">
        <v>194</v>
      </c>
      <c r="G552" s="204"/>
      <c r="H552" s="206" t="s">
        <v>22</v>
      </c>
      <c r="I552" s="208"/>
      <c r="J552" s="208"/>
      <c r="K552" s="204"/>
      <c r="L552" s="204"/>
      <c r="M552" s="209"/>
      <c r="N552" s="210"/>
      <c r="O552" s="211"/>
      <c r="P552" s="211"/>
      <c r="Q552" s="211"/>
      <c r="R552" s="211"/>
      <c r="S552" s="211"/>
      <c r="T552" s="211"/>
      <c r="U552" s="211"/>
      <c r="V552" s="211"/>
      <c r="W552" s="211"/>
      <c r="X552" s="212"/>
      <c r="AT552" s="213" t="s">
        <v>186</v>
      </c>
      <c r="AU552" s="213" t="s">
        <v>141</v>
      </c>
      <c r="AV552" s="13" t="s">
        <v>86</v>
      </c>
      <c r="AW552" s="13" t="s">
        <v>5</v>
      </c>
      <c r="AX552" s="13" t="s">
        <v>78</v>
      </c>
      <c r="AY552" s="213" t="s">
        <v>138</v>
      </c>
    </row>
    <row r="553" spans="2:51" s="14" customFormat="1" ht="11.25">
      <c r="B553" s="214"/>
      <c r="C553" s="215"/>
      <c r="D553" s="205" t="s">
        <v>186</v>
      </c>
      <c r="E553" s="216" t="s">
        <v>22</v>
      </c>
      <c r="F553" s="217" t="s">
        <v>686</v>
      </c>
      <c r="G553" s="215"/>
      <c r="H553" s="218">
        <v>1.78</v>
      </c>
      <c r="I553" s="219"/>
      <c r="J553" s="219"/>
      <c r="K553" s="215"/>
      <c r="L553" s="215"/>
      <c r="M553" s="220"/>
      <c r="N553" s="221"/>
      <c r="O553" s="222"/>
      <c r="P553" s="222"/>
      <c r="Q553" s="222"/>
      <c r="R553" s="222"/>
      <c r="S553" s="222"/>
      <c r="T553" s="222"/>
      <c r="U553" s="222"/>
      <c r="V553" s="222"/>
      <c r="W553" s="222"/>
      <c r="X553" s="223"/>
      <c r="AT553" s="224" t="s">
        <v>186</v>
      </c>
      <c r="AU553" s="224" t="s">
        <v>141</v>
      </c>
      <c r="AV553" s="14" t="s">
        <v>141</v>
      </c>
      <c r="AW553" s="14" t="s">
        <v>5</v>
      </c>
      <c r="AX553" s="14" t="s">
        <v>78</v>
      </c>
      <c r="AY553" s="224" t="s">
        <v>138</v>
      </c>
    </row>
    <row r="554" spans="2:51" s="13" customFormat="1" ht="11.25">
      <c r="B554" s="203"/>
      <c r="C554" s="204"/>
      <c r="D554" s="205" t="s">
        <v>186</v>
      </c>
      <c r="E554" s="206" t="s">
        <v>22</v>
      </c>
      <c r="F554" s="207" t="s">
        <v>218</v>
      </c>
      <c r="G554" s="204"/>
      <c r="H554" s="206" t="s">
        <v>22</v>
      </c>
      <c r="I554" s="208"/>
      <c r="J554" s="208"/>
      <c r="K554" s="204"/>
      <c r="L554" s="204"/>
      <c r="M554" s="209"/>
      <c r="N554" s="210"/>
      <c r="O554" s="211"/>
      <c r="P554" s="211"/>
      <c r="Q554" s="211"/>
      <c r="R554" s="211"/>
      <c r="S554" s="211"/>
      <c r="T554" s="211"/>
      <c r="U554" s="211"/>
      <c r="V554" s="211"/>
      <c r="W554" s="211"/>
      <c r="X554" s="212"/>
      <c r="AT554" s="213" t="s">
        <v>186</v>
      </c>
      <c r="AU554" s="213" t="s">
        <v>141</v>
      </c>
      <c r="AV554" s="13" t="s">
        <v>86</v>
      </c>
      <c r="AW554" s="13" t="s">
        <v>5</v>
      </c>
      <c r="AX554" s="13" t="s">
        <v>78</v>
      </c>
      <c r="AY554" s="213" t="s">
        <v>138</v>
      </c>
    </row>
    <row r="555" spans="2:51" s="14" customFormat="1" ht="11.25">
      <c r="B555" s="214"/>
      <c r="C555" s="215"/>
      <c r="D555" s="205" t="s">
        <v>186</v>
      </c>
      <c r="E555" s="216" t="s">
        <v>22</v>
      </c>
      <c r="F555" s="217" t="s">
        <v>687</v>
      </c>
      <c r="G555" s="215"/>
      <c r="H555" s="218">
        <v>3.58</v>
      </c>
      <c r="I555" s="219"/>
      <c r="J555" s="219"/>
      <c r="K555" s="215"/>
      <c r="L555" s="215"/>
      <c r="M555" s="220"/>
      <c r="N555" s="221"/>
      <c r="O555" s="222"/>
      <c r="P555" s="222"/>
      <c r="Q555" s="222"/>
      <c r="R555" s="222"/>
      <c r="S555" s="222"/>
      <c r="T555" s="222"/>
      <c r="U555" s="222"/>
      <c r="V555" s="222"/>
      <c r="W555" s="222"/>
      <c r="X555" s="223"/>
      <c r="AT555" s="224" t="s">
        <v>186</v>
      </c>
      <c r="AU555" s="224" t="s">
        <v>141</v>
      </c>
      <c r="AV555" s="14" t="s">
        <v>141</v>
      </c>
      <c r="AW555" s="14" t="s">
        <v>5</v>
      </c>
      <c r="AX555" s="14" t="s">
        <v>78</v>
      </c>
      <c r="AY555" s="224" t="s">
        <v>138</v>
      </c>
    </row>
    <row r="556" spans="2:51" s="13" customFormat="1" ht="11.25">
      <c r="B556" s="203"/>
      <c r="C556" s="204"/>
      <c r="D556" s="205" t="s">
        <v>186</v>
      </c>
      <c r="E556" s="206" t="s">
        <v>22</v>
      </c>
      <c r="F556" s="207" t="s">
        <v>298</v>
      </c>
      <c r="G556" s="204"/>
      <c r="H556" s="206" t="s">
        <v>22</v>
      </c>
      <c r="I556" s="208"/>
      <c r="J556" s="208"/>
      <c r="K556" s="204"/>
      <c r="L556" s="204"/>
      <c r="M556" s="209"/>
      <c r="N556" s="210"/>
      <c r="O556" s="211"/>
      <c r="P556" s="211"/>
      <c r="Q556" s="211"/>
      <c r="R556" s="211"/>
      <c r="S556" s="211"/>
      <c r="T556" s="211"/>
      <c r="U556" s="211"/>
      <c r="V556" s="211"/>
      <c r="W556" s="211"/>
      <c r="X556" s="212"/>
      <c r="AT556" s="213" t="s">
        <v>186</v>
      </c>
      <c r="AU556" s="213" t="s">
        <v>141</v>
      </c>
      <c r="AV556" s="13" t="s">
        <v>86</v>
      </c>
      <c r="AW556" s="13" t="s">
        <v>5</v>
      </c>
      <c r="AX556" s="13" t="s">
        <v>78</v>
      </c>
      <c r="AY556" s="213" t="s">
        <v>138</v>
      </c>
    </row>
    <row r="557" spans="2:51" s="14" customFormat="1" ht="11.25">
      <c r="B557" s="214"/>
      <c r="C557" s="215"/>
      <c r="D557" s="205" t="s">
        <v>186</v>
      </c>
      <c r="E557" s="216" t="s">
        <v>22</v>
      </c>
      <c r="F557" s="217" t="s">
        <v>688</v>
      </c>
      <c r="G557" s="215"/>
      <c r="H557" s="218">
        <v>3.58</v>
      </c>
      <c r="I557" s="219"/>
      <c r="J557" s="219"/>
      <c r="K557" s="215"/>
      <c r="L557" s="215"/>
      <c r="M557" s="220"/>
      <c r="N557" s="221"/>
      <c r="O557" s="222"/>
      <c r="P557" s="222"/>
      <c r="Q557" s="222"/>
      <c r="R557" s="222"/>
      <c r="S557" s="222"/>
      <c r="T557" s="222"/>
      <c r="U557" s="222"/>
      <c r="V557" s="222"/>
      <c r="W557" s="222"/>
      <c r="X557" s="223"/>
      <c r="AT557" s="224" t="s">
        <v>186</v>
      </c>
      <c r="AU557" s="224" t="s">
        <v>141</v>
      </c>
      <c r="AV557" s="14" t="s">
        <v>141</v>
      </c>
      <c r="AW557" s="14" t="s">
        <v>5</v>
      </c>
      <c r="AX557" s="14" t="s">
        <v>78</v>
      </c>
      <c r="AY557" s="224" t="s">
        <v>138</v>
      </c>
    </row>
    <row r="558" spans="2:51" s="15" customFormat="1" ht="11.25">
      <c r="B558" s="225"/>
      <c r="C558" s="226"/>
      <c r="D558" s="205" t="s">
        <v>186</v>
      </c>
      <c r="E558" s="227" t="s">
        <v>22</v>
      </c>
      <c r="F558" s="228" t="s">
        <v>196</v>
      </c>
      <c r="G558" s="226"/>
      <c r="H558" s="229">
        <v>10.74</v>
      </c>
      <c r="I558" s="230"/>
      <c r="J558" s="230"/>
      <c r="K558" s="226"/>
      <c r="L558" s="226"/>
      <c r="M558" s="231"/>
      <c r="N558" s="232"/>
      <c r="O558" s="233"/>
      <c r="P558" s="233"/>
      <c r="Q558" s="233"/>
      <c r="R558" s="233"/>
      <c r="S558" s="233"/>
      <c r="T558" s="233"/>
      <c r="U558" s="233"/>
      <c r="V558" s="233"/>
      <c r="W558" s="233"/>
      <c r="X558" s="234"/>
      <c r="AT558" s="235" t="s">
        <v>186</v>
      </c>
      <c r="AU558" s="235" t="s">
        <v>141</v>
      </c>
      <c r="AV558" s="15" t="s">
        <v>155</v>
      </c>
      <c r="AW558" s="15" t="s">
        <v>5</v>
      </c>
      <c r="AX558" s="15" t="s">
        <v>86</v>
      </c>
      <c r="AY558" s="235" t="s">
        <v>138</v>
      </c>
    </row>
    <row r="559" spans="1:65" s="2" customFormat="1" ht="24.2" customHeight="1">
      <c r="A559" s="36"/>
      <c r="B559" s="37"/>
      <c r="C559" s="236" t="s">
        <v>689</v>
      </c>
      <c r="D559" s="236" t="s">
        <v>405</v>
      </c>
      <c r="E559" s="237" t="s">
        <v>690</v>
      </c>
      <c r="F559" s="238" t="s">
        <v>691</v>
      </c>
      <c r="G559" s="239" t="s">
        <v>682</v>
      </c>
      <c r="H559" s="240">
        <v>10.74</v>
      </c>
      <c r="I559" s="241"/>
      <c r="J559" s="242"/>
      <c r="K559" s="243">
        <f>ROUND(P559*H559,2)</f>
        <v>0</v>
      </c>
      <c r="L559" s="238" t="s">
        <v>182</v>
      </c>
      <c r="M559" s="244"/>
      <c r="N559" s="245" t="s">
        <v>22</v>
      </c>
      <c r="O559" s="186" t="s">
        <v>48</v>
      </c>
      <c r="P559" s="187">
        <f>I559+J559</f>
        <v>0</v>
      </c>
      <c r="Q559" s="187">
        <f>ROUND(I559*H559,2)</f>
        <v>0</v>
      </c>
      <c r="R559" s="187">
        <f>ROUND(J559*H559,2)</f>
        <v>0</v>
      </c>
      <c r="S559" s="66"/>
      <c r="T559" s="188">
        <f>S559*H559</f>
        <v>0</v>
      </c>
      <c r="U559" s="188">
        <v>0.003</v>
      </c>
      <c r="V559" s="188">
        <f>U559*H559</f>
        <v>0.03222</v>
      </c>
      <c r="W559" s="188">
        <v>0</v>
      </c>
      <c r="X559" s="189">
        <f>W559*H559</f>
        <v>0</v>
      </c>
      <c r="Y559" s="36"/>
      <c r="Z559" s="36"/>
      <c r="AA559" s="36"/>
      <c r="AB559" s="36"/>
      <c r="AC559" s="36"/>
      <c r="AD559" s="36"/>
      <c r="AE559" s="36"/>
      <c r="AR559" s="190" t="s">
        <v>511</v>
      </c>
      <c r="AT559" s="190" t="s">
        <v>405</v>
      </c>
      <c r="AU559" s="190" t="s">
        <v>141</v>
      </c>
      <c r="AY559" s="19" t="s">
        <v>138</v>
      </c>
      <c r="BE559" s="191">
        <f>IF(O559="základní",K559,0)</f>
        <v>0</v>
      </c>
      <c r="BF559" s="191">
        <f>IF(O559="snížená",K559,0)</f>
        <v>0</v>
      </c>
      <c r="BG559" s="191">
        <f>IF(O559="zákl. přenesená",K559,0)</f>
        <v>0</v>
      </c>
      <c r="BH559" s="191">
        <f>IF(O559="sníž. přenesená",K559,0)</f>
        <v>0</v>
      </c>
      <c r="BI559" s="191">
        <f>IF(O559="nulová",K559,0)</f>
        <v>0</v>
      </c>
      <c r="BJ559" s="19" t="s">
        <v>141</v>
      </c>
      <c r="BK559" s="191">
        <f>ROUND(P559*H559,2)</f>
        <v>0</v>
      </c>
      <c r="BL559" s="19" t="s">
        <v>503</v>
      </c>
      <c r="BM559" s="190" t="s">
        <v>692</v>
      </c>
    </row>
    <row r="560" spans="2:51" s="14" customFormat="1" ht="11.25">
      <c r="B560" s="214"/>
      <c r="C560" s="215"/>
      <c r="D560" s="205" t="s">
        <v>186</v>
      </c>
      <c r="E560" s="216" t="s">
        <v>22</v>
      </c>
      <c r="F560" s="217" t="s">
        <v>693</v>
      </c>
      <c r="G560" s="215"/>
      <c r="H560" s="218">
        <v>10.74</v>
      </c>
      <c r="I560" s="219"/>
      <c r="J560" s="219"/>
      <c r="K560" s="215"/>
      <c r="L560" s="215"/>
      <c r="M560" s="220"/>
      <c r="N560" s="221"/>
      <c r="O560" s="222"/>
      <c r="P560" s="222"/>
      <c r="Q560" s="222"/>
      <c r="R560" s="222"/>
      <c r="S560" s="222"/>
      <c r="T560" s="222"/>
      <c r="U560" s="222"/>
      <c r="V560" s="222"/>
      <c r="W560" s="222"/>
      <c r="X560" s="223"/>
      <c r="AT560" s="224" t="s">
        <v>186</v>
      </c>
      <c r="AU560" s="224" t="s">
        <v>141</v>
      </c>
      <c r="AV560" s="14" t="s">
        <v>141</v>
      </c>
      <c r="AW560" s="14" t="s">
        <v>5</v>
      </c>
      <c r="AX560" s="14" t="s">
        <v>78</v>
      </c>
      <c r="AY560" s="224" t="s">
        <v>138</v>
      </c>
    </row>
    <row r="561" spans="2:51" s="15" customFormat="1" ht="11.25">
      <c r="B561" s="225"/>
      <c r="C561" s="226"/>
      <c r="D561" s="205" t="s">
        <v>186</v>
      </c>
      <c r="E561" s="227" t="s">
        <v>22</v>
      </c>
      <c r="F561" s="228" t="s">
        <v>196</v>
      </c>
      <c r="G561" s="226"/>
      <c r="H561" s="229">
        <v>10.74</v>
      </c>
      <c r="I561" s="230"/>
      <c r="J561" s="230"/>
      <c r="K561" s="226"/>
      <c r="L561" s="226"/>
      <c r="M561" s="231"/>
      <c r="N561" s="232"/>
      <c r="O561" s="233"/>
      <c r="P561" s="233"/>
      <c r="Q561" s="233"/>
      <c r="R561" s="233"/>
      <c r="S561" s="233"/>
      <c r="T561" s="233"/>
      <c r="U561" s="233"/>
      <c r="V561" s="233"/>
      <c r="W561" s="233"/>
      <c r="X561" s="234"/>
      <c r="AT561" s="235" t="s">
        <v>186</v>
      </c>
      <c r="AU561" s="235" t="s">
        <v>141</v>
      </c>
      <c r="AV561" s="15" t="s">
        <v>155</v>
      </c>
      <c r="AW561" s="15" t="s">
        <v>5</v>
      </c>
      <c r="AX561" s="15" t="s">
        <v>86</v>
      </c>
      <c r="AY561" s="235" t="s">
        <v>138</v>
      </c>
    </row>
    <row r="562" spans="1:65" s="2" customFormat="1" ht="16.5" customHeight="1">
      <c r="A562" s="36"/>
      <c r="B562" s="37"/>
      <c r="C562" s="178" t="s">
        <v>694</v>
      </c>
      <c r="D562" s="178" t="s">
        <v>142</v>
      </c>
      <c r="E562" s="179" t="s">
        <v>695</v>
      </c>
      <c r="F562" s="180" t="s">
        <v>696</v>
      </c>
      <c r="G562" s="181" t="s">
        <v>144</v>
      </c>
      <c r="H562" s="182">
        <v>1</v>
      </c>
      <c r="I562" s="183"/>
      <c r="J562" s="183"/>
      <c r="K562" s="184">
        <f>ROUND(P562*H562,2)</f>
        <v>0</v>
      </c>
      <c r="L562" s="180" t="s">
        <v>145</v>
      </c>
      <c r="M562" s="41"/>
      <c r="N562" s="185" t="s">
        <v>22</v>
      </c>
      <c r="O562" s="186" t="s">
        <v>48</v>
      </c>
      <c r="P562" s="187">
        <f>I562+J562</f>
        <v>0</v>
      </c>
      <c r="Q562" s="187">
        <f>ROUND(I562*H562,2)</f>
        <v>0</v>
      </c>
      <c r="R562" s="187">
        <f>ROUND(J562*H562,2)</f>
        <v>0</v>
      </c>
      <c r="S562" s="66"/>
      <c r="T562" s="188">
        <f>S562*H562</f>
        <v>0</v>
      </c>
      <c r="U562" s="188">
        <v>0.003</v>
      </c>
      <c r="V562" s="188">
        <f>U562*H562</f>
        <v>0.003</v>
      </c>
      <c r="W562" s="188">
        <v>0</v>
      </c>
      <c r="X562" s="189">
        <f>W562*H562</f>
        <v>0</v>
      </c>
      <c r="Y562" s="36"/>
      <c r="Z562" s="36"/>
      <c r="AA562" s="36"/>
      <c r="AB562" s="36"/>
      <c r="AC562" s="36"/>
      <c r="AD562" s="36"/>
      <c r="AE562" s="36"/>
      <c r="AR562" s="190" t="s">
        <v>503</v>
      </c>
      <c r="AT562" s="190" t="s">
        <v>142</v>
      </c>
      <c r="AU562" s="190" t="s">
        <v>141</v>
      </c>
      <c r="AY562" s="19" t="s">
        <v>138</v>
      </c>
      <c r="BE562" s="191">
        <f>IF(O562="základní",K562,0)</f>
        <v>0</v>
      </c>
      <c r="BF562" s="191">
        <f>IF(O562="snížená",K562,0)</f>
        <v>0</v>
      </c>
      <c r="BG562" s="191">
        <f>IF(O562="zákl. přenesená",K562,0)</f>
        <v>0</v>
      </c>
      <c r="BH562" s="191">
        <f>IF(O562="sníž. přenesená",K562,0)</f>
        <v>0</v>
      </c>
      <c r="BI562" s="191">
        <f>IF(O562="nulová",K562,0)</f>
        <v>0</v>
      </c>
      <c r="BJ562" s="19" t="s">
        <v>141</v>
      </c>
      <c r="BK562" s="191">
        <f>ROUND(P562*H562,2)</f>
        <v>0</v>
      </c>
      <c r="BL562" s="19" t="s">
        <v>503</v>
      </c>
      <c r="BM562" s="190" t="s">
        <v>697</v>
      </c>
    </row>
    <row r="563" spans="2:51" s="14" customFormat="1" ht="11.25">
      <c r="B563" s="214"/>
      <c r="C563" s="215"/>
      <c r="D563" s="205" t="s">
        <v>186</v>
      </c>
      <c r="E563" s="216" t="s">
        <v>22</v>
      </c>
      <c r="F563" s="217" t="s">
        <v>86</v>
      </c>
      <c r="G563" s="215"/>
      <c r="H563" s="218">
        <v>1</v>
      </c>
      <c r="I563" s="219"/>
      <c r="J563" s="219"/>
      <c r="K563" s="215"/>
      <c r="L563" s="215"/>
      <c r="M563" s="220"/>
      <c r="N563" s="221"/>
      <c r="O563" s="222"/>
      <c r="P563" s="222"/>
      <c r="Q563" s="222"/>
      <c r="R563" s="222"/>
      <c r="S563" s="222"/>
      <c r="T563" s="222"/>
      <c r="U563" s="222"/>
      <c r="V563" s="222"/>
      <c r="W563" s="222"/>
      <c r="X563" s="223"/>
      <c r="AT563" s="224" t="s">
        <v>186</v>
      </c>
      <c r="AU563" s="224" t="s">
        <v>141</v>
      </c>
      <c r="AV563" s="14" t="s">
        <v>141</v>
      </c>
      <c r="AW563" s="14" t="s">
        <v>5</v>
      </c>
      <c r="AX563" s="14" t="s">
        <v>78</v>
      </c>
      <c r="AY563" s="224" t="s">
        <v>138</v>
      </c>
    </row>
    <row r="564" spans="2:51" s="15" customFormat="1" ht="11.25">
      <c r="B564" s="225"/>
      <c r="C564" s="226"/>
      <c r="D564" s="205" t="s">
        <v>186</v>
      </c>
      <c r="E564" s="227" t="s">
        <v>22</v>
      </c>
      <c r="F564" s="228" t="s">
        <v>196</v>
      </c>
      <c r="G564" s="226"/>
      <c r="H564" s="229">
        <v>1</v>
      </c>
      <c r="I564" s="230"/>
      <c r="J564" s="230"/>
      <c r="K564" s="226"/>
      <c r="L564" s="226"/>
      <c r="M564" s="231"/>
      <c r="N564" s="232"/>
      <c r="O564" s="233"/>
      <c r="P564" s="233"/>
      <c r="Q564" s="233"/>
      <c r="R564" s="233"/>
      <c r="S564" s="233"/>
      <c r="T564" s="233"/>
      <c r="U564" s="233"/>
      <c r="V564" s="233"/>
      <c r="W564" s="233"/>
      <c r="X564" s="234"/>
      <c r="AT564" s="235" t="s">
        <v>186</v>
      </c>
      <c r="AU564" s="235" t="s">
        <v>141</v>
      </c>
      <c r="AV564" s="15" t="s">
        <v>155</v>
      </c>
      <c r="AW564" s="15" t="s">
        <v>5</v>
      </c>
      <c r="AX564" s="15" t="s">
        <v>86</v>
      </c>
      <c r="AY564" s="235" t="s">
        <v>138</v>
      </c>
    </row>
    <row r="565" spans="1:65" s="2" customFormat="1" ht="24.2" customHeight="1">
      <c r="A565" s="36"/>
      <c r="B565" s="37"/>
      <c r="C565" s="178" t="s">
        <v>698</v>
      </c>
      <c r="D565" s="178" t="s">
        <v>142</v>
      </c>
      <c r="E565" s="179" t="s">
        <v>699</v>
      </c>
      <c r="F565" s="180" t="s">
        <v>700</v>
      </c>
      <c r="G565" s="181" t="s">
        <v>144</v>
      </c>
      <c r="H565" s="182">
        <v>1</v>
      </c>
      <c r="I565" s="183"/>
      <c r="J565" s="183"/>
      <c r="K565" s="184">
        <f>ROUND(P565*H565,2)</f>
        <v>0</v>
      </c>
      <c r="L565" s="180" t="s">
        <v>145</v>
      </c>
      <c r="M565" s="41"/>
      <c r="N565" s="185" t="s">
        <v>22</v>
      </c>
      <c r="O565" s="186" t="s">
        <v>48</v>
      </c>
      <c r="P565" s="187">
        <f>I565+J565</f>
        <v>0</v>
      </c>
      <c r="Q565" s="187">
        <f>ROUND(I565*H565,2)</f>
        <v>0</v>
      </c>
      <c r="R565" s="187">
        <f>ROUND(J565*H565,2)</f>
        <v>0</v>
      </c>
      <c r="S565" s="66"/>
      <c r="T565" s="188">
        <f>S565*H565</f>
        <v>0</v>
      </c>
      <c r="U565" s="188">
        <v>0.003</v>
      </c>
      <c r="V565" s="188">
        <f>U565*H565</f>
        <v>0.003</v>
      </c>
      <c r="W565" s="188">
        <v>0</v>
      </c>
      <c r="X565" s="189">
        <f>W565*H565</f>
        <v>0</v>
      </c>
      <c r="Y565" s="36"/>
      <c r="Z565" s="36"/>
      <c r="AA565" s="36"/>
      <c r="AB565" s="36"/>
      <c r="AC565" s="36"/>
      <c r="AD565" s="36"/>
      <c r="AE565" s="36"/>
      <c r="AR565" s="190" t="s">
        <v>503</v>
      </c>
      <c r="AT565" s="190" t="s">
        <v>142</v>
      </c>
      <c r="AU565" s="190" t="s">
        <v>141</v>
      </c>
      <c r="AY565" s="19" t="s">
        <v>138</v>
      </c>
      <c r="BE565" s="191">
        <f>IF(O565="základní",K565,0)</f>
        <v>0</v>
      </c>
      <c r="BF565" s="191">
        <f>IF(O565="snížená",K565,0)</f>
        <v>0</v>
      </c>
      <c r="BG565" s="191">
        <f>IF(O565="zákl. přenesená",K565,0)</f>
        <v>0</v>
      </c>
      <c r="BH565" s="191">
        <f>IF(O565="sníž. přenesená",K565,0)</f>
        <v>0</v>
      </c>
      <c r="BI565" s="191">
        <f>IF(O565="nulová",K565,0)</f>
        <v>0</v>
      </c>
      <c r="BJ565" s="19" t="s">
        <v>141</v>
      </c>
      <c r="BK565" s="191">
        <f>ROUND(P565*H565,2)</f>
        <v>0</v>
      </c>
      <c r="BL565" s="19" t="s">
        <v>503</v>
      </c>
      <c r="BM565" s="190" t="s">
        <v>701</v>
      </c>
    </row>
    <row r="566" spans="2:51" s="14" customFormat="1" ht="11.25">
      <c r="B566" s="214"/>
      <c r="C566" s="215"/>
      <c r="D566" s="205" t="s">
        <v>186</v>
      </c>
      <c r="E566" s="216" t="s">
        <v>22</v>
      </c>
      <c r="F566" s="217" t="s">
        <v>86</v>
      </c>
      <c r="G566" s="215"/>
      <c r="H566" s="218">
        <v>1</v>
      </c>
      <c r="I566" s="219"/>
      <c r="J566" s="219"/>
      <c r="K566" s="215"/>
      <c r="L566" s="215"/>
      <c r="M566" s="220"/>
      <c r="N566" s="221"/>
      <c r="O566" s="222"/>
      <c r="P566" s="222"/>
      <c r="Q566" s="222"/>
      <c r="R566" s="222"/>
      <c r="S566" s="222"/>
      <c r="T566" s="222"/>
      <c r="U566" s="222"/>
      <c r="V566" s="222"/>
      <c r="W566" s="222"/>
      <c r="X566" s="223"/>
      <c r="AT566" s="224" t="s">
        <v>186</v>
      </c>
      <c r="AU566" s="224" t="s">
        <v>141</v>
      </c>
      <c r="AV566" s="14" t="s">
        <v>141</v>
      </c>
      <c r="AW566" s="14" t="s">
        <v>5</v>
      </c>
      <c r="AX566" s="14" t="s">
        <v>78</v>
      </c>
      <c r="AY566" s="224" t="s">
        <v>138</v>
      </c>
    </row>
    <row r="567" spans="2:51" s="15" customFormat="1" ht="11.25">
      <c r="B567" s="225"/>
      <c r="C567" s="226"/>
      <c r="D567" s="205" t="s">
        <v>186</v>
      </c>
      <c r="E567" s="227" t="s">
        <v>22</v>
      </c>
      <c r="F567" s="228" t="s">
        <v>196</v>
      </c>
      <c r="G567" s="226"/>
      <c r="H567" s="229">
        <v>1</v>
      </c>
      <c r="I567" s="230"/>
      <c r="J567" s="230"/>
      <c r="K567" s="226"/>
      <c r="L567" s="226"/>
      <c r="M567" s="231"/>
      <c r="N567" s="232"/>
      <c r="O567" s="233"/>
      <c r="P567" s="233"/>
      <c r="Q567" s="233"/>
      <c r="R567" s="233"/>
      <c r="S567" s="233"/>
      <c r="T567" s="233"/>
      <c r="U567" s="233"/>
      <c r="V567" s="233"/>
      <c r="W567" s="233"/>
      <c r="X567" s="234"/>
      <c r="AT567" s="235" t="s">
        <v>186</v>
      </c>
      <c r="AU567" s="235" t="s">
        <v>141</v>
      </c>
      <c r="AV567" s="15" t="s">
        <v>155</v>
      </c>
      <c r="AW567" s="15" t="s">
        <v>5</v>
      </c>
      <c r="AX567" s="15" t="s">
        <v>86</v>
      </c>
      <c r="AY567" s="235" t="s">
        <v>138</v>
      </c>
    </row>
    <row r="568" spans="1:65" s="2" customFormat="1" ht="24.2" customHeight="1">
      <c r="A568" s="36"/>
      <c r="B568" s="37"/>
      <c r="C568" s="178" t="s">
        <v>702</v>
      </c>
      <c r="D568" s="178" t="s">
        <v>142</v>
      </c>
      <c r="E568" s="179" t="s">
        <v>703</v>
      </c>
      <c r="F568" s="180" t="s">
        <v>704</v>
      </c>
      <c r="G568" s="181" t="s">
        <v>144</v>
      </c>
      <c r="H568" s="182">
        <v>1</v>
      </c>
      <c r="I568" s="183"/>
      <c r="J568" s="183"/>
      <c r="K568" s="184">
        <f>ROUND(P568*H568,2)</f>
        <v>0</v>
      </c>
      <c r="L568" s="180" t="s">
        <v>145</v>
      </c>
      <c r="M568" s="41"/>
      <c r="N568" s="185" t="s">
        <v>22</v>
      </c>
      <c r="O568" s="186" t="s">
        <v>48</v>
      </c>
      <c r="P568" s="187">
        <f>I568+J568</f>
        <v>0</v>
      </c>
      <c r="Q568" s="187">
        <f>ROUND(I568*H568,2)</f>
        <v>0</v>
      </c>
      <c r="R568" s="187">
        <f>ROUND(J568*H568,2)</f>
        <v>0</v>
      </c>
      <c r="S568" s="66"/>
      <c r="T568" s="188">
        <f>S568*H568</f>
        <v>0</v>
      </c>
      <c r="U568" s="188">
        <v>0.003</v>
      </c>
      <c r="V568" s="188">
        <f>U568*H568</f>
        <v>0.003</v>
      </c>
      <c r="W568" s="188">
        <v>0</v>
      </c>
      <c r="X568" s="189">
        <f>W568*H568</f>
        <v>0</v>
      </c>
      <c r="Y568" s="36"/>
      <c r="Z568" s="36"/>
      <c r="AA568" s="36"/>
      <c r="AB568" s="36"/>
      <c r="AC568" s="36"/>
      <c r="AD568" s="36"/>
      <c r="AE568" s="36"/>
      <c r="AR568" s="190" t="s">
        <v>503</v>
      </c>
      <c r="AT568" s="190" t="s">
        <v>142</v>
      </c>
      <c r="AU568" s="190" t="s">
        <v>141</v>
      </c>
      <c r="AY568" s="19" t="s">
        <v>138</v>
      </c>
      <c r="BE568" s="191">
        <f>IF(O568="základní",K568,0)</f>
        <v>0</v>
      </c>
      <c r="BF568" s="191">
        <f>IF(O568="snížená",K568,0)</f>
        <v>0</v>
      </c>
      <c r="BG568" s="191">
        <f>IF(O568="zákl. přenesená",K568,0)</f>
        <v>0</v>
      </c>
      <c r="BH568" s="191">
        <f>IF(O568="sníž. přenesená",K568,0)</f>
        <v>0</v>
      </c>
      <c r="BI568" s="191">
        <f>IF(O568="nulová",K568,0)</f>
        <v>0</v>
      </c>
      <c r="BJ568" s="19" t="s">
        <v>141</v>
      </c>
      <c r="BK568" s="191">
        <f>ROUND(P568*H568,2)</f>
        <v>0</v>
      </c>
      <c r="BL568" s="19" t="s">
        <v>503</v>
      </c>
      <c r="BM568" s="190" t="s">
        <v>705</v>
      </c>
    </row>
    <row r="569" spans="2:51" s="14" customFormat="1" ht="11.25">
      <c r="B569" s="214"/>
      <c r="C569" s="215"/>
      <c r="D569" s="205" t="s">
        <v>186</v>
      </c>
      <c r="E569" s="216" t="s">
        <v>22</v>
      </c>
      <c r="F569" s="217" t="s">
        <v>86</v>
      </c>
      <c r="G569" s="215"/>
      <c r="H569" s="218">
        <v>1</v>
      </c>
      <c r="I569" s="219"/>
      <c r="J569" s="219"/>
      <c r="K569" s="215"/>
      <c r="L569" s="215"/>
      <c r="M569" s="220"/>
      <c r="N569" s="221"/>
      <c r="O569" s="222"/>
      <c r="P569" s="222"/>
      <c r="Q569" s="222"/>
      <c r="R569" s="222"/>
      <c r="S569" s="222"/>
      <c r="T569" s="222"/>
      <c r="U569" s="222"/>
      <c r="V569" s="222"/>
      <c r="W569" s="222"/>
      <c r="X569" s="223"/>
      <c r="AT569" s="224" t="s">
        <v>186</v>
      </c>
      <c r="AU569" s="224" t="s">
        <v>141</v>
      </c>
      <c r="AV569" s="14" t="s">
        <v>141</v>
      </c>
      <c r="AW569" s="14" t="s">
        <v>5</v>
      </c>
      <c r="AX569" s="14" t="s">
        <v>78</v>
      </c>
      <c r="AY569" s="224" t="s">
        <v>138</v>
      </c>
    </row>
    <row r="570" spans="2:51" s="15" customFormat="1" ht="11.25">
      <c r="B570" s="225"/>
      <c r="C570" s="226"/>
      <c r="D570" s="205" t="s">
        <v>186</v>
      </c>
      <c r="E570" s="227" t="s">
        <v>22</v>
      </c>
      <c r="F570" s="228" t="s">
        <v>196</v>
      </c>
      <c r="G570" s="226"/>
      <c r="H570" s="229">
        <v>1</v>
      </c>
      <c r="I570" s="230"/>
      <c r="J570" s="230"/>
      <c r="K570" s="226"/>
      <c r="L570" s="226"/>
      <c r="M570" s="231"/>
      <c r="N570" s="232"/>
      <c r="O570" s="233"/>
      <c r="P570" s="233"/>
      <c r="Q570" s="233"/>
      <c r="R570" s="233"/>
      <c r="S570" s="233"/>
      <c r="T570" s="233"/>
      <c r="U570" s="233"/>
      <c r="V570" s="233"/>
      <c r="W570" s="233"/>
      <c r="X570" s="234"/>
      <c r="AT570" s="235" t="s">
        <v>186</v>
      </c>
      <c r="AU570" s="235" t="s">
        <v>141</v>
      </c>
      <c r="AV570" s="15" t="s">
        <v>155</v>
      </c>
      <c r="AW570" s="15" t="s">
        <v>5</v>
      </c>
      <c r="AX570" s="15" t="s">
        <v>86</v>
      </c>
      <c r="AY570" s="235" t="s">
        <v>138</v>
      </c>
    </row>
    <row r="571" spans="1:65" s="2" customFormat="1" ht="44.25" customHeight="1">
      <c r="A571" s="36"/>
      <c r="B571" s="37"/>
      <c r="C571" s="178" t="s">
        <v>706</v>
      </c>
      <c r="D571" s="178" t="s">
        <v>142</v>
      </c>
      <c r="E571" s="179" t="s">
        <v>707</v>
      </c>
      <c r="F571" s="180" t="s">
        <v>708</v>
      </c>
      <c r="G571" s="181" t="s">
        <v>709</v>
      </c>
      <c r="H571" s="247"/>
      <c r="I571" s="183"/>
      <c r="J571" s="183"/>
      <c r="K571" s="184">
        <f>ROUND(P571*H571,2)</f>
        <v>0</v>
      </c>
      <c r="L571" s="180" t="s">
        <v>182</v>
      </c>
      <c r="M571" s="41"/>
      <c r="N571" s="185" t="s">
        <v>22</v>
      </c>
      <c r="O571" s="186" t="s">
        <v>48</v>
      </c>
      <c r="P571" s="187">
        <f>I571+J571</f>
        <v>0</v>
      </c>
      <c r="Q571" s="187">
        <f>ROUND(I571*H571,2)</f>
        <v>0</v>
      </c>
      <c r="R571" s="187">
        <f>ROUND(J571*H571,2)</f>
        <v>0</v>
      </c>
      <c r="S571" s="66"/>
      <c r="T571" s="188">
        <f>S571*H571</f>
        <v>0</v>
      </c>
      <c r="U571" s="188">
        <v>0</v>
      </c>
      <c r="V571" s="188">
        <f>U571*H571</f>
        <v>0</v>
      </c>
      <c r="W571" s="188">
        <v>0</v>
      </c>
      <c r="X571" s="189">
        <f>W571*H571</f>
        <v>0</v>
      </c>
      <c r="Y571" s="36"/>
      <c r="Z571" s="36"/>
      <c r="AA571" s="36"/>
      <c r="AB571" s="36"/>
      <c r="AC571" s="36"/>
      <c r="AD571" s="36"/>
      <c r="AE571" s="36"/>
      <c r="AR571" s="190" t="s">
        <v>503</v>
      </c>
      <c r="AT571" s="190" t="s">
        <v>142</v>
      </c>
      <c r="AU571" s="190" t="s">
        <v>141</v>
      </c>
      <c r="AY571" s="19" t="s">
        <v>138</v>
      </c>
      <c r="BE571" s="191">
        <f>IF(O571="základní",K571,0)</f>
        <v>0</v>
      </c>
      <c r="BF571" s="191">
        <f>IF(O571="snížená",K571,0)</f>
        <v>0</v>
      </c>
      <c r="BG571" s="191">
        <f>IF(O571="zákl. přenesená",K571,0)</f>
        <v>0</v>
      </c>
      <c r="BH571" s="191">
        <f>IF(O571="sníž. přenesená",K571,0)</f>
        <v>0</v>
      </c>
      <c r="BI571" s="191">
        <f>IF(O571="nulová",K571,0)</f>
        <v>0</v>
      </c>
      <c r="BJ571" s="19" t="s">
        <v>141</v>
      </c>
      <c r="BK571" s="191">
        <f>ROUND(P571*H571,2)</f>
        <v>0</v>
      </c>
      <c r="BL571" s="19" t="s">
        <v>503</v>
      </c>
      <c r="BM571" s="190" t="s">
        <v>710</v>
      </c>
    </row>
    <row r="572" spans="1:47" s="2" customFormat="1" ht="11.25">
      <c r="A572" s="36"/>
      <c r="B572" s="37"/>
      <c r="C572" s="38"/>
      <c r="D572" s="198" t="s">
        <v>184</v>
      </c>
      <c r="E572" s="38"/>
      <c r="F572" s="199" t="s">
        <v>711</v>
      </c>
      <c r="G572" s="38"/>
      <c r="H572" s="38"/>
      <c r="I572" s="200"/>
      <c r="J572" s="200"/>
      <c r="K572" s="38"/>
      <c r="L572" s="38"/>
      <c r="M572" s="41"/>
      <c r="N572" s="201"/>
      <c r="O572" s="202"/>
      <c r="P572" s="66"/>
      <c r="Q572" s="66"/>
      <c r="R572" s="66"/>
      <c r="S572" s="66"/>
      <c r="T572" s="66"/>
      <c r="U572" s="66"/>
      <c r="V572" s="66"/>
      <c r="W572" s="66"/>
      <c r="X572" s="67"/>
      <c r="Y572" s="36"/>
      <c r="Z572" s="36"/>
      <c r="AA572" s="36"/>
      <c r="AB572" s="36"/>
      <c r="AC572" s="36"/>
      <c r="AD572" s="36"/>
      <c r="AE572" s="36"/>
      <c r="AT572" s="19" t="s">
        <v>184</v>
      </c>
      <c r="AU572" s="19" t="s">
        <v>141</v>
      </c>
    </row>
    <row r="573" spans="2:63" s="12" customFormat="1" ht="22.9" customHeight="1">
      <c r="B573" s="161"/>
      <c r="C573" s="162"/>
      <c r="D573" s="163" t="s">
        <v>77</v>
      </c>
      <c r="E573" s="176" t="s">
        <v>712</v>
      </c>
      <c r="F573" s="176" t="s">
        <v>713</v>
      </c>
      <c r="G573" s="162"/>
      <c r="H573" s="162"/>
      <c r="I573" s="165"/>
      <c r="J573" s="165"/>
      <c r="K573" s="177">
        <f>BK573</f>
        <v>0</v>
      </c>
      <c r="L573" s="162"/>
      <c r="M573" s="167"/>
      <c r="N573" s="168"/>
      <c r="O573" s="169"/>
      <c r="P573" s="169"/>
      <c r="Q573" s="170">
        <f>SUM(Q574:Q679)</f>
        <v>0</v>
      </c>
      <c r="R573" s="170">
        <f>SUM(R574:R679)</f>
        <v>0</v>
      </c>
      <c r="S573" s="169"/>
      <c r="T573" s="171">
        <f>SUM(T574:T679)</f>
        <v>0</v>
      </c>
      <c r="U573" s="169"/>
      <c r="V573" s="171">
        <f>SUM(V574:V679)</f>
        <v>8.930206192000002</v>
      </c>
      <c r="W573" s="169"/>
      <c r="X573" s="172">
        <f>SUM(X574:X679)</f>
        <v>0</v>
      </c>
      <c r="AR573" s="173" t="s">
        <v>141</v>
      </c>
      <c r="AT573" s="174" t="s">
        <v>77</v>
      </c>
      <c r="AU573" s="174" t="s">
        <v>86</v>
      </c>
      <c r="AY573" s="173" t="s">
        <v>138</v>
      </c>
      <c r="BK573" s="175">
        <f>SUM(BK574:BK679)</f>
        <v>0</v>
      </c>
    </row>
    <row r="574" spans="1:65" s="2" customFormat="1" ht="24.2" customHeight="1">
      <c r="A574" s="36"/>
      <c r="B574" s="37"/>
      <c r="C574" s="178" t="s">
        <v>714</v>
      </c>
      <c r="D574" s="178" t="s">
        <v>142</v>
      </c>
      <c r="E574" s="179" t="s">
        <v>715</v>
      </c>
      <c r="F574" s="180" t="s">
        <v>716</v>
      </c>
      <c r="G574" s="181" t="s">
        <v>208</v>
      </c>
      <c r="H574" s="182">
        <v>210.85</v>
      </c>
      <c r="I574" s="183"/>
      <c r="J574" s="183"/>
      <c r="K574" s="184">
        <f>ROUND(P574*H574,2)</f>
        <v>0</v>
      </c>
      <c r="L574" s="180" t="s">
        <v>182</v>
      </c>
      <c r="M574" s="41"/>
      <c r="N574" s="185" t="s">
        <v>22</v>
      </c>
      <c r="O574" s="186" t="s">
        <v>48</v>
      </c>
      <c r="P574" s="187">
        <f>I574+J574</f>
        <v>0</v>
      </c>
      <c r="Q574" s="187">
        <f>ROUND(I574*H574,2)</f>
        <v>0</v>
      </c>
      <c r="R574" s="187">
        <f>ROUND(J574*H574,2)</f>
        <v>0</v>
      </c>
      <c r="S574" s="66"/>
      <c r="T574" s="188">
        <f>S574*H574</f>
        <v>0</v>
      </c>
      <c r="U574" s="188">
        <v>0.0003</v>
      </c>
      <c r="V574" s="188">
        <f>U574*H574</f>
        <v>0.06325499999999999</v>
      </c>
      <c r="W574" s="188">
        <v>0</v>
      </c>
      <c r="X574" s="189">
        <f>W574*H574</f>
        <v>0</v>
      </c>
      <c r="Y574" s="36"/>
      <c r="Z574" s="36"/>
      <c r="AA574" s="36"/>
      <c r="AB574" s="36"/>
      <c r="AC574" s="36"/>
      <c r="AD574" s="36"/>
      <c r="AE574" s="36"/>
      <c r="AR574" s="190" t="s">
        <v>503</v>
      </c>
      <c r="AT574" s="190" t="s">
        <v>142</v>
      </c>
      <c r="AU574" s="190" t="s">
        <v>141</v>
      </c>
      <c r="AY574" s="19" t="s">
        <v>138</v>
      </c>
      <c r="BE574" s="191">
        <f>IF(O574="základní",K574,0)</f>
        <v>0</v>
      </c>
      <c r="BF574" s="191">
        <f>IF(O574="snížená",K574,0)</f>
        <v>0</v>
      </c>
      <c r="BG574" s="191">
        <f>IF(O574="zákl. přenesená",K574,0)</f>
        <v>0</v>
      </c>
      <c r="BH574" s="191">
        <f>IF(O574="sníž. přenesená",K574,0)</f>
        <v>0</v>
      </c>
      <c r="BI574" s="191">
        <f>IF(O574="nulová",K574,0)</f>
        <v>0</v>
      </c>
      <c r="BJ574" s="19" t="s">
        <v>141</v>
      </c>
      <c r="BK574" s="191">
        <f>ROUND(P574*H574,2)</f>
        <v>0</v>
      </c>
      <c r="BL574" s="19" t="s">
        <v>503</v>
      </c>
      <c r="BM574" s="190" t="s">
        <v>717</v>
      </c>
    </row>
    <row r="575" spans="1:47" s="2" customFormat="1" ht="11.25">
      <c r="A575" s="36"/>
      <c r="B575" s="37"/>
      <c r="C575" s="38"/>
      <c r="D575" s="198" t="s">
        <v>184</v>
      </c>
      <c r="E575" s="38"/>
      <c r="F575" s="199" t="s">
        <v>718</v>
      </c>
      <c r="G575" s="38"/>
      <c r="H575" s="38"/>
      <c r="I575" s="200"/>
      <c r="J575" s="200"/>
      <c r="K575" s="38"/>
      <c r="L575" s="38"/>
      <c r="M575" s="41"/>
      <c r="N575" s="201"/>
      <c r="O575" s="202"/>
      <c r="P575" s="66"/>
      <c r="Q575" s="66"/>
      <c r="R575" s="66"/>
      <c r="S575" s="66"/>
      <c r="T575" s="66"/>
      <c r="U575" s="66"/>
      <c r="V575" s="66"/>
      <c r="W575" s="66"/>
      <c r="X575" s="67"/>
      <c r="Y575" s="36"/>
      <c r="Z575" s="36"/>
      <c r="AA575" s="36"/>
      <c r="AB575" s="36"/>
      <c r="AC575" s="36"/>
      <c r="AD575" s="36"/>
      <c r="AE575" s="36"/>
      <c r="AT575" s="19" t="s">
        <v>184</v>
      </c>
      <c r="AU575" s="19" t="s">
        <v>141</v>
      </c>
    </row>
    <row r="576" spans="2:51" s="14" customFormat="1" ht="11.25">
      <c r="B576" s="214"/>
      <c r="C576" s="215"/>
      <c r="D576" s="205" t="s">
        <v>186</v>
      </c>
      <c r="E576" s="216" t="s">
        <v>22</v>
      </c>
      <c r="F576" s="217" t="s">
        <v>719</v>
      </c>
      <c r="G576" s="215"/>
      <c r="H576" s="218">
        <v>210.85</v>
      </c>
      <c r="I576" s="219"/>
      <c r="J576" s="219"/>
      <c r="K576" s="215"/>
      <c r="L576" s="215"/>
      <c r="M576" s="220"/>
      <c r="N576" s="221"/>
      <c r="O576" s="222"/>
      <c r="P576" s="222"/>
      <c r="Q576" s="222"/>
      <c r="R576" s="222"/>
      <c r="S576" s="222"/>
      <c r="T576" s="222"/>
      <c r="U576" s="222"/>
      <c r="V576" s="222"/>
      <c r="W576" s="222"/>
      <c r="X576" s="223"/>
      <c r="AT576" s="224" t="s">
        <v>186</v>
      </c>
      <c r="AU576" s="224" t="s">
        <v>141</v>
      </c>
      <c r="AV576" s="14" t="s">
        <v>141</v>
      </c>
      <c r="AW576" s="14" t="s">
        <v>5</v>
      </c>
      <c r="AX576" s="14" t="s">
        <v>78</v>
      </c>
      <c r="AY576" s="224" t="s">
        <v>138</v>
      </c>
    </row>
    <row r="577" spans="2:51" s="15" customFormat="1" ht="11.25">
      <c r="B577" s="225"/>
      <c r="C577" s="226"/>
      <c r="D577" s="205" t="s">
        <v>186</v>
      </c>
      <c r="E577" s="227" t="s">
        <v>22</v>
      </c>
      <c r="F577" s="228" t="s">
        <v>196</v>
      </c>
      <c r="G577" s="226"/>
      <c r="H577" s="229">
        <v>210.85</v>
      </c>
      <c r="I577" s="230"/>
      <c r="J577" s="230"/>
      <c r="K577" s="226"/>
      <c r="L577" s="226"/>
      <c r="M577" s="231"/>
      <c r="N577" s="232"/>
      <c r="O577" s="233"/>
      <c r="P577" s="233"/>
      <c r="Q577" s="233"/>
      <c r="R577" s="233"/>
      <c r="S577" s="233"/>
      <c r="T577" s="233"/>
      <c r="U577" s="233"/>
      <c r="V577" s="233"/>
      <c r="W577" s="233"/>
      <c r="X577" s="234"/>
      <c r="AT577" s="235" t="s">
        <v>186</v>
      </c>
      <c r="AU577" s="235" t="s">
        <v>141</v>
      </c>
      <c r="AV577" s="15" t="s">
        <v>155</v>
      </c>
      <c r="AW577" s="15" t="s">
        <v>5</v>
      </c>
      <c r="AX577" s="15" t="s">
        <v>86</v>
      </c>
      <c r="AY577" s="235" t="s">
        <v>138</v>
      </c>
    </row>
    <row r="578" spans="1:65" s="2" customFormat="1" ht="21.75" customHeight="1">
      <c r="A578" s="36"/>
      <c r="B578" s="37"/>
      <c r="C578" s="236" t="s">
        <v>720</v>
      </c>
      <c r="D578" s="236" t="s">
        <v>405</v>
      </c>
      <c r="E578" s="237" t="s">
        <v>721</v>
      </c>
      <c r="F578" s="238" t="s">
        <v>722</v>
      </c>
      <c r="G578" s="239" t="s">
        <v>208</v>
      </c>
      <c r="H578" s="240">
        <v>221.393</v>
      </c>
      <c r="I578" s="241"/>
      <c r="J578" s="242"/>
      <c r="K578" s="243">
        <f>ROUND(P578*H578,2)</f>
        <v>0</v>
      </c>
      <c r="L578" s="238" t="s">
        <v>145</v>
      </c>
      <c r="M578" s="244"/>
      <c r="N578" s="245" t="s">
        <v>22</v>
      </c>
      <c r="O578" s="186" t="s">
        <v>48</v>
      </c>
      <c r="P578" s="187">
        <f>I578+J578</f>
        <v>0</v>
      </c>
      <c r="Q578" s="187">
        <f>ROUND(I578*H578,2)</f>
        <v>0</v>
      </c>
      <c r="R578" s="187">
        <f>ROUND(J578*H578,2)</f>
        <v>0</v>
      </c>
      <c r="S578" s="66"/>
      <c r="T578" s="188">
        <f>S578*H578</f>
        <v>0</v>
      </c>
      <c r="U578" s="188">
        <v>0.033</v>
      </c>
      <c r="V578" s="188">
        <f>U578*H578</f>
        <v>7.305969</v>
      </c>
      <c r="W578" s="188">
        <v>0</v>
      </c>
      <c r="X578" s="189">
        <f>W578*H578</f>
        <v>0</v>
      </c>
      <c r="Y578" s="36"/>
      <c r="Z578" s="36"/>
      <c r="AA578" s="36"/>
      <c r="AB578" s="36"/>
      <c r="AC578" s="36"/>
      <c r="AD578" s="36"/>
      <c r="AE578" s="36"/>
      <c r="AR578" s="190" t="s">
        <v>511</v>
      </c>
      <c r="AT578" s="190" t="s">
        <v>405</v>
      </c>
      <c r="AU578" s="190" t="s">
        <v>141</v>
      </c>
      <c r="AY578" s="19" t="s">
        <v>138</v>
      </c>
      <c r="BE578" s="191">
        <f>IF(O578="základní",K578,0)</f>
        <v>0</v>
      </c>
      <c r="BF578" s="191">
        <f>IF(O578="snížená",K578,0)</f>
        <v>0</v>
      </c>
      <c r="BG578" s="191">
        <f>IF(O578="zákl. přenesená",K578,0)</f>
        <v>0</v>
      </c>
      <c r="BH578" s="191">
        <f>IF(O578="sníž. přenesená",K578,0)</f>
        <v>0</v>
      </c>
      <c r="BI578" s="191">
        <f>IF(O578="nulová",K578,0)</f>
        <v>0</v>
      </c>
      <c r="BJ578" s="19" t="s">
        <v>141</v>
      </c>
      <c r="BK578" s="191">
        <f>ROUND(P578*H578,2)</f>
        <v>0</v>
      </c>
      <c r="BL578" s="19" t="s">
        <v>503</v>
      </c>
      <c r="BM578" s="190" t="s">
        <v>723</v>
      </c>
    </row>
    <row r="579" spans="2:51" s="14" customFormat="1" ht="11.25">
      <c r="B579" s="214"/>
      <c r="C579" s="215"/>
      <c r="D579" s="205" t="s">
        <v>186</v>
      </c>
      <c r="E579" s="216" t="s">
        <v>22</v>
      </c>
      <c r="F579" s="217" t="s">
        <v>719</v>
      </c>
      <c r="G579" s="215"/>
      <c r="H579" s="218">
        <v>210.85</v>
      </c>
      <c r="I579" s="219"/>
      <c r="J579" s="219"/>
      <c r="K579" s="215"/>
      <c r="L579" s="215"/>
      <c r="M579" s="220"/>
      <c r="N579" s="221"/>
      <c r="O579" s="222"/>
      <c r="P579" s="222"/>
      <c r="Q579" s="222"/>
      <c r="R579" s="222"/>
      <c r="S579" s="222"/>
      <c r="T579" s="222"/>
      <c r="U579" s="222"/>
      <c r="V579" s="222"/>
      <c r="W579" s="222"/>
      <c r="X579" s="223"/>
      <c r="AT579" s="224" t="s">
        <v>186</v>
      </c>
      <c r="AU579" s="224" t="s">
        <v>141</v>
      </c>
      <c r="AV579" s="14" t="s">
        <v>141</v>
      </c>
      <c r="AW579" s="14" t="s">
        <v>5</v>
      </c>
      <c r="AX579" s="14" t="s">
        <v>78</v>
      </c>
      <c r="AY579" s="224" t="s">
        <v>138</v>
      </c>
    </row>
    <row r="580" spans="2:51" s="15" customFormat="1" ht="11.25">
      <c r="B580" s="225"/>
      <c r="C580" s="226"/>
      <c r="D580" s="205" t="s">
        <v>186</v>
      </c>
      <c r="E580" s="227" t="s">
        <v>22</v>
      </c>
      <c r="F580" s="228" t="s">
        <v>196</v>
      </c>
      <c r="G580" s="226"/>
      <c r="H580" s="229">
        <v>210.85</v>
      </c>
      <c r="I580" s="230"/>
      <c r="J580" s="230"/>
      <c r="K580" s="226"/>
      <c r="L580" s="226"/>
      <c r="M580" s="231"/>
      <c r="N580" s="232"/>
      <c r="O580" s="233"/>
      <c r="P580" s="233"/>
      <c r="Q580" s="233"/>
      <c r="R580" s="233"/>
      <c r="S580" s="233"/>
      <c r="T580" s="233"/>
      <c r="U580" s="233"/>
      <c r="V580" s="233"/>
      <c r="W580" s="233"/>
      <c r="X580" s="234"/>
      <c r="AT580" s="235" t="s">
        <v>186</v>
      </c>
      <c r="AU580" s="235" t="s">
        <v>141</v>
      </c>
      <c r="AV580" s="15" t="s">
        <v>155</v>
      </c>
      <c r="AW580" s="15" t="s">
        <v>5</v>
      </c>
      <c r="AX580" s="15" t="s">
        <v>86</v>
      </c>
      <c r="AY580" s="235" t="s">
        <v>138</v>
      </c>
    </row>
    <row r="581" spans="2:51" s="14" customFormat="1" ht="11.25">
      <c r="B581" s="214"/>
      <c r="C581" s="215"/>
      <c r="D581" s="205" t="s">
        <v>186</v>
      </c>
      <c r="E581" s="215"/>
      <c r="F581" s="217" t="s">
        <v>724</v>
      </c>
      <c r="G581" s="215"/>
      <c r="H581" s="218">
        <v>221.393</v>
      </c>
      <c r="I581" s="219"/>
      <c r="J581" s="219"/>
      <c r="K581" s="215"/>
      <c r="L581" s="215"/>
      <c r="M581" s="220"/>
      <c r="N581" s="221"/>
      <c r="O581" s="222"/>
      <c r="P581" s="222"/>
      <c r="Q581" s="222"/>
      <c r="R581" s="222"/>
      <c r="S581" s="222"/>
      <c r="T581" s="222"/>
      <c r="U581" s="222"/>
      <c r="V581" s="222"/>
      <c r="W581" s="222"/>
      <c r="X581" s="223"/>
      <c r="AT581" s="224" t="s">
        <v>186</v>
      </c>
      <c r="AU581" s="224" t="s">
        <v>141</v>
      </c>
      <c r="AV581" s="14" t="s">
        <v>141</v>
      </c>
      <c r="AW581" s="14" t="s">
        <v>4</v>
      </c>
      <c r="AX581" s="14" t="s">
        <v>86</v>
      </c>
      <c r="AY581" s="224" t="s">
        <v>138</v>
      </c>
    </row>
    <row r="582" spans="1:65" s="2" customFormat="1" ht="37.9" customHeight="1">
      <c r="A582" s="36"/>
      <c r="B582" s="37"/>
      <c r="C582" s="178" t="s">
        <v>725</v>
      </c>
      <c r="D582" s="178" t="s">
        <v>142</v>
      </c>
      <c r="E582" s="179" t="s">
        <v>726</v>
      </c>
      <c r="F582" s="180" t="s">
        <v>727</v>
      </c>
      <c r="G582" s="181" t="s">
        <v>682</v>
      </c>
      <c r="H582" s="182">
        <v>119.685</v>
      </c>
      <c r="I582" s="183"/>
      <c r="J582" s="183"/>
      <c r="K582" s="184">
        <f>ROUND(P582*H582,2)</f>
        <v>0</v>
      </c>
      <c r="L582" s="180" t="s">
        <v>182</v>
      </c>
      <c r="M582" s="41"/>
      <c r="N582" s="185" t="s">
        <v>22</v>
      </c>
      <c r="O582" s="186" t="s">
        <v>48</v>
      </c>
      <c r="P582" s="187">
        <f>I582+J582</f>
        <v>0</v>
      </c>
      <c r="Q582" s="187">
        <f>ROUND(I582*H582,2)</f>
        <v>0</v>
      </c>
      <c r="R582" s="187">
        <f>ROUND(J582*H582,2)</f>
        <v>0</v>
      </c>
      <c r="S582" s="66"/>
      <c r="T582" s="188">
        <f>S582*H582</f>
        <v>0</v>
      </c>
      <c r="U582" s="188">
        <v>0.000584</v>
      </c>
      <c r="V582" s="188">
        <f>U582*H582</f>
        <v>0.06989604</v>
      </c>
      <c r="W582" s="188">
        <v>0</v>
      </c>
      <c r="X582" s="189">
        <f>W582*H582</f>
        <v>0</v>
      </c>
      <c r="Y582" s="36"/>
      <c r="Z582" s="36"/>
      <c r="AA582" s="36"/>
      <c r="AB582" s="36"/>
      <c r="AC582" s="36"/>
      <c r="AD582" s="36"/>
      <c r="AE582" s="36"/>
      <c r="AR582" s="190" t="s">
        <v>503</v>
      </c>
      <c r="AT582" s="190" t="s">
        <v>142</v>
      </c>
      <c r="AU582" s="190" t="s">
        <v>141</v>
      </c>
      <c r="AY582" s="19" t="s">
        <v>138</v>
      </c>
      <c r="BE582" s="191">
        <f>IF(O582="základní",K582,0)</f>
        <v>0</v>
      </c>
      <c r="BF582" s="191">
        <f>IF(O582="snížená",K582,0)</f>
        <v>0</v>
      </c>
      <c r="BG582" s="191">
        <f>IF(O582="zákl. přenesená",K582,0)</f>
        <v>0</v>
      </c>
      <c r="BH582" s="191">
        <f>IF(O582="sníž. přenesená",K582,0)</f>
        <v>0</v>
      </c>
      <c r="BI582" s="191">
        <f>IF(O582="nulová",K582,0)</f>
        <v>0</v>
      </c>
      <c r="BJ582" s="19" t="s">
        <v>141</v>
      </c>
      <c r="BK582" s="191">
        <f>ROUND(P582*H582,2)</f>
        <v>0</v>
      </c>
      <c r="BL582" s="19" t="s">
        <v>503</v>
      </c>
      <c r="BM582" s="190" t="s">
        <v>728</v>
      </c>
    </row>
    <row r="583" spans="1:47" s="2" customFormat="1" ht="11.25">
      <c r="A583" s="36"/>
      <c r="B583" s="37"/>
      <c r="C583" s="38"/>
      <c r="D583" s="198" t="s">
        <v>184</v>
      </c>
      <c r="E583" s="38"/>
      <c r="F583" s="199" t="s">
        <v>729</v>
      </c>
      <c r="G583" s="38"/>
      <c r="H583" s="38"/>
      <c r="I583" s="200"/>
      <c r="J583" s="200"/>
      <c r="K583" s="38"/>
      <c r="L583" s="38"/>
      <c r="M583" s="41"/>
      <c r="N583" s="201"/>
      <c r="O583" s="202"/>
      <c r="P583" s="66"/>
      <c r="Q583" s="66"/>
      <c r="R583" s="66"/>
      <c r="S583" s="66"/>
      <c r="T583" s="66"/>
      <c r="U583" s="66"/>
      <c r="V583" s="66"/>
      <c r="W583" s="66"/>
      <c r="X583" s="67"/>
      <c r="Y583" s="36"/>
      <c r="Z583" s="36"/>
      <c r="AA583" s="36"/>
      <c r="AB583" s="36"/>
      <c r="AC583" s="36"/>
      <c r="AD583" s="36"/>
      <c r="AE583" s="36"/>
      <c r="AT583" s="19" t="s">
        <v>184</v>
      </c>
      <c r="AU583" s="19" t="s">
        <v>141</v>
      </c>
    </row>
    <row r="584" spans="2:51" s="13" customFormat="1" ht="11.25">
      <c r="B584" s="203"/>
      <c r="C584" s="204"/>
      <c r="D584" s="205" t="s">
        <v>186</v>
      </c>
      <c r="E584" s="206" t="s">
        <v>22</v>
      </c>
      <c r="F584" s="207" t="s">
        <v>730</v>
      </c>
      <c r="G584" s="204"/>
      <c r="H584" s="206" t="s">
        <v>22</v>
      </c>
      <c r="I584" s="208"/>
      <c r="J584" s="208"/>
      <c r="K584" s="204"/>
      <c r="L584" s="204"/>
      <c r="M584" s="209"/>
      <c r="N584" s="210"/>
      <c r="O584" s="211"/>
      <c r="P584" s="211"/>
      <c r="Q584" s="211"/>
      <c r="R584" s="211"/>
      <c r="S584" s="211"/>
      <c r="T584" s="211"/>
      <c r="U584" s="211"/>
      <c r="V584" s="211"/>
      <c r="W584" s="211"/>
      <c r="X584" s="212"/>
      <c r="AT584" s="213" t="s">
        <v>186</v>
      </c>
      <c r="AU584" s="213" t="s">
        <v>141</v>
      </c>
      <c r="AV584" s="13" t="s">
        <v>86</v>
      </c>
      <c r="AW584" s="13" t="s">
        <v>5</v>
      </c>
      <c r="AX584" s="13" t="s">
        <v>78</v>
      </c>
      <c r="AY584" s="213" t="s">
        <v>138</v>
      </c>
    </row>
    <row r="585" spans="2:51" s="14" customFormat="1" ht="11.25">
      <c r="B585" s="214"/>
      <c r="C585" s="215"/>
      <c r="D585" s="205" t="s">
        <v>186</v>
      </c>
      <c r="E585" s="216" t="s">
        <v>22</v>
      </c>
      <c r="F585" s="217" t="s">
        <v>731</v>
      </c>
      <c r="G585" s="215"/>
      <c r="H585" s="218">
        <v>5.83</v>
      </c>
      <c r="I585" s="219"/>
      <c r="J585" s="219"/>
      <c r="K585" s="215"/>
      <c r="L585" s="215"/>
      <c r="M585" s="220"/>
      <c r="N585" s="221"/>
      <c r="O585" s="222"/>
      <c r="P585" s="222"/>
      <c r="Q585" s="222"/>
      <c r="R585" s="222"/>
      <c r="S585" s="222"/>
      <c r="T585" s="222"/>
      <c r="U585" s="222"/>
      <c r="V585" s="222"/>
      <c r="W585" s="222"/>
      <c r="X585" s="223"/>
      <c r="AT585" s="224" t="s">
        <v>186</v>
      </c>
      <c r="AU585" s="224" t="s">
        <v>141</v>
      </c>
      <c r="AV585" s="14" t="s">
        <v>141</v>
      </c>
      <c r="AW585" s="14" t="s">
        <v>5</v>
      </c>
      <c r="AX585" s="14" t="s">
        <v>78</v>
      </c>
      <c r="AY585" s="224" t="s">
        <v>138</v>
      </c>
    </row>
    <row r="586" spans="2:51" s="13" customFormat="1" ht="11.25">
      <c r="B586" s="203"/>
      <c r="C586" s="204"/>
      <c r="D586" s="205" t="s">
        <v>186</v>
      </c>
      <c r="E586" s="206" t="s">
        <v>22</v>
      </c>
      <c r="F586" s="207" t="s">
        <v>732</v>
      </c>
      <c r="G586" s="204"/>
      <c r="H586" s="206" t="s">
        <v>22</v>
      </c>
      <c r="I586" s="208"/>
      <c r="J586" s="208"/>
      <c r="K586" s="204"/>
      <c r="L586" s="204"/>
      <c r="M586" s="209"/>
      <c r="N586" s="210"/>
      <c r="O586" s="211"/>
      <c r="P586" s="211"/>
      <c r="Q586" s="211"/>
      <c r="R586" s="211"/>
      <c r="S586" s="211"/>
      <c r="T586" s="211"/>
      <c r="U586" s="211"/>
      <c r="V586" s="211"/>
      <c r="W586" s="211"/>
      <c r="X586" s="212"/>
      <c r="AT586" s="213" t="s">
        <v>186</v>
      </c>
      <c r="AU586" s="213" t="s">
        <v>141</v>
      </c>
      <c r="AV586" s="13" t="s">
        <v>86</v>
      </c>
      <c r="AW586" s="13" t="s">
        <v>5</v>
      </c>
      <c r="AX586" s="13" t="s">
        <v>78</v>
      </c>
      <c r="AY586" s="213" t="s">
        <v>138</v>
      </c>
    </row>
    <row r="587" spans="2:51" s="13" customFormat="1" ht="11.25">
      <c r="B587" s="203"/>
      <c r="C587" s="204"/>
      <c r="D587" s="205" t="s">
        <v>186</v>
      </c>
      <c r="E587" s="206" t="s">
        <v>22</v>
      </c>
      <c r="F587" s="207" t="s">
        <v>733</v>
      </c>
      <c r="G587" s="204"/>
      <c r="H587" s="206" t="s">
        <v>22</v>
      </c>
      <c r="I587" s="208"/>
      <c r="J587" s="208"/>
      <c r="K587" s="204"/>
      <c r="L587" s="204"/>
      <c r="M587" s="209"/>
      <c r="N587" s="210"/>
      <c r="O587" s="211"/>
      <c r="P587" s="211"/>
      <c r="Q587" s="211"/>
      <c r="R587" s="211"/>
      <c r="S587" s="211"/>
      <c r="T587" s="211"/>
      <c r="U587" s="211"/>
      <c r="V587" s="211"/>
      <c r="W587" s="211"/>
      <c r="X587" s="212"/>
      <c r="AT587" s="213" t="s">
        <v>186</v>
      </c>
      <c r="AU587" s="213" t="s">
        <v>141</v>
      </c>
      <c r="AV587" s="13" t="s">
        <v>86</v>
      </c>
      <c r="AW587" s="13" t="s">
        <v>5</v>
      </c>
      <c r="AX587" s="13" t="s">
        <v>78</v>
      </c>
      <c r="AY587" s="213" t="s">
        <v>138</v>
      </c>
    </row>
    <row r="588" spans="2:51" s="14" customFormat="1" ht="22.5">
      <c r="B588" s="214"/>
      <c r="C588" s="215"/>
      <c r="D588" s="205" t="s">
        <v>186</v>
      </c>
      <c r="E588" s="216" t="s">
        <v>22</v>
      </c>
      <c r="F588" s="217" t="s">
        <v>734</v>
      </c>
      <c r="G588" s="215"/>
      <c r="H588" s="218">
        <v>32.08</v>
      </c>
      <c r="I588" s="219"/>
      <c r="J588" s="219"/>
      <c r="K588" s="215"/>
      <c r="L588" s="215"/>
      <c r="M588" s="220"/>
      <c r="N588" s="221"/>
      <c r="O588" s="222"/>
      <c r="P588" s="222"/>
      <c r="Q588" s="222"/>
      <c r="R588" s="222"/>
      <c r="S588" s="222"/>
      <c r="T588" s="222"/>
      <c r="U588" s="222"/>
      <c r="V588" s="222"/>
      <c r="W588" s="222"/>
      <c r="X588" s="223"/>
      <c r="AT588" s="224" t="s">
        <v>186</v>
      </c>
      <c r="AU588" s="224" t="s">
        <v>141</v>
      </c>
      <c r="AV588" s="14" t="s">
        <v>141</v>
      </c>
      <c r="AW588" s="14" t="s">
        <v>5</v>
      </c>
      <c r="AX588" s="14" t="s">
        <v>78</v>
      </c>
      <c r="AY588" s="224" t="s">
        <v>138</v>
      </c>
    </row>
    <row r="589" spans="2:51" s="13" customFormat="1" ht="11.25">
      <c r="B589" s="203"/>
      <c r="C589" s="204"/>
      <c r="D589" s="205" t="s">
        <v>186</v>
      </c>
      <c r="E589" s="206" t="s">
        <v>22</v>
      </c>
      <c r="F589" s="207" t="s">
        <v>735</v>
      </c>
      <c r="G589" s="204"/>
      <c r="H589" s="206" t="s">
        <v>22</v>
      </c>
      <c r="I589" s="208"/>
      <c r="J589" s="208"/>
      <c r="K589" s="204"/>
      <c r="L589" s="204"/>
      <c r="M589" s="209"/>
      <c r="N589" s="210"/>
      <c r="O589" s="211"/>
      <c r="P589" s="211"/>
      <c r="Q589" s="211"/>
      <c r="R589" s="211"/>
      <c r="S589" s="211"/>
      <c r="T589" s="211"/>
      <c r="U589" s="211"/>
      <c r="V589" s="211"/>
      <c r="W589" s="211"/>
      <c r="X589" s="212"/>
      <c r="AT589" s="213" t="s">
        <v>186</v>
      </c>
      <c r="AU589" s="213" t="s">
        <v>141</v>
      </c>
      <c r="AV589" s="13" t="s">
        <v>86</v>
      </c>
      <c r="AW589" s="13" t="s">
        <v>5</v>
      </c>
      <c r="AX589" s="13" t="s">
        <v>78</v>
      </c>
      <c r="AY589" s="213" t="s">
        <v>138</v>
      </c>
    </row>
    <row r="590" spans="2:51" s="13" customFormat="1" ht="11.25">
      <c r="B590" s="203"/>
      <c r="C590" s="204"/>
      <c r="D590" s="205" t="s">
        <v>186</v>
      </c>
      <c r="E590" s="206" t="s">
        <v>22</v>
      </c>
      <c r="F590" s="207" t="s">
        <v>736</v>
      </c>
      <c r="G590" s="204"/>
      <c r="H590" s="206" t="s">
        <v>22</v>
      </c>
      <c r="I590" s="208"/>
      <c r="J590" s="208"/>
      <c r="K590" s="204"/>
      <c r="L590" s="204"/>
      <c r="M590" s="209"/>
      <c r="N590" s="210"/>
      <c r="O590" s="211"/>
      <c r="P590" s="211"/>
      <c r="Q590" s="211"/>
      <c r="R590" s="211"/>
      <c r="S590" s="211"/>
      <c r="T590" s="211"/>
      <c r="U590" s="211"/>
      <c r="V590" s="211"/>
      <c r="W590" s="211"/>
      <c r="X590" s="212"/>
      <c r="AT590" s="213" t="s">
        <v>186</v>
      </c>
      <c r="AU590" s="213" t="s">
        <v>141</v>
      </c>
      <c r="AV590" s="13" t="s">
        <v>86</v>
      </c>
      <c r="AW590" s="13" t="s">
        <v>5</v>
      </c>
      <c r="AX590" s="13" t="s">
        <v>78</v>
      </c>
      <c r="AY590" s="213" t="s">
        <v>138</v>
      </c>
    </row>
    <row r="591" spans="2:51" s="13" customFormat="1" ht="11.25">
      <c r="B591" s="203"/>
      <c r="C591" s="204"/>
      <c r="D591" s="205" t="s">
        <v>186</v>
      </c>
      <c r="E591" s="206" t="s">
        <v>22</v>
      </c>
      <c r="F591" s="207" t="s">
        <v>737</v>
      </c>
      <c r="G591" s="204"/>
      <c r="H591" s="206" t="s">
        <v>22</v>
      </c>
      <c r="I591" s="208"/>
      <c r="J591" s="208"/>
      <c r="K591" s="204"/>
      <c r="L591" s="204"/>
      <c r="M591" s="209"/>
      <c r="N591" s="210"/>
      <c r="O591" s="211"/>
      <c r="P591" s="211"/>
      <c r="Q591" s="211"/>
      <c r="R591" s="211"/>
      <c r="S591" s="211"/>
      <c r="T591" s="211"/>
      <c r="U591" s="211"/>
      <c r="V591" s="211"/>
      <c r="W591" s="211"/>
      <c r="X591" s="212"/>
      <c r="AT591" s="213" t="s">
        <v>186</v>
      </c>
      <c r="AU591" s="213" t="s">
        <v>141</v>
      </c>
      <c r="AV591" s="13" t="s">
        <v>86</v>
      </c>
      <c r="AW591" s="13" t="s">
        <v>5</v>
      </c>
      <c r="AX591" s="13" t="s">
        <v>78</v>
      </c>
      <c r="AY591" s="213" t="s">
        <v>138</v>
      </c>
    </row>
    <row r="592" spans="2:51" s="14" customFormat="1" ht="11.25">
      <c r="B592" s="214"/>
      <c r="C592" s="215"/>
      <c r="D592" s="205" t="s">
        <v>186</v>
      </c>
      <c r="E592" s="216" t="s">
        <v>22</v>
      </c>
      <c r="F592" s="217" t="s">
        <v>738</v>
      </c>
      <c r="G592" s="215"/>
      <c r="H592" s="218">
        <v>24.485</v>
      </c>
      <c r="I592" s="219"/>
      <c r="J592" s="219"/>
      <c r="K592" s="215"/>
      <c r="L592" s="215"/>
      <c r="M592" s="220"/>
      <c r="N592" s="221"/>
      <c r="O592" s="222"/>
      <c r="P592" s="222"/>
      <c r="Q592" s="222"/>
      <c r="R592" s="222"/>
      <c r="S592" s="222"/>
      <c r="T592" s="222"/>
      <c r="U592" s="222"/>
      <c r="V592" s="222"/>
      <c r="W592" s="222"/>
      <c r="X592" s="223"/>
      <c r="AT592" s="224" t="s">
        <v>186</v>
      </c>
      <c r="AU592" s="224" t="s">
        <v>141</v>
      </c>
      <c r="AV592" s="14" t="s">
        <v>141</v>
      </c>
      <c r="AW592" s="14" t="s">
        <v>5</v>
      </c>
      <c r="AX592" s="14" t="s">
        <v>78</v>
      </c>
      <c r="AY592" s="224" t="s">
        <v>138</v>
      </c>
    </row>
    <row r="593" spans="2:51" s="13" customFormat="1" ht="11.25">
      <c r="B593" s="203"/>
      <c r="C593" s="204"/>
      <c r="D593" s="205" t="s">
        <v>186</v>
      </c>
      <c r="E593" s="206" t="s">
        <v>22</v>
      </c>
      <c r="F593" s="207" t="s">
        <v>739</v>
      </c>
      <c r="G593" s="204"/>
      <c r="H593" s="206" t="s">
        <v>22</v>
      </c>
      <c r="I593" s="208"/>
      <c r="J593" s="208"/>
      <c r="K593" s="204"/>
      <c r="L593" s="204"/>
      <c r="M593" s="209"/>
      <c r="N593" s="210"/>
      <c r="O593" s="211"/>
      <c r="P593" s="211"/>
      <c r="Q593" s="211"/>
      <c r="R593" s="211"/>
      <c r="S593" s="211"/>
      <c r="T593" s="211"/>
      <c r="U593" s="211"/>
      <c r="V593" s="211"/>
      <c r="W593" s="211"/>
      <c r="X593" s="212"/>
      <c r="AT593" s="213" t="s">
        <v>186</v>
      </c>
      <c r="AU593" s="213" t="s">
        <v>141</v>
      </c>
      <c r="AV593" s="13" t="s">
        <v>86</v>
      </c>
      <c r="AW593" s="13" t="s">
        <v>5</v>
      </c>
      <c r="AX593" s="13" t="s">
        <v>78</v>
      </c>
      <c r="AY593" s="213" t="s">
        <v>138</v>
      </c>
    </row>
    <row r="594" spans="2:51" s="13" customFormat="1" ht="11.25">
      <c r="B594" s="203"/>
      <c r="C594" s="204"/>
      <c r="D594" s="205" t="s">
        <v>186</v>
      </c>
      <c r="E594" s="206" t="s">
        <v>22</v>
      </c>
      <c r="F594" s="207" t="s">
        <v>736</v>
      </c>
      <c r="G594" s="204"/>
      <c r="H594" s="206" t="s">
        <v>22</v>
      </c>
      <c r="I594" s="208"/>
      <c r="J594" s="208"/>
      <c r="K594" s="204"/>
      <c r="L594" s="204"/>
      <c r="M594" s="209"/>
      <c r="N594" s="210"/>
      <c r="O594" s="211"/>
      <c r="P594" s="211"/>
      <c r="Q594" s="211"/>
      <c r="R594" s="211"/>
      <c r="S594" s="211"/>
      <c r="T594" s="211"/>
      <c r="U594" s="211"/>
      <c r="V594" s="211"/>
      <c r="W594" s="211"/>
      <c r="X594" s="212"/>
      <c r="AT594" s="213" t="s">
        <v>186</v>
      </c>
      <c r="AU594" s="213" t="s">
        <v>141</v>
      </c>
      <c r="AV594" s="13" t="s">
        <v>86</v>
      </c>
      <c r="AW594" s="13" t="s">
        <v>5</v>
      </c>
      <c r="AX594" s="13" t="s">
        <v>78</v>
      </c>
      <c r="AY594" s="213" t="s">
        <v>138</v>
      </c>
    </row>
    <row r="595" spans="2:51" s="13" customFormat="1" ht="11.25">
      <c r="B595" s="203"/>
      <c r="C595" s="204"/>
      <c r="D595" s="205" t="s">
        <v>186</v>
      </c>
      <c r="E595" s="206" t="s">
        <v>22</v>
      </c>
      <c r="F595" s="207" t="s">
        <v>740</v>
      </c>
      <c r="G595" s="204"/>
      <c r="H595" s="206" t="s">
        <v>22</v>
      </c>
      <c r="I595" s="208"/>
      <c r="J595" s="208"/>
      <c r="K595" s="204"/>
      <c r="L595" s="204"/>
      <c r="M595" s="209"/>
      <c r="N595" s="210"/>
      <c r="O595" s="211"/>
      <c r="P595" s="211"/>
      <c r="Q595" s="211"/>
      <c r="R595" s="211"/>
      <c r="S595" s="211"/>
      <c r="T595" s="211"/>
      <c r="U595" s="211"/>
      <c r="V595" s="211"/>
      <c r="W595" s="211"/>
      <c r="X595" s="212"/>
      <c r="AT595" s="213" t="s">
        <v>186</v>
      </c>
      <c r="AU595" s="213" t="s">
        <v>141</v>
      </c>
      <c r="AV595" s="13" t="s">
        <v>86</v>
      </c>
      <c r="AW595" s="13" t="s">
        <v>5</v>
      </c>
      <c r="AX595" s="13" t="s">
        <v>78</v>
      </c>
      <c r="AY595" s="213" t="s">
        <v>138</v>
      </c>
    </row>
    <row r="596" spans="2:51" s="14" customFormat="1" ht="11.25">
      <c r="B596" s="214"/>
      <c r="C596" s="215"/>
      <c r="D596" s="205" t="s">
        <v>186</v>
      </c>
      <c r="E596" s="216" t="s">
        <v>22</v>
      </c>
      <c r="F596" s="217" t="s">
        <v>741</v>
      </c>
      <c r="G596" s="215"/>
      <c r="H596" s="218">
        <v>25.435</v>
      </c>
      <c r="I596" s="219"/>
      <c r="J596" s="219"/>
      <c r="K596" s="215"/>
      <c r="L596" s="215"/>
      <c r="M596" s="220"/>
      <c r="N596" s="221"/>
      <c r="O596" s="222"/>
      <c r="P596" s="222"/>
      <c r="Q596" s="222"/>
      <c r="R596" s="222"/>
      <c r="S596" s="222"/>
      <c r="T596" s="222"/>
      <c r="U596" s="222"/>
      <c r="V596" s="222"/>
      <c r="W596" s="222"/>
      <c r="X596" s="223"/>
      <c r="AT596" s="224" t="s">
        <v>186</v>
      </c>
      <c r="AU596" s="224" t="s">
        <v>141</v>
      </c>
      <c r="AV596" s="14" t="s">
        <v>141</v>
      </c>
      <c r="AW596" s="14" t="s">
        <v>5</v>
      </c>
      <c r="AX596" s="14" t="s">
        <v>78</v>
      </c>
      <c r="AY596" s="224" t="s">
        <v>138</v>
      </c>
    </row>
    <row r="597" spans="2:51" s="13" customFormat="1" ht="11.25">
      <c r="B597" s="203"/>
      <c r="C597" s="204"/>
      <c r="D597" s="205" t="s">
        <v>186</v>
      </c>
      <c r="E597" s="206" t="s">
        <v>22</v>
      </c>
      <c r="F597" s="207" t="s">
        <v>742</v>
      </c>
      <c r="G597" s="204"/>
      <c r="H597" s="206" t="s">
        <v>22</v>
      </c>
      <c r="I597" s="208"/>
      <c r="J597" s="208"/>
      <c r="K597" s="204"/>
      <c r="L597" s="204"/>
      <c r="M597" s="209"/>
      <c r="N597" s="210"/>
      <c r="O597" s="211"/>
      <c r="P597" s="211"/>
      <c r="Q597" s="211"/>
      <c r="R597" s="211"/>
      <c r="S597" s="211"/>
      <c r="T597" s="211"/>
      <c r="U597" s="211"/>
      <c r="V597" s="211"/>
      <c r="W597" s="211"/>
      <c r="X597" s="212"/>
      <c r="AT597" s="213" t="s">
        <v>186</v>
      </c>
      <c r="AU597" s="213" t="s">
        <v>141</v>
      </c>
      <c r="AV597" s="13" t="s">
        <v>86</v>
      </c>
      <c r="AW597" s="13" t="s">
        <v>5</v>
      </c>
      <c r="AX597" s="13" t="s">
        <v>78</v>
      </c>
      <c r="AY597" s="213" t="s">
        <v>138</v>
      </c>
    </row>
    <row r="598" spans="2:51" s="14" customFormat="1" ht="22.5">
      <c r="B598" s="214"/>
      <c r="C598" s="215"/>
      <c r="D598" s="205" t="s">
        <v>186</v>
      </c>
      <c r="E598" s="216" t="s">
        <v>22</v>
      </c>
      <c r="F598" s="217" t="s">
        <v>743</v>
      </c>
      <c r="G598" s="215"/>
      <c r="H598" s="218">
        <v>31.855</v>
      </c>
      <c r="I598" s="219"/>
      <c r="J598" s="219"/>
      <c r="K598" s="215"/>
      <c r="L598" s="215"/>
      <c r="M598" s="220"/>
      <c r="N598" s="221"/>
      <c r="O598" s="222"/>
      <c r="P598" s="222"/>
      <c r="Q598" s="222"/>
      <c r="R598" s="222"/>
      <c r="S598" s="222"/>
      <c r="T598" s="222"/>
      <c r="U598" s="222"/>
      <c r="V598" s="222"/>
      <c r="W598" s="222"/>
      <c r="X598" s="223"/>
      <c r="AT598" s="224" t="s">
        <v>186</v>
      </c>
      <c r="AU598" s="224" t="s">
        <v>141</v>
      </c>
      <c r="AV598" s="14" t="s">
        <v>141</v>
      </c>
      <c r="AW598" s="14" t="s">
        <v>5</v>
      </c>
      <c r="AX598" s="14" t="s">
        <v>78</v>
      </c>
      <c r="AY598" s="224" t="s">
        <v>138</v>
      </c>
    </row>
    <row r="599" spans="2:51" s="13" customFormat="1" ht="11.25">
      <c r="B599" s="203"/>
      <c r="C599" s="204"/>
      <c r="D599" s="205" t="s">
        <v>186</v>
      </c>
      <c r="E599" s="206" t="s">
        <v>22</v>
      </c>
      <c r="F599" s="207" t="s">
        <v>744</v>
      </c>
      <c r="G599" s="204"/>
      <c r="H599" s="206" t="s">
        <v>22</v>
      </c>
      <c r="I599" s="208"/>
      <c r="J599" s="208"/>
      <c r="K599" s="204"/>
      <c r="L599" s="204"/>
      <c r="M599" s="209"/>
      <c r="N599" s="210"/>
      <c r="O599" s="211"/>
      <c r="P599" s="211"/>
      <c r="Q599" s="211"/>
      <c r="R599" s="211"/>
      <c r="S599" s="211"/>
      <c r="T599" s="211"/>
      <c r="U599" s="211"/>
      <c r="V599" s="211"/>
      <c r="W599" s="211"/>
      <c r="X599" s="212"/>
      <c r="AT599" s="213" t="s">
        <v>186</v>
      </c>
      <c r="AU599" s="213" t="s">
        <v>141</v>
      </c>
      <c r="AV599" s="13" t="s">
        <v>86</v>
      </c>
      <c r="AW599" s="13" t="s">
        <v>5</v>
      </c>
      <c r="AX599" s="13" t="s">
        <v>78</v>
      </c>
      <c r="AY599" s="213" t="s">
        <v>138</v>
      </c>
    </row>
    <row r="600" spans="2:51" s="13" customFormat="1" ht="11.25">
      <c r="B600" s="203"/>
      <c r="C600" s="204"/>
      <c r="D600" s="205" t="s">
        <v>186</v>
      </c>
      <c r="E600" s="206" t="s">
        <v>22</v>
      </c>
      <c r="F600" s="207" t="s">
        <v>736</v>
      </c>
      <c r="G600" s="204"/>
      <c r="H600" s="206" t="s">
        <v>22</v>
      </c>
      <c r="I600" s="208"/>
      <c r="J600" s="208"/>
      <c r="K600" s="204"/>
      <c r="L600" s="204"/>
      <c r="M600" s="209"/>
      <c r="N600" s="210"/>
      <c r="O600" s="211"/>
      <c r="P600" s="211"/>
      <c r="Q600" s="211"/>
      <c r="R600" s="211"/>
      <c r="S600" s="211"/>
      <c r="T600" s="211"/>
      <c r="U600" s="211"/>
      <c r="V600" s="211"/>
      <c r="W600" s="211"/>
      <c r="X600" s="212"/>
      <c r="AT600" s="213" t="s">
        <v>186</v>
      </c>
      <c r="AU600" s="213" t="s">
        <v>141</v>
      </c>
      <c r="AV600" s="13" t="s">
        <v>86</v>
      </c>
      <c r="AW600" s="13" t="s">
        <v>5</v>
      </c>
      <c r="AX600" s="13" t="s">
        <v>78</v>
      </c>
      <c r="AY600" s="213" t="s">
        <v>138</v>
      </c>
    </row>
    <row r="601" spans="2:51" s="15" customFormat="1" ht="11.25">
      <c r="B601" s="225"/>
      <c r="C601" s="226"/>
      <c r="D601" s="205" t="s">
        <v>186</v>
      </c>
      <c r="E601" s="227" t="s">
        <v>22</v>
      </c>
      <c r="F601" s="228" t="s">
        <v>196</v>
      </c>
      <c r="G601" s="226"/>
      <c r="H601" s="229">
        <v>119.685</v>
      </c>
      <c r="I601" s="230"/>
      <c r="J601" s="230"/>
      <c r="K601" s="226"/>
      <c r="L601" s="226"/>
      <c r="M601" s="231"/>
      <c r="N601" s="232"/>
      <c r="O601" s="233"/>
      <c r="P601" s="233"/>
      <c r="Q601" s="233"/>
      <c r="R601" s="233"/>
      <c r="S601" s="233"/>
      <c r="T601" s="233"/>
      <c r="U601" s="233"/>
      <c r="V601" s="233"/>
      <c r="W601" s="233"/>
      <c r="X601" s="234"/>
      <c r="AT601" s="235" t="s">
        <v>186</v>
      </c>
      <c r="AU601" s="235" t="s">
        <v>141</v>
      </c>
      <c r="AV601" s="15" t="s">
        <v>155</v>
      </c>
      <c r="AW601" s="15" t="s">
        <v>5</v>
      </c>
      <c r="AX601" s="15" t="s">
        <v>86</v>
      </c>
      <c r="AY601" s="235" t="s">
        <v>138</v>
      </c>
    </row>
    <row r="602" spans="1:65" s="2" customFormat="1" ht="16.5" customHeight="1">
      <c r="A602" s="36"/>
      <c r="B602" s="37"/>
      <c r="C602" s="236" t="s">
        <v>745</v>
      </c>
      <c r="D602" s="236" t="s">
        <v>405</v>
      </c>
      <c r="E602" s="237" t="s">
        <v>746</v>
      </c>
      <c r="F602" s="238" t="s">
        <v>747</v>
      </c>
      <c r="G602" s="239" t="s">
        <v>682</v>
      </c>
      <c r="H602" s="240">
        <v>122.079</v>
      </c>
      <c r="I602" s="241"/>
      <c r="J602" s="242"/>
      <c r="K602" s="243">
        <f>ROUND(P602*H602,2)</f>
        <v>0</v>
      </c>
      <c r="L602" s="238" t="s">
        <v>145</v>
      </c>
      <c r="M602" s="244"/>
      <c r="N602" s="245" t="s">
        <v>22</v>
      </c>
      <c r="O602" s="186" t="s">
        <v>48</v>
      </c>
      <c r="P602" s="187">
        <f>I602+J602</f>
        <v>0</v>
      </c>
      <c r="Q602" s="187">
        <f>ROUND(I602*H602,2)</f>
        <v>0</v>
      </c>
      <c r="R602" s="187">
        <f>ROUND(J602*H602,2)</f>
        <v>0</v>
      </c>
      <c r="S602" s="66"/>
      <c r="T602" s="188">
        <f>S602*H602</f>
        <v>0</v>
      </c>
      <c r="U602" s="188">
        <v>0.00058</v>
      </c>
      <c r="V602" s="188">
        <f>U602*H602</f>
        <v>0.07080581999999999</v>
      </c>
      <c r="W602" s="188">
        <v>0</v>
      </c>
      <c r="X602" s="189">
        <f>W602*H602</f>
        <v>0</v>
      </c>
      <c r="Y602" s="36"/>
      <c r="Z602" s="36"/>
      <c r="AA602" s="36"/>
      <c r="AB602" s="36"/>
      <c r="AC602" s="36"/>
      <c r="AD602" s="36"/>
      <c r="AE602" s="36"/>
      <c r="AR602" s="190" t="s">
        <v>511</v>
      </c>
      <c r="AT602" s="190" t="s">
        <v>405</v>
      </c>
      <c r="AU602" s="190" t="s">
        <v>141</v>
      </c>
      <c r="AY602" s="19" t="s">
        <v>138</v>
      </c>
      <c r="BE602" s="191">
        <f>IF(O602="základní",K602,0)</f>
        <v>0</v>
      </c>
      <c r="BF602" s="191">
        <f>IF(O602="snížená",K602,0)</f>
        <v>0</v>
      </c>
      <c r="BG602" s="191">
        <f>IF(O602="zákl. přenesená",K602,0)</f>
        <v>0</v>
      </c>
      <c r="BH602" s="191">
        <f>IF(O602="sníž. přenesená",K602,0)</f>
        <v>0</v>
      </c>
      <c r="BI602" s="191">
        <f>IF(O602="nulová",K602,0)</f>
        <v>0</v>
      </c>
      <c r="BJ602" s="19" t="s">
        <v>141</v>
      </c>
      <c r="BK602" s="191">
        <f>ROUND(P602*H602,2)</f>
        <v>0</v>
      </c>
      <c r="BL602" s="19" t="s">
        <v>503</v>
      </c>
      <c r="BM602" s="190" t="s">
        <v>748</v>
      </c>
    </row>
    <row r="603" spans="2:51" s="14" customFormat="1" ht="11.25">
      <c r="B603" s="214"/>
      <c r="C603" s="215"/>
      <c r="D603" s="205" t="s">
        <v>186</v>
      </c>
      <c r="E603" s="216" t="s">
        <v>22</v>
      </c>
      <c r="F603" s="217" t="s">
        <v>749</v>
      </c>
      <c r="G603" s="215"/>
      <c r="H603" s="218">
        <v>119.685</v>
      </c>
      <c r="I603" s="219"/>
      <c r="J603" s="219"/>
      <c r="K603" s="215"/>
      <c r="L603" s="215"/>
      <c r="M603" s="220"/>
      <c r="N603" s="221"/>
      <c r="O603" s="222"/>
      <c r="P603" s="222"/>
      <c r="Q603" s="222"/>
      <c r="R603" s="222"/>
      <c r="S603" s="222"/>
      <c r="T603" s="222"/>
      <c r="U603" s="222"/>
      <c r="V603" s="222"/>
      <c r="W603" s="222"/>
      <c r="X603" s="223"/>
      <c r="AT603" s="224" t="s">
        <v>186</v>
      </c>
      <c r="AU603" s="224" t="s">
        <v>141</v>
      </c>
      <c r="AV603" s="14" t="s">
        <v>141</v>
      </c>
      <c r="AW603" s="14" t="s">
        <v>5</v>
      </c>
      <c r="AX603" s="14" t="s">
        <v>78</v>
      </c>
      <c r="AY603" s="224" t="s">
        <v>138</v>
      </c>
    </row>
    <row r="604" spans="2:51" s="15" customFormat="1" ht="11.25">
      <c r="B604" s="225"/>
      <c r="C604" s="226"/>
      <c r="D604" s="205" t="s">
        <v>186</v>
      </c>
      <c r="E604" s="227" t="s">
        <v>22</v>
      </c>
      <c r="F604" s="228" t="s">
        <v>196</v>
      </c>
      <c r="G604" s="226"/>
      <c r="H604" s="229">
        <v>119.685</v>
      </c>
      <c r="I604" s="230"/>
      <c r="J604" s="230"/>
      <c r="K604" s="226"/>
      <c r="L604" s="226"/>
      <c r="M604" s="231"/>
      <c r="N604" s="232"/>
      <c r="O604" s="233"/>
      <c r="P604" s="233"/>
      <c r="Q604" s="233"/>
      <c r="R604" s="233"/>
      <c r="S604" s="233"/>
      <c r="T604" s="233"/>
      <c r="U604" s="233"/>
      <c r="V604" s="233"/>
      <c r="W604" s="233"/>
      <c r="X604" s="234"/>
      <c r="AT604" s="235" t="s">
        <v>186</v>
      </c>
      <c r="AU604" s="235" t="s">
        <v>141</v>
      </c>
      <c r="AV604" s="15" t="s">
        <v>155</v>
      </c>
      <c r="AW604" s="15" t="s">
        <v>5</v>
      </c>
      <c r="AX604" s="15" t="s">
        <v>86</v>
      </c>
      <c r="AY604" s="235" t="s">
        <v>138</v>
      </c>
    </row>
    <row r="605" spans="2:51" s="14" customFormat="1" ht="11.25">
      <c r="B605" s="214"/>
      <c r="C605" s="215"/>
      <c r="D605" s="205" t="s">
        <v>186</v>
      </c>
      <c r="E605" s="215"/>
      <c r="F605" s="217" t="s">
        <v>750</v>
      </c>
      <c r="G605" s="215"/>
      <c r="H605" s="218">
        <v>122.079</v>
      </c>
      <c r="I605" s="219"/>
      <c r="J605" s="219"/>
      <c r="K605" s="215"/>
      <c r="L605" s="215"/>
      <c r="M605" s="220"/>
      <c r="N605" s="221"/>
      <c r="O605" s="222"/>
      <c r="P605" s="222"/>
      <c r="Q605" s="222"/>
      <c r="R605" s="222"/>
      <c r="S605" s="222"/>
      <c r="T605" s="222"/>
      <c r="U605" s="222"/>
      <c r="V605" s="222"/>
      <c r="W605" s="222"/>
      <c r="X605" s="223"/>
      <c r="AT605" s="224" t="s">
        <v>186</v>
      </c>
      <c r="AU605" s="224" t="s">
        <v>141</v>
      </c>
      <c r="AV605" s="14" t="s">
        <v>141</v>
      </c>
      <c r="AW605" s="14" t="s">
        <v>4</v>
      </c>
      <c r="AX605" s="14" t="s">
        <v>86</v>
      </c>
      <c r="AY605" s="224" t="s">
        <v>138</v>
      </c>
    </row>
    <row r="606" spans="1:65" s="2" customFormat="1" ht="44.25" customHeight="1">
      <c r="A606" s="36"/>
      <c r="B606" s="37"/>
      <c r="C606" s="178" t="s">
        <v>751</v>
      </c>
      <c r="D606" s="178" t="s">
        <v>142</v>
      </c>
      <c r="E606" s="179" t="s">
        <v>752</v>
      </c>
      <c r="F606" s="180" t="s">
        <v>753</v>
      </c>
      <c r="G606" s="181" t="s">
        <v>208</v>
      </c>
      <c r="H606" s="182">
        <v>210.85</v>
      </c>
      <c r="I606" s="183"/>
      <c r="J606" s="183"/>
      <c r="K606" s="184">
        <f>ROUND(P606*H606,2)</f>
        <v>0</v>
      </c>
      <c r="L606" s="180" t="s">
        <v>182</v>
      </c>
      <c r="M606" s="41"/>
      <c r="N606" s="185" t="s">
        <v>22</v>
      </c>
      <c r="O606" s="186" t="s">
        <v>48</v>
      </c>
      <c r="P606" s="187">
        <f>I606+J606</f>
        <v>0</v>
      </c>
      <c r="Q606" s="187">
        <f>ROUND(I606*H606,2)</f>
        <v>0</v>
      </c>
      <c r="R606" s="187">
        <f>ROUND(J606*H606,2)</f>
        <v>0</v>
      </c>
      <c r="S606" s="66"/>
      <c r="T606" s="188">
        <f>S606*H606</f>
        <v>0</v>
      </c>
      <c r="U606" s="188">
        <v>0.005996</v>
      </c>
      <c r="V606" s="188">
        <f>U606*H606</f>
        <v>1.2642566</v>
      </c>
      <c r="W606" s="188">
        <v>0</v>
      </c>
      <c r="X606" s="189">
        <f>W606*H606</f>
        <v>0</v>
      </c>
      <c r="Y606" s="36"/>
      <c r="Z606" s="36"/>
      <c r="AA606" s="36"/>
      <c r="AB606" s="36"/>
      <c r="AC606" s="36"/>
      <c r="AD606" s="36"/>
      <c r="AE606" s="36"/>
      <c r="AR606" s="190" t="s">
        <v>503</v>
      </c>
      <c r="AT606" s="190" t="s">
        <v>142</v>
      </c>
      <c r="AU606" s="190" t="s">
        <v>141</v>
      </c>
      <c r="AY606" s="19" t="s">
        <v>138</v>
      </c>
      <c r="BE606" s="191">
        <f>IF(O606="základní",K606,0)</f>
        <v>0</v>
      </c>
      <c r="BF606" s="191">
        <f>IF(O606="snížená",K606,0)</f>
        <v>0</v>
      </c>
      <c r="BG606" s="191">
        <f>IF(O606="zákl. přenesená",K606,0)</f>
        <v>0</v>
      </c>
      <c r="BH606" s="191">
        <f>IF(O606="sníž. přenesená",K606,0)</f>
        <v>0</v>
      </c>
      <c r="BI606" s="191">
        <f>IF(O606="nulová",K606,0)</f>
        <v>0</v>
      </c>
      <c r="BJ606" s="19" t="s">
        <v>141</v>
      </c>
      <c r="BK606" s="191">
        <f>ROUND(P606*H606,2)</f>
        <v>0</v>
      </c>
      <c r="BL606" s="19" t="s">
        <v>503</v>
      </c>
      <c r="BM606" s="190" t="s">
        <v>754</v>
      </c>
    </row>
    <row r="607" spans="1:47" s="2" customFormat="1" ht="11.25">
      <c r="A607" s="36"/>
      <c r="B607" s="37"/>
      <c r="C607" s="38"/>
      <c r="D607" s="198" t="s">
        <v>184</v>
      </c>
      <c r="E607" s="38"/>
      <c r="F607" s="199" t="s">
        <v>755</v>
      </c>
      <c r="G607" s="38"/>
      <c r="H607" s="38"/>
      <c r="I607" s="200"/>
      <c r="J607" s="200"/>
      <c r="K607" s="38"/>
      <c r="L607" s="38"/>
      <c r="M607" s="41"/>
      <c r="N607" s="201"/>
      <c r="O607" s="202"/>
      <c r="P607" s="66"/>
      <c r="Q607" s="66"/>
      <c r="R607" s="66"/>
      <c r="S607" s="66"/>
      <c r="T607" s="66"/>
      <c r="U607" s="66"/>
      <c r="V607" s="66"/>
      <c r="W607" s="66"/>
      <c r="X607" s="67"/>
      <c r="Y607" s="36"/>
      <c r="Z607" s="36"/>
      <c r="AA607" s="36"/>
      <c r="AB607" s="36"/>
      <c r="AC607" s="36"/>
      <c r="AD607" s="36"/>
      <c r="AE607" s="36"/>
      <c r="AT607" s="19" t="s">
        <v>184</v>
      </c>
      <c r="AU607" s="19" t="s">
        <v>141</v>
      </c>
    </row>
    <row r="608" spans="2:51" s="14" customFormat="1" ht="11.25">
      <c r="B608" s="214"/>
      <c r="C608" s="215"/>
      <c r="D608" s="205" t="s">
        <v>186</v>
      </c>
      <c r="E608" s="216" t="s">
        <v>22</v>
      </c>
      <c r="F608" s="217" t="s">
        <v>719</v>
      </c>
      <c r="G608" s="215"/>
      <c r="H608" s="218">
        <v>210.85</v>
      </c>
      <c r="I608" s="219"/>
      <c r="J608" s="219"/>
      <c r="K608" s="215"/>
      <c r="L608" s="215"/>
      <c r="M608" s="220"/>
      <c r="N608" s="221"/>
      <c r="O608" s="222"/>
      <c r="P608" s="222"/>
      <c r="Q608" s="222"/>
      <c r="R608" s="222"/>
      <c r="S608" s="222"/>
      <c r="T608" s="222"/>
      <c r="U608" s="222"/>
      <c r="V608" s="222"/>
      <c r="W608" s="222"/>
      <c r="X608" s="223"/>
      <c r="AT608" s="224" t="s">
        <v>186</v>
      </c>
      <c r="AU608" s="224" t="s">
        <v>141</v>
      </c>
      <c r="AV608" s="14" t="s">
        <v>141</v>
      </c>
      <c r="AW608" s="14" t="s">
        <v>5</v>
      </c>
      <c r="AX608" s="14" t="s">
        <v>78</v>
      </c>
      <c r="AY608" s="224" t="s">
        <v>138</v>
      </c>
    </row>
    <row r="609" spans="2:51" s="15" customFormat="1" ht="11.25">
      <c r="B609" s="225"/>
      <c r="C609" s="226"/>
      <c r="D609" s="205" t="s">
        <v>186</v>
      </c>
      <c r="E609" s="227" t="s">
        <v>22</v>
      </c>
      <c r="F609" s="228" t="s">
        <v>196</v>
      </c>
      <c r="G609" s="226"/>
      <c r="H609" s="229">
        <v>210.85</v>
      </c>
      <c r="I609" s="230"/>
      <c r="J609" s="230"/>
      <c r="K609" s="226"/>
      <c r="L609" s="226"/>
      <c r="M609" s="231"/>
      <c r="N609" s="232"/>
      <c r="O609" s="233"/>
      <c r="P609" s="233"/>
      <c r="Q609" s="233"/>
      <c r="R609" s="233"/>
      <c r="S609" s="233"/>
      <c r="T609" s="233"/>
      <c r="U609" s="233"/>
      <c r="V609" s="233"/>
      <c r="W609" s="233"/>
      <c r="X609" s="234"/>
      <c r="AT609" s="235" t="s">
        <v>186</v>
      </c>
      <c r="AU609" s="235" t="s">
        <v>141</v>
      </c>
      <c r="AV609" s="15" t="s">
        <v>155</v>
      </c>
      <c r="AW609" s="15" t="s">
        <v>5</v>
      </c>
      <c r="AX609" s="15" t="s">
        <v>86</v>
      </c>
      <c r="AY609" s="235" t="s">
        <v>138</v>
      </c>
    </row>
    <row r="610" spans="1:65" s="2" customFormat="1" ht="24.2" customHeight="1">
      <c r="A610" s="36"/>
      <c r="B610" s="37"/>
      <c r="C610" s="178" t="s">
        <v>8</v>
      </c>
      <c r="D610" s="178" t="s">
        <v>142</v>
      </c>
      <c r="E610" s="179" t="s">
        <v>756</v>
      </c>
      <c r="F610" s="180" t="s">
        <v>757</v>
      </c>
      <c r="G610" s="181" t="s">
        <v>208</v>
      </c>
      <c r="H610" s="182">
        <v>68.41</v>
      </c>
      <c r="I610" s="183"/>
      <c r="J610" s="183"/>
      <c r="K610" s="184">
        <f>ROUND(P610*H610,2)</f>
        <v>0</v>
      </c>
      <c r="L610" s="180" t="s">
        <v>182</v>
      </c>
      <c r="M610" s="41"/>
      <c r="N610" s="185" t="s">
        <v>22</v>
      </c>
      <c r="O610" s="186" t="s">
        <v>48</v>
      </c>
      <c r="P610" s="187">
        <f>I610+J610</f>
        <v>0</v>
      </c>
      <c r="Q610" s="187">
        <f>ROUND(I610*H610,2)</f>
        <v>0</v>
      </c>
      <c r="R610" s="187">
        <f>ROUND(J610*H610,2)</f>
        <v>0</v>
      </c>
      <c r="S610" s="66"/>
      <c r="T610" s="188">
        <f>S610*H610</f>
        <v>0</v>
      </c>
      <c r="U610" s="188">
        <v>0.0015</v>
      </c>
      <c r="V610" s="188">
        <f>U610*H610</f>
        <v>0.102615</v>
      </c>
      <c r="W610" s="188">
        <v>0</v>
      </c>
      <c r="X610" s="189">
        <f>W610*H610</f>
        <v>0</v>
      </c>
      <c r="Y610" s="36"/>
      <c r="Z610" s="36"/>
      <c r="AA610" s="36"/>
      <c r="AB610" s="36"/>
      <c r="AC610" s="36"/>
      <c r="AD610" s="36"/>
      <c r="AE610" s="36"/>
      <c r="AR610" s="190" t="s">
        <v>503</v>
      </c>
      <c r="AT610" s="190" t="s">
        <v>142</v>
      </c>
      <c r="AU610" s="190" t="s">
        <v>141</v>
      </c>
      <c r="AY610" s="19" t="s">
        <v>138</v>
      </c>
      <c r="BE610" s="191">
        <f>IF(O610="základní",K610,0)</f>
        <v>0</v>
      </c>
      <c r="BF610" s="191">
        <f>IF(O610="snížená",K610,0)</f>
        <v>0</v>
      </c>
      <c r="BG610" s="191">
        <f>IF(O610="zákl. přenesená",K610,0)</f>
        <v>0</v>
      </c>
      <c r="BH610" s="191">
        <f>IF(O610="sníž. přenesená",K610,0)</f>
        <v>0</v>
      </c>
      <c r="BI610" s="191">
        <f>IF(O610="nulová",K610,0)</f>
        <v>0</v>
      </c>
      <c r="BJ610" s="19" t="s">
        <v>141</v>
      </c>
      <c r="BK610" s="191">
        <f>ROUND(P610*H610,2)</f>
        <v>0</v>
      </c>
      <c r="BL610" s="19" t="s">
        <v>503</v>
      </c>
      <c r="BM610" s="190" t="s">
        <v>758</v>
      </c>
    </row>
    <row r="611" spans="1:47" s="2" customFormat="1" ht="11.25">
      <c r="A611" s="36"/>
      <c r="B611" s="37"/>
      <c r="C611" s="38"/>
      <c r="D611" s="198" t="s">
        <v>184</v>
      </c>
      <c r="E611" s="38"/>
      <c r="F611" s="199" t="s">
        <v>759</v>
      </c>
      <c r="G611" s="38"/>
      <c r="H611" s="38"/>
      <c r="I611" s="200"/>
      <c r="J611" s="200"/>
      <c r="K611" s="38"/>
      <c r="L611" s="38"/>
      <c r="M611" s="41"/>
      <c r="N611" s="201"/>
      <c r="O611" s="202"/>
      <c r="P611" s="66"/>
      <c r="Q611" s="66"/>
      <c r="R611" s="66"/>
      <c r="S611" s="66"/>
      <c r="T611" s="66"/>
      <c r="U611" s="66"/>
      <c r="V611" s="66"/>
      <c r="W611" s="66"/>
      <c r="X611" s="67"/>
      <c r="Y611" s="36"/>
      <c r="Z611" s="36"/>
      <c r="AA611" s="36"/>
      <c r="AB611" s="36"/>
      <c r="AC611" s="36"/>
      <c r="AD611" s="36"/>
      <c r="AE611" s="36"/>
      <c r="AT611" s="19" t="s">
        <v>184</v>
      </c>
      <c r="AU611" s="19" t="s">
        <v>141</v>
      </c>
    </row>
    <row r="612" spans="2:51" s="13" customFormat="1" ht="11.25">
      <c r="B612" s="203"/>
      <c r="C612" s="204"/>
      <c r="D612" s="205" t="s">
        <v>186</v>
      </c>
      <c r="E612" s="206" t="s">
        <v>22</v>
      </c>
      <c r="F612" s="207" t="s">
        <v>760</v>
      </c>
      <c r="G612" s="204"/>
      <c r="H612" s="206" t="s">
        <v>22</v>
      </c>
      <c r="I612" s="208"/>
      <c r="J612" s="208"/>
      <c r="K612" s="204"/>
      <c r="L612" s="204"/>
      <c r="M612" s="209"/>
      <c r="N612" s="210"/>
      <c r="O612" s="211"/>
      <c r="P612" s="211"/>
      <c r="Q612" s="211"/>
      <c r="R612" s="211"/>
      <c r="S612" s="211"/>
      <c r="T612" s="211"/>
      <c r="U612" s="211"/>
      <c r="V612" s="211"/>
      <c r="W612" s="211"/>
      <c r="X612" s="212"/>
      <c r="AT612" s="213" t="s">
        <v>186</v>
      </c>
      <c r="AU612" s="213" t="s">
        <v>141</v>
      </c>
      <c r="AV612" s="13" t="s">
        <v>86</v>
      </c>
      <c r="AW612" s="13" t="s">
        <v>5</v>
      </c>
      <c r="AX612" s="13" t="s">
        <v>78</v>
      </c>
      <c r="AY612" s="213" t="s">
        <v>138</v>
      </c>
    </row>
    <row r="613" spans="2:51" s="14" customFormat="1" ht="11.25">
      <c r="B613" s="214"/>
      <c r="C613" s="215"/>
      <c r="D613" s="205" t="s">
        <v>186</v>
      </c>
      <c r="E613" s="216" t="s">
        <v>22</v>
      </c>
      <c r="F613" s="217" t="s">
        <v>761</v>
      </c>
      <c r="G613" s="215"/>
      <c r="H613" s="218">
        <v>68.41</v>
      </c>
      <c r="I613" s="219"/>
      <c r="J613" s="219"/>
      <c r="K613" s="215"/>
      <c r="L613" s="215"/>
      <c r="M613" s="220"/>
      <c r="N613" s="221"/>
      <c r="O613" s="222"/>
      <c r="P613" s="222"/>
      <c r="Q613" s="222"/>
      <c r="R613" s="222"/>
      <c r="S613" s="222"/>
      <c r="T613" s="222"/>
      <c r="U613" s="222"/>
      <c r="V613" s="222"/>
      <c r="W613" s="222"/>
      <c r="X613" s="223"/>
      <c r="AT613" s="224" t="s">
        <v>186</v>
      </c>
      <c r="AU613" s="224" t="s">
        <v>141</v>
      </c>
      <c r="AV613" s="14" t="s">
        <v>141</v>
      </c>
      <c r="AW613" s="14" t="s">
        <v>5</v>
      </c>
      <c r="AX613" s="14" t="s">
        <v>78</v>
      </c>
      <c r="AY613" s="224" t="s">
        <v>138</v>
      </c>
    </row>
    <row r="614" spans="2:51" s="15" customFormat="1" ht="11.25">
      <c r="B614" s="225"/>
      <c r="C614" s="226"/>
      <c r="D614" s="205" t="s">
        <v>186</v>
      </c>
      <c r="E614" s="227" t="s">
        <v>22</v>
      </c>
      <c r="F614" s="228" t="s">
        <v>196</v>
      </c>
      <c r="G614" s="226"/>
      <c r="H614" s="229">
        <v>68.41</v>
      </c>
      <c r="I614" s="230"/>
      <c r="J614" s="230"/>
      <c r="K614" s="226"/>
      <c r="L614" s="226"/>
      <c r="M614" s="231"/>
      <c r="N614" s="232"/>
      <c r="O614" s="233"/>
      <c r="P614" s="233"/>
      <c r="Q614" s="233"/>
      <c r="R614" s="233"/>
      <c r="S614" s="233"/>
      <c r="T614" s="233"/>
      <c r="U614" s="233"/>
      <c r="V614" s="233"/>
      <c r="W614" s="233"/>
      <c r="X614" s="234"/>
      <c r="AT614" s="235" t="s">
        <v>186</v>
      </c>
      <c r="AU614" s="235" t="s">
        <v>141</v>
      </c>
      <c r="AV614" s="15" t="s">
        <v>155</v>
      </c>
      <c r="AW614" s="15" t="s">
        <v>5</v>
      </c>
      <c r="AX614" s="15" t="s">
        <v>86</v>
      </c>
      <c r="AY614" s="235" t="s">
        <v>138</v>
      </c>
    </row>
    <row r="615" spans="1:65" s="2" customFormat="1" ht="24.2" customHeight="1">
      <c r="A615" s="36"/>
      <c r="B615" s="37"/>
      <c r="C615" s="178" t="s">
        <v>762</v>
      </c>
      <c r="D615" s="178" t="s">
        <v>142</v>
      </c>
      <c r="E615" s="179" t="s">
        <v>763</v>
      </c>
      <c r="F615" s="180" t="s">
        <v>764</v>
      </c>
      <c r="G615" s="181" t="s">
        <v>144</v>
      </c>
      <c r="H615" s="182">
        <v>59</v>
      </c>
      <c r="I615" s="183"/>
      <c r="J615" s="183"/>
      <c r="K615" s="184">
        <f>ROUND(P615*H615,2)</f>
        <v>0</v>
      </c>
      <c r="L615" s="180" t="s">
        <v>182</v>
      </c>
      <c r="M615" s="41"/>
      <c r="N615" s="185" t="s">
        <v>22</v>
      </c>
      <c r="O615" s="186" t="s">
        <v>48</v>
      </c>
      <c r="P615" s="187">
        <f>I615+J615</f>
        <v>0</v>
      </c>
      <c r="Q615" s="187">
        <f>ROUND(I615*H615,2)</f>
        <v>0</v>
      </c>
      <c r="R615" s="187">
        <f>ROUND(J615*H615,2)</f>
        <v>0</v>
      </c>
      <c r="S615" s="66"/>
      <c r="T615" s="188">
        <f>S615*H615</f>
        <v>0</v>
      </c>
      <c r="U615" s="188">
        <v>0.00021</v>
      </c>
      <c r="V615" s="188">
        <f>U615*H615</f>
        <v>0.01239</v>
      </c>
      <c r="W615" s="188">
        <v>0</v>
      </c>
      <c r="X615" s="189">
        <f>W615*H615</f>
        <v>0</v>
      </c>
      <c r="Y615" s="36"/>
      <c r="Z615" s="36"/>
      <c r="AA615" s="36"/>
      <c r="AB615" s="36"/>
      <c r="AC615" s="36"/>
      <c r="AD615" s="36"/>
      <c r="AE615" s="36"/>
      <c r="AR615" s="190" t="s">
        <v>503</v>
      </c>
      <c r="AT615" s="190" t="s">
        <v>142</v>
      </c>
      <c r="AU615" s="190" t="s">
        <v>141</v>
      </c>
      <c r="AY615" s="19" t="s">
        <v>138</v>
      </c>
      <c r="BE615" s="191">
        <f>IF(O615="základní",K615,0)</f>
        <v>0</v>
      </c>
      <c r="BF615" s="191">
        <f>IF(O615="snížená",K615,0)</f>
        <v>0</v>
      </c>
      <c r="BG615" s="191">
        <f>IF(O615="zákl. přenesená",K615,0)</f>
        <v>0</v>
      </c>
      <c r="BH615" s="191">
        <f>IF(O615="sníž. přenesená",K615,0)</f>
        <v>0</v>
      </c>
      <c r="BI615" s="191">
        <f>IF(O615="nulová",K615,0)</f>
        <v>0</v>
      </c>
      <c r="BJ615" s="19" t="s">
        <v>141</v>
      </c>
      <c r="BK615" s="191">
        <f>ROUND(P615*H615,2)</f>
        <v>0</v>
      </c>
      <c r="BL615" s="19" t="s">
        <v>503</v>
      </c>
      <c r="BM615" s="190" t="s">
        <v>765</v>
      </c>
    </row>
    <row r="616" spans="1:47" s="2" customFormat="1" ht="11.25">
      <c r="A616" s="36"/>
      <c r="B616" s="37"/>
      <c r="C616" s="38"/>
      <c r="D616" s="198" t="s">
        <v>184</v>
      </c>
      <c r="E616" s="38"/>
      <c r="F616" s="199" t="s">
        <v>766</v>
      </c>
      <c r="G616" s="38"/>
      <c r="H616" s="38"/>
      <c r="I616" s="200"/>
      <c r="J616" s="200"/>
      <c r="K616" s="38"/>
      <c r="L616" s="38"/>
      <c r="M616" s="41"/>
      <c r="N616" s="201"/>
      <c r="O616" s="202"/>
      <c r="P616" s="66"/>
      <c r="Q616" s="66"/>
      <c r="R616" s="66"/>
      <c r="S616" s="66"/>
      <c r="T616" s="66"/>
      <c r="U616" s="66"/>
      <c r="V616" s="66"/>
      <c r="W616" s="66"/>
      <c r="X616" s="67"/>
      <c r="Y616" s="36"/>
      <c r="Z616" s="36"/>
      <c r="AA616" s="36"/>
      <c r="AB616" s="36"/>
      <c r="AC616" s="36"/>
      <c r="AD616" s="36"/>
      <c r="AE616" s="36"/>
      <c r="AT616" s="19" t="s">
        <v>184</v>
      </c>
      <c r="AU616" s="19" t="s">
        <v>141</v>
      </c>
    </row>
    <row r="617" spans="2:51" s="13" customFormat="1" ht="11.25">
      <c r="B617" s="203"/>
      <c r="C617" s="204"/>
      <c r="D617" s="205" t="s">
        <v>186</v>
      </c>
      <c r="E617" s="206" t="s">
        <v>22</v>
      </c>
      <c r="F617" s="207" t="s">
        <v>187</v>
      </c>
      <c r="G617" s="204"/>
      <c r="H617" s="206" t="s">
        <v>22</v>
      </c>
      <c r="I617" s="208"/>
      <c r="J617" s="208"/>
      <c r="K617" s="204"/>
      <c r="L617" s="204"/>
      <c r="M617" s="209"/>
      <c r="N617" s="210"/>
      <c r="O617" s="211"/>
      <c r="P617" s="211"/>
      <c r="Q617" s="211"/>
      <c r="R617" s="211"/>
      <c r="S617" s="211"/>
      <c r="T617" s="211"/>
      <c r="U617" s="211"/>
      <c r="V617" s="211"/>
      <c r="W617" s="211"/>
      <c r="X617" s="212"/>
      <c r="AT617" s="213" t="s">
        <v>186</v>
      </c>
      <c r="AU617" s="213" t="s">
        <v>141</v>
      </c>
      <c r="AV617" s="13" t="s">
        <v>86</v>
      </c>
      <c r="AW617" s="13" t="s">
        <v>5</v>
      </c>
      <c r="AX617" s="13" t="s">
        <v>78</v>
      </c>
      <c r="AY617" s="213" t="s">
        <v>138</v>
      </c>
    </row>
    <row r="618" spans="2:51" s="14" customFormat="1" ht="11.25">
      <c r="B618" s="214"/>
      <c r="C618" s="215"/>
      <c r="D618" s="205" t="s">
        <v>186</v>
      </c>
      <c r="E618" s="216" t="s">
        <v>22</v>
      </c>
      <c r="F618" s="217" t="s">
        <v>250</v>
      </c>
      <c r="G618" s="215"/>
      <c r="H618" s="218">
        <v>10</v>
      </c>
      <c r="I618" s="219"/>
      <c r="J618" s="219"/>
      <c r="K618" s="215"/>
      <c r="L618" s="215"/>
      <c r="M618" s="220"/>
      <c r="N618" s="221"/>
      <c r="O618" s="222"/>
      <c r="P618" s="222"/>
      <c r="Q618" s="222"/>
      <c r="R618" s="222"/>
      <c r="S618" s="222"/>
      <c r="T618" s="222"/>
      <c r="U618" s="222"/>
      <c r="V618" s="222"/>
      <c r="W618" s="222"/>
      <c r="X618" s="223"/>
      <c r="AT618" s="224" t="s">
        <v>186</v>
      </c>
      <c r="AU618" s="224" t="s">
        <v>141</v>
      </c>
      <c r="AV618" s="14" t="s">
        <v>141</v>
      </c>
      <c r="AW618" s="14" t="s">
        <v>5</v>
      </c>
      <c r="AX618" s="14" t="s">
        <v>78</v>
      </c>
      <c r="AY618" s="224" t="s">
        <v>138</v>
      </c>
    </row>
    <row r="619" spans="2:51" s="13" customFormat="1" ht="11.25">
      <c r="B619" s="203"/>
      <c r="C619" s="204"/>
      <c r="D619" s="205" t="s">
        <v>186</v>
      </c>
      <c r="E619" s="206" t="s">
        <v>22</v>
      </c>
      <c r="F619" s="207" t="s">
        <v>221</v>
      </c>
      <c r="G619" s="204"/>
      <c r="H619" s="206" t="s">
        <v>22</v>
      </c>
      <c r="I619" s="208"/>
      <c r="J619" s="208"/>
      <c r="K619" s="204"/>
      <c r="L619" s="204"/>
      <c r="M619" s="209"/>
      <c r="N619" s="210"/>
      <c r="O619" s="211"/>
      <c r="P619" s="211"/>
      <c r="Q619" s="211"/>
      <c r="R619" s="211"/>
      <c r="S619" s="211"/>
      <c r="T619" s="211"/>
      <c r="U619" s="211"/>
      <c r="V619" s="211"/>
      <c r="W619" s="211"/>
      <c r="X619" s="212"/>
      <c r="AT619" s="213" t="s">
        <v>186</v>
      </c>
      <c r="AU619" s="213" t="s">
        <v>141</v>
      </c>
      <c r="AV619" s="13" t="s">
        <v>86</v>
      </c>
      <c r="AW619" s="13" t="s">
        <v>5</v>
      </c>
      <c r="AX619" s="13" t="s">
        <v>78</v>
      </c>
      <c r="AY619" s="213" t="s">
        <v>138</v>
      </c>
    </row>
    <row r="620" spans="2:51" s="14" customFormat="1" ht="11.25">
      <c r="B620" s="214"/>
      <c r="C620" s="215"/>
      <c r="D620" s="205" t="s">
        <v>186</v>
      </c>
      <c r="E620" s="216" t="s">
        <v>22</v>
      </c>
      <c r="F620" s="217" t="s">
        <v>137</v>
      </c>
      <c r="G620" s="215"/>
      <c r="H620" s="218">
        <v>5</v>
      </c>
      <c r="I620" s="219"/>
      <c r="J620" s="219"/>
      <c r="K620" s="215"/>
      <c r="L620" s="215"/>
      <c r="M620" s="220"/>
      <c r="N620" s="221"/>
      <c r="O620" s="222"/>
      <c r="P620" s="222"/>
      <c r="Q620" s="222"/>
      <c r="R620" s="222"/>
      <c r="S620" s="222"/>
      <c r="T620" s="222"/>
      <c r="U620" s="222"/>
      <c r="V620" s="222"/>
      <c r="W620" s="222"/>
      <c r="X620" s="223"/>
      <c r="AT620" s="224" t="s">
        <v>186</v>
      </c>
      <c r="AU620" s="224" t="s">
        <v>141</v>
      </c>
      <c r="AV620" s="14" t="s">
        <v>141</v>
      </c>
      <c r="AW620" s="14" t="s">
        <v>5</v>
      </c>
      <c r="AX620" s="14" t="s">
        <v>78</v>
      </c>
      <c r="AY620" s="224" t="s">
        <v>138</v>
      </c>
    </row>
    <row r="621" spans="2:51" s="13" customFormat="1" ht="11.25">
      <c r="B621" s="203"/>
      <c r="C621" s="204"/>
      <c r="D621" s="205" t="s">
        <v>186</v>
      </c>
      <c r="E621" s="206" t="s">
        <v>22</v>
      </c>
      <c r="F621" s="207" t="s">
        <v>211</v>
      </c>
      <c r="G621" s="204"/>
      <c r="H621" s="206" t="s">
        <v>22</v>
      </c>
      <c r="I621" s="208"/>
      <c r="J621" s="208"/>
      <c r="K621" s="204"/>
      <c r="L621" s="204"/>
      <c r="M621" s="209"/>
      <c r="N621" s="210"/>
      <c r="O621" s="211"/>
      <c r="P621" s="211"/>
      <c r="Q621" s="211"/>
      <c r="R621" s="211"/>
      <c r="S621" s="211"/>
      <c r="T621" s="211"/>
      <c r="U621" s="211"/>
      <c r="V621" s="211"/>
      <c r="W621" s="211"/>
      <c r="X621" s="212"/>
      <c r="AT621" s="213" t="s">
        <v>186</v>
      </c>
      <c r="AU621" s="213" t="s">
        <v>141</v>
      </c>
      <c r="AV621" s="13" t="s">
        <v>86</v>
      </c>
      <c r="AW621" s="13" t="s">
        <v>5</v>
      </c>
      <c r="AX621" s="13" t="s">
        <v>78</v>
      </c>
      <c r="AY621" s="213" t="s">
        <v>138</v>
      </c>
    </row>
    <row r="622" spans="2:51" s="14" customFormat="1" ht="11.25">
      <c r="B622" s="214"/>
      <c r="C622" s="215"/>
      <c r="D622" s="205" t="s">
        <v>186</v>
      </c>
      <c r="E622" s="216" t="s">
        <v>22</v>
      </c>
      <c r="F622" s="217" t="s">
        <v>256</v>
      </c>
      <c r="G622" s="215"/>
      <c r="H622" s="218">
        <v>6</v>
      </c>
      <c r="I622" s="219"/>
      <c r="J622" s="219"/>
      <c r="K622" s="215"/>
      <c r="L622" s="215"/>
      <c r="M622" s="220"/>
      <c r="N622" s="221"/>
      <c r="O622" s="222"/>
      <c r="P622" s="222"/>
      <c r="Q622" s="222"/>
      <c r="R622" s="222"/>
      <c r="S622" s="222"/>
      <c r="T622" s="222"/>
      <c r="U622" s="222"/>
      <c r="V622" s="222"/>
      <c r="W622" s="222"/>
      <c r="X622" s="223"/>
      <c r="AT622" s="224" t="s">
        <v>186</v>
      </c>
      <c r="AU622" s="224" t="s">
        <v>141</v>
      </c>
      <c r="AV622" s="14" t="s">
        <v>141</v>
      </c>
      <c r="AW622" s="14" t="s">
        <v>5</v>
      </c>
      <c r="AX622" s="14" t="s">
        <v>78</v>
      </c>
      <c r="AY622" s="224" t="s">
        <v>138</v>
      </c>
    </row>
    <row r="623" spans="2:51" s="13" customFormat="1" ht="11.25">
      <c r="B623" s="203"/>
      <c r="C623" s="204"/>
      <c r="D623" s="205" t="s">
        <v>186</v>
      </c>
      <c r="E623" s="206" t="s">
        <v>22</v>
      </c>
      <c r="F623" s="207" t="s">
        <v>193</v>
      </c>
      <c r="G623" s="204"/>
      <c r="H623" s="206" t="s">
        <v>22</v>
      </c>
      <c r="I623" s="208"/>
      <c r="J623" s="208"/>
      <c r="K623" s="204"/>
      <c r="L623" s="204"/>
      <c r="M623" s="209"/>
      <c r="N623" s="210"/>
      <c r="O623" s="211"/>
      <c r="P623" s="211"/>
      <c r="Q623" s="211"/>
      <c r="R623" s="211"/>
      <c r="S623" s="211"/>
      <c r="T623" s="211"/>
      <c r="U623" s="211"/>
      <c r="V623" s="211"/>
      <c r="W623" s="211"/>
      <c r="X623" s="212"/>
      <c r="AT623" s="213" t="s">
        <v>186</v>
      </c>
      <c r="AU623" s="213" t="s">
        <v>141</v>
      </c>
      <c r="AV623" s="13" t="s">
        <v>86</v>
      </c>
      <c r="AW623" s="13" t="s">
        <v>5</v>
      </c>
      <c r="AX623" s="13" t="s">
        <v>78</v>
      </c>
      <c r="AY623" s="213" t="s">
        <v>138</v>
      </c>
    </row>
    <row r="624" spans="2:51" s="14" customFormat="1" ht="11.25">
      <c r="B624" s="214"/>
      <c r="C624" s="215"/>
      <c r="D624" s="205" t="s">
        <v>186</v>
      </c>
      <c r="E624" s="216" t="s">
        <v>22</v>
      </c>
      <c r="F624" s="217" t="s">
        <v>250</v>
      </c>
      <c r="G624" s="215"/>
      <c r="H624" s="218">
        <v>10</v>
      </c>
      <c r="I624" s="219"/>
      <c r="J624" s="219"/>
      <c r="K624" s="215"/>
      <c r="L624" s="215"/>
      <c r="M624" s="220"/>
      <c r="N624" s="221"/>
      <c r="O624" s="222"/>
      <c r="P624" s="222"/>
      <c r="Q624" s="222"/>
      <c r="R624" s="222"/>
      <c r="S624" s="222"/>
      <c r="T624" s="222"/>
      <c r="U624" s="222"/>
      <c r="V624" s="222"/>
      <c r="W624" s="222"/>
      <c r="X624" s="223"/>
      <c r="AT624" s="224" t="s">
        <v>186</v>
      </c>
      <c r="AU624" s="224" t="s">
        <v>141</v>
      </c>
      <c r="AV624" s="14" t="s">
        <v>141</v>
      </c>
      <c r="AW624" s="14" t="s">
        <v>5</v>
      </c>
      <c r="AX624" s="14" t="s">
        <v>78</v>
      </c>
      <c r="AY624" s="224" t="s">
        <v>138</v>
      </c>
    </row>
    <row r="625" spans="2:51" s="13" customFormat="1" ht="11.25">
      <c r="B625" s="203"/>
      <c r="C625" s="204"/>
      <c r="D625" s="205" t="s">
        <v>186</v>
      </c>
      <c r="E625" s="206" t="s">
        <v>22</v>
      </c>
      <c r="F625" s="207" t="s">
        <v>244</v>
      </c>
      <c r="G625" s="204"/>
      <c r="H625" s="206" t="s">
        <v>22</v>
      </c>
      <c r="I625" s="208"/>
      <c r="J625" s="208"/>
      <c r="K625" s="204"/>
      <c r="L625" s="204"/>
      <c r="M625" s="209"/>
      <c r="N625" s="210"/>
      <c r="O625" s="211"/>
      <c r="P625" s="211"/>
      <c r="Q625" s="211"/>
      <c r="R625" s="211"/>
      <c r="S625" s="211"/>
      <c r="T625" s="211"/>
      <c r="U625" s="211"/>
      <c r="V625" s="211"/>
      <c r="W625" s="211"/>
      <c r="X625" s="212"/>
      <c r="AT625" s="213" t="s">
        <v>186</v>
      </c>
      <c r="AU625" s="213" t="s">
        <v>141</v>
      </c>
      <c r="AV625" s="13" t="s">
        <v>86</v>
      </c>
      <c r="AW625" s="13" t="s">
        <v>5</v>
      </c>
      <c r="AX625" s="13" t="s">
        <v>78</v>
      </c>
      <c r="AY625" s="213" t="s">
        <v>138</v>
      </c>
    </row>
    <row r="626" spans="2:51" s="14" customFormat="1" ht="11.25">
      <c r="B626" s="214"/>
      <c r="C626" s="215"/>
      <c r="D626" s="205" t="s">
        <v>186</v>
      </c>
      <c r="E626" s="216" t="s">
        <v>22</v>
      </c>
      <c r="F626" s="217" t="s">
        <v>155</v>
      </c>
      <c r="G626" s="215"/>
      <c r="H626" s="218">
        <v>4</v>
      </c>
      <c r="I626" s="219"/>
      <c r="J626" s="219"/>
      <c r="K626" s="215"/>
      <c r="L626" s="215"/>
      <c r="M626" s="220"/>
      <c r="N626" s="221"/>
      <c r="O626" s="222"/>
      <c r="P626" s="222"/>
      <c r="Q626" s="222"/>
      <c r="R626" s="222"/>
      <c r="S626" s="222"/>
      <c r="T626" s="222"/>
      <c r="U626" s="222"/>
      <c r="V626" s="222"/>
      <c r="W626" s="222"/>
      <c r="X626" s="223"/>
      <c r="AT626" s="224" t="s">
        <v>186</v>
      </c>
      <c r="AU626" s="224" t="s">
        <v>141</v>
      </c>
      <c r="AV626" s="14" t="s">
        <v>141</v>
      </c>
      <c r="AW626" s="14" t="s">
        <v>5</v>
      </c>
      <c r="AX626" s="14" t="s">
        <v>78</v>
      </c>
      <c r="AY626" s="224" t="s">
        <v>138</v>
      </c>
    </row>
    <row r="627" spans="2:51" s="13" customFormat="1" ht="11.25">
      <c r="B627" s="203"/>
      <c r="C627" s="204"/>
      <c r="D627" s="205" t="s">
        <v>186</v>
      </c>
      <c r="E627" s="206" t="s">
        <v>22</v>
      </c>
      <c r="F627" s="207" t="s">
        <v>195</v>
      </c>
      <c r="G627" s="204"/>
      <c r="H627" s="206" t="s">
        <v>22</v>
      </c>
      <c r="I627" s="208"/>
      <c r="J627" s="208"/>
      <c r="K627" s="204"/>
      <c r="L627" s="204"/>
      <c r="M627" s="209"/>
      <c r="N627" s="210"/>
      <c r="O627" s="211"/>
      <c r="P627" s="211"/>
      <c r="Q627" s="211"/>
      <c r="R627" s="211"/>
      <c r="S627" s="211"/>
      <c r="T627" s="211"/>
      <c r="U627" s="211"/>
      <c r="V627" s="211"/>
      <c r="W627" s="211"/>
      <c r="X627" s="212"/>
      <c r="AT627" s="213" t="s">
        <v>186</v>
      </c>
      <c r="AU627" s="213" t="s">
        <v>141</v>
      </c>
      <c r="AV627" s="13" t="s">
        <v>86</v>
      </c>
      <c r="AW627" s="13" t="s">
        <v>5</v>
      </c>
      <c r="AX627" s="13" t="s">
        <v>78</v>
      </c>
      <c r="AY627" s="213" t="s">
        <v>138</v>
      </c>
    </row>
    <row r="628" spans="2:51" s="14" customFormat="1" ht="11.25">
      <c r="B628" s="214"/>
      <c r="C628" s="215"/>
      <c r="D628" s="205" t="s">
        <v>186</v>
      </c>
      <c r="E628" s="216" t="s">
        <v>22</v>
      </c>
      <c r="F628" s="217" t="s">
        <v>230</v>
      </c>
      <c r="G628" s="215"/>
      <c r="H628" s="218">
        <v>8</v>
      </c>
      <c r="I628" s="219"/>
      <c r="J628" s="219"/>
      <c r="K628" s="215"/>
      <c r="L628" s="215"/>
      <c r="M628" s="220"/>
      <c r="N628" s="221"/>
      <c r="O628" s="222"/>
      <c r="P628" s="222"/>
      <c r="Q628" s="222"/>
      <c r="R628" s="222"/>
      <c r="S628" s="222"/>
      <c r="T628" s="222"/>
      <c r="U628" s="222"/>
      <c r="V628" s="222"/>
      <c r="W628" s="222"/>
      <c r="X628" s="223"/>
      <c r="AT628" s="224" t="s">
        <v>186</v>
      </c>
      <c r="AU628" s="224" t="s">
        <v>141</v>
      </c>
      <c r="AV628" s="14" t="s">
        <v>141</v>
      </c>
      <c r="AW628" s="14" t="s">
        <v>5</v>
      </c>
      <c r="AX628" s="14" t="s">
        <v>78</v>
      </c>
      <c r="AY628" s="224" t="s">
        <v>138</v>
      </c>
    </row>
    <row r="629" spans="2:51" s="13" customFormat="1" ht="11.25">
      <c r="B629" s="203"/>
      <c r="C629" s="204"/>
      <c r="D629" s="205" t="s">
        <v>186</v>
      </c>
      <c r="E629" s="206" t="s">
        <v>22</v>
      </c>
      <c r="F629" s="207" t="s">
        <v>234</v>
      </c>
      <c r="G629" s="204"/>
      <c r="H629" s="206" t="s">
        <v>22</v>
      </c>
      <c r="I629" s="208"/>
      <c r="J629" s="208"/>
      <c r="K629" s="204"/>
      <c r="L629" s="204"/>
      <c r="M629" s="209"/>
      <c r="N629" s="210"/>
      <c r="O629" s="211"/>
      <c r="P629" s="211"/>
      <c r="Q629" s="211"/>
      <c r="R629" s="211"/>
      <c r="S629" s="211"/>
      <c r="T629" s="211"/>
      <c r="U629" s="211"/>
      <c r="V629" s="211"/>
      <c r="W629" s="211"/>
      <c r="X629" s="212"/>
      <c r="AT629" s="213" t="s">
        <v>186</v>
      </c>
      <c r="AU629" s="213" t="s">
        <v>141</v>
      </c>
      <c r="AV629" s="13" t="s">
        <v>86</v>
      </c>
      <c r="AW629" s="13" t="s">
        <v>5</v>
      </c>
      <c r="AX629" s="13" t="s">
        <v>78</v>
      </c>
      <c r="AY629" s="213" t="s">
        <v>138</v>
      </c>
    </row>
    <row r="630" spans="2:51" s="14" customFormat="1" ht="11.25">
      <c r="B630" s="214"/>
      <c r="C630" s="215"/>
      <c r="D630" s="205" t="s">
        <v>186</v>
      </c>
      <c r="E630" s="216" t="s">
        <v>22</v>
      </c>
      <c r="F630" s="217" t="s">
        <v>223</v>
      </c>
      <c r="G630" s="215"/>
      <c r="H630" s="218">
        <v>11</v>
      </c>
      <c r="I630" s="219"/>
      <c r="J630" s="219"/>
      <c r="K630" s="215"/>
      <c r="L630" s="215"/>
      <c r="M630" s="220"/>
      <c r="N630" s="221"/>
      <c r="O630" s="222"/>
      <c r="P630" s="222"/>
      <c r="Q630" s="222"/>
      <c r="R630" s="222"/>
      <c r="S630" s="222"/>
      <c r="T630" s="222"/>
      <c r="U630" s="222"/>
      <c r="V630" s="222"/>
      <c r="W630" s="222"/>
      <c r="X630" s="223"/>
      <c r="AT630" s="224" t="s">
        <v>186</v>
      </c>
      <c r="AU630" s="224" t="s">
        <v>141</v>
      </c>
      <c r="AV630" s="14" t="s">
        <v>141</v>
      </c>
      <c r="AW630" s="14" t="s">
        <v>5</v>
      </c>
      <c r="AX630" s="14" t="s">
        <v>78</v>
      </c>
      <c r="AY630" s="224" t="s">
        <v>138</v>
      </c>
    </row>
    <row r="631" spans="2:51" s="13" customFormat="1" ht="11.25">
      <c r="B631" s="203"/>
      <c r="C631" s="204"/>
      <c r="D631" s="205" t="s">
        <v>186</v>
      </c>
      <c r="E631" s="206" t="s">
        <v>22</v>
      </c>
      <c r="F631" s="207" t="s">
        <v>304</v>
      </c>
      <c r="G631" s="204"/>
      <c r="H631" s="206" t="s">
        <v>22</v>
      </c>
      <c r="I631" s="208"/>
      <c r="J631" s="208"/>
      <c r="K631" s="204"/>
      <c r="L631" s="204"/>
      <c r="M631" s="209"/>
      <c r="N631" s="210"/>
      <c r="O631" s="211"/>
      <c r="P631" s="211"/>
      <c r="Q631" s="211"/>
      <c r="R631" s="211"/>
      <c r="S631" s="211"/>
      <c r="T631" s="211"/>
      <c r="U631" s="211"/>
      <c r="V631" s="211"/>
      <c r="W631" s="211"/>
      <c r="X631" s="212"/>
      <c r="AT631" s="213" t="s">
        <v>186</v>
      </c>
      <c r="AU631" s="213" t="s">
        <v>141</v>
      </c>
      <c r="AV631" s="13" t="s">
        <v>86</v>
      </c>
      <c r="AW631" s="13" t="s">
        <v>5</v>
      </c>
      <c r="AX631" s="13" t="s">
        <v>78</v>
      </c>
      <c r="AY631" s="213" t="s">
        <v>138</v>
      </c>
    </row>
    <row r="632" spans="2:51" s="14" customFormat="1" ht="11.25">
      <c r="B632" s="214"/>
      <c r="C632" s="215"/>
      <c r="D632" s="205" t="s">
        <v>186</v>
      </c>
      <c r="E632" s="216" t="s">
        <v>22</v>
      </c>
      <c r="F632" s="217" t="s">
        <v>86</v>
      </c>
      <c r="G632" s="215"/>
      <c r="H632" s="218">
        <v>1</v>
      </c>
      <c r="I632" s="219"/>
      <c r="J632" s="219"/>
      <c r="K632" s="215"/>
      <c r="L632" s="215"/>
      <c r="M632" s="220"/>
      <c r="N632" s="221"/>
      <c r="O632" s="222"/>
      <c r="P632" s="222"/>
      <c r="Q632" s="222"/>
      <c r="R632" s="222"/>
      <c r="S632" s="222"/>
      <c r="T632" s="222"/>
      <c r="U632" s="222"/>
      <c r="V632" s="222"/>
      <c r="W632" s="222"/>
      <c r="X632" s="223"/>
      <c r="AT632" s="224" t="s">
        <v>186</v>
      </c>
      <c r="AU632" s="224" t="s">
        <v>141</v>
      </c>
      <c r="AV632" s="14" t="s">
        <v>141</v>
      </c>
      <c r="AW632" s="14" t="s">
        <v>5</v>
      </c>
      <c r="AX632" s="14" t="s">
        <v>78</v>
      </c>
      <c r="AY632" s="224" t="s">
        <v>138</v>
      </c>
    </row>
    <row r="633" spans="2:51" s="13" customFormat="1" ht="11.25">
      <c r="B633" s="203"/>
      <c r="C633" s="204"/>
      <c r="D633" s="205" t="s">
        <v>186</v>
      </c>
      <c r="E633" s="206" t="s">
        <v>22</v>
      </c>
      <c r="F633" s="207" t="s">
        <v>306</v>
      </c>
      <c r="G633" s="204"/>
      <c r="H633" s="206" t="s">
        <v>22</v>
      </c>
      <c r="I633" s="208"/>
      <c r="J633" s="208"/>
      <c r="K633" s="204"/>
      <c r="L633" s="204"/>
      <c r="M633" s="209"/>
      <c r="N633" s="210"/>
      <c r="O633" s="211"/>
      <c r="P633" s="211"/>
      <c r="Q633" s="211"/>
      <c r="R633" s="211"/>
      <c r="S633" s="211"/>
      <c r="T633" s="211"/>
      <c r="U633" s="211"/>
      <c r="V633" s="211"/>
      <c r="W633" s="211"/>
      <c r="X633" s="212"/>
      <c r="AT633" s="213" t="s">
        <v>186</v>
      </c>
      <c r="AU633" s="213" t="s">
        <v>141</v>
      </c>
      <c r="AV633" s="13" t="s">
        <v>86</v>
      </c>
      <c r="AW633" s="13" t="s">
        <v>5</v>
      </c>
      <c r="AX633" s="13" t="s">
        <v>78</v>
      </c>
      <c r="AY633" s="213" t="s">
        <v>138</v>
      </c>
    </row>
    <row r="634" spans="2:51" s="14" customFormat="1" ht="11.25">
      <c r="B634" s="214"/>
      <c r="C634" s="215"/>
      <c r="D634" s="205" t="s">
        <v>186</v>
      </c>
      <c r="E634" s="216" t="s">
        <v>22</v>
      </c>
      <c r="F634" s="217" t="s">
        <v>155</v>
      </c>
      <c r="G634" s="215"/>
      <c r="H634" s="218">
        <v>4</v>
      </c>
      <c r="I634" s="219"/>
      <c r="J634" s="219"/>
      <c r="K634" s="215"/>
      <c r="L634" s="215"/>
      <c r="M634" s="220"/>
      <c r="N634" s="221"/>
      <c r="O634" s="222"/>
      <c r="P634" s="222"/>
      <c r="Q634" s="222"/>
      <c r="R634" s="222"/>
      <c r="S634" s="222"/>
      <c r="T634" s="222"/>
      <c r="U634" s="222"/>
      <c r="V634" s="222"/>
      <c r="W634" s="222"/>
      <c r="X634" s="223"/>
      <c r="AT634" s="224" t="s">
        <v>186</v>
      </c>
      <c r="AU634" s="224" t="s">
        <v>141</v>
      </c>
      <c r="AV634" s="14" t="s">
        <v>141</v>
      </c>
      <c r="AW634" s="14" t="s">
        <v>5</v>
      </c>
      <c r="AX634" s="14" t="s">
        <v>78</v>
      </c>
      <c r="AY634" s="224" t="s">
        <v>138</v>
      </c>
    </row>
    <row r="635" spans="2:51" s="15" customFormat="1" ht="11.25">
      <c r="B635" s="225"/>
      <c r="C635" s="226"/>
      <c r="D635" s="205" t="s">
        <v>186</v>
      </c>
      <c r="E635" s="227" t="s">
        <v>22</v>
      </c>
      <c r="F635" s="228" t="s">
        <v>196</v>
      </c>
      <c r="G635" s="226"/>
      <c r="H635" s="229">
        <v>59</v>
      </c>
      <c r="I635" s="230"/>
      <c r="J635" s="230"/>
      <c r="K635" s="226"/>
      <c r="L635" s="226"/>
      <c r="M635" s="231"/>
      <c r="N635" s="232"/>
      <c r="O635" s="233"/>
      <c r="P635" s="233"/>
      <c r="Q635" s="233"/>
      <c r="R635" s="233"/>
      <c r="S635" s="233"/>
      <c r="T635" s="233"/>
      <c r="U635" s="233"/>
      <c r="V635" s="233"/>
      <c r="W635" s="233"/>
      <c r="X635" s="234"/>
      <c r="AT635" s="235" t="s">
        <v>186</v>
      </c>
      <c r="AU635" s="235" t="s">
        <v>141</v>
      </c>
      <c r="AV635" s="15" t="s">
        <v>155</v>
      </c>
      <c r="AW635" s="15" t="s">
        <v>5</v>
      </c>
      <c r="AX635" s="15" t="s">
        <v>86</v>
      </c>
      <c r="AY635" s="235" t="s">
        <v>138</v>
      </c>
    </row>
    <row r="636" spans="1:65" s="2" customFormat="1" ht="24.2" customHeight="1">
      <c r="A636" s="36"/>
      <c r="B636" s="37"/>
      <c r="C636" s="178" t="s">
        <v>767</v>
      </c>
      <c r="D636" s="178" t="s">
        <v>142</v>
      </c>
      <c r="E636" s="179" t="s">
        <v>768</v>
      </c>
      <c r="F636" s="180" t="s">
        <v>769</v>
      </c>
      <c r="G636" s="181" t="s">
        <v>144</v>
      </c>
      <c r="H636" s="182">
        <v>37</v>
      </c>
      <c r="I636" s="183"/>
      <c r="J636" s="183"/>
      <c r="K636" s="184">
        <f>ROUND(P636*H636,2)</f>
        <v>0</v>
      </c>
      <c r="L636" s="180" t="s">
        <v>182</v>
      </c>
      <c r="M636" s="41"/>
      <c r="N636" s="185" t="s">
        <v>22</v>
      </c>
      <c r="O636" s="186" t="s">
        <v>48</v>
      </c>
      <c r="P636" s="187">
        <f>I636+J636</f>
        <v>0</v>
      </c>
      <c r="Q636" s="187">
        <f>ROUND(I636*H636,2)</f>
        <v>0</v>
      </c>
      <c r="R636" s="187">
        <f>ROUND(J636*H636,2)</f>
        <v>0</v>
      </c>
      <c r="S636" s="66"/>
      <c r="T636" s="188">
        <f>S636*H636</f>
        <v>0</v>
      </c>
      <c r="U636" s="188">
        <v>0.0002</v>
      </c>
      <c r="V636" s="188">
        <f>U636*H636</f>
        <v>0.0074</v>
      </c>
      <c r="W636" s="188">
        <v>0</v>
      </c>
      <c r="X636" s="189">
        <f>W636*H636</f>
        <v>0</v>
      </c>
      <c r="Y636" s="36"/>
      <c r="Z636" s="36"/>
      <c r="AA636" s="36"/>
      <c r="AB636" s="36"/>
      <c r="AC636" s="36"/>
      <c r="AD636" s="36"/>
      <c r="AE636" s="36"/>
      <c r="AR636" s="190" t="s">
        <v>503</v>
      </c>
      <c r="AT636" s="190" t="s">
        <v>142</v>
      </c>
      <c r="AU636" s="190" t="s">
        <v>141</v>
      </c>
      <c r="AY636" s="19" t="s">
        <v>138</v>
      </c>
      <c r="BE636" s="191">
        <f>IF(O636="základní",K636,0)</f>
        <v>0</v>
      </c>
      <c r="BF636" s="191">
        <f>IF(O636="snížená",K636,0)</f>
        <v>0</v>
      </c>
      <c r="BG636" s="191">
        <f>IF(O636="zákl. přenesená",K636,0)</f>
        <v>0</v>
      </c>
      <c r="BH636" s="191">
        <f>IF(O636="sníž. přenesená",K636,0)</f>
        <v>0</v>
      </c>
      <c r="BI636" s="191">
        <f>IF(O636="nulová",K636,0)</f>
        <v>0</v>
      </c>
      <c r="BJ636" s="19" t="s">
        <v>141</v>
      </c>
      <c r="BK636" s="191">
        <f>ROUND(P636*H636,2)</f>
        <v>0</v>
      </c>
      <c r="BL636" s="19" t="s">
        <v>503</v>
      </c>
      <c r="BM636" s="190" t="s">
        <v>770</v>
      </c>
    </row>
    <row r="637" spans="1:47" s="2" customFormat="1" ht="11.25">
      <c r="A637" s="36"/>
      <c r="B637" s="37"/>
      <c r="C637" s="38"/>
      <c r="D637" s="198" t="s">
        <v>184</v>
      </c>
      <c r="E637" s="38"/>
      <c r="F637" s="199" t="s">
        <v>771</v>
      </c>
      <c r="G637" s="38"/>
      <c r="H637" s="38"/>
      <c r="I637" s="200"/>
      <c r="J637" s="200"/>
      <c r="K637" s="38"/>
      <c r="L637" s="38"/>
      <c r="M637" s="41"/>
      <c r="N637" s="201"/>
      <c r="O637" s="202"/>
      <c r="P637" s="66"/>
      <c r="Q637" s="66"/>
      <c r="R637" s="66"/>
      <c r="S637" s="66"/>
      <c r="T637" s="66"/>
      <c r="U637" s="66"/>
      <c r="V637" s="66"/>
      <c r="W637" s="66"/>
      <c r="X637" s="67"/>
      <c r="Y637" s="36"/>
      <c r="Z637" s="36"/>
      <c r="AA637" s="36"/>
      <c r="AB637" s="36"/>
      <c r="AC637" s="36"/>
      <c r="AD637" s="36"/>
      <c r="AE637" s="36"/>
      <c r="AT637" s="19" t="s">
        <v>184</v>
      </c>
      <c r="AU637" s="19" t="s">
        <v>141</v>
      </c>
    </row>
    <row r="638" spans="2:51" s="13" customFormat="1" ht="11.25">
      <c r="B638" s="203"/>
      <c r="C638" s="204"/>
      <c r="D638" s="205" t="s">
        <v>186</v>
      </c>
      <c r="E638" s="206" t="s">
        <v>22</v>
      </c>
      <c r="F638" s="207" t="s">
        <v>187</v>
      </c>
      <c r="G638" s="204"/>
      <c r="H638" s="206" t="s">
        <v>22</v>
      </c>
      <c r="I638" s="208"/>
      <c r="J638" s="208"/>
      <c r="K638" s="204"/>
      <c r="L638" s="204"/>
      <c r="M638" s="209"/>
      <c r="N638" s="210"/>
      <c r="O638" s="211"/>
      <c r="P638" s="211"/>
      <c r="Q638" s="211"/>
      <c r="R638" s="211"/>
      <c r="S638" s="211"/>
      <c r="T638" s="211"/>
      <c r="U638" s="211"/>
      <c r="V638" s="211"/>
      <c r="W638" s="211"/>
      <c r="X638" s="212"/>
      <c r="AT638" s="213" t="s">
        <v>186</v>
      </c>
      <c r="AU638" s="213" t="s">
        <v>141</v>
      </c>
      <c r="AV638" s="13" t="s">
        <v>86</v>
      </c>
      <c r="AW638" s="13" t="s">
        <v>5</v>
      </c>
      <c r="AX638" s="13" t="s">
        <v>78</v>
      </c>
      <c r="AY638" s="213" t="s">
        <v>138</v>
      </c>
    </row>
    <row r="639" spans="2:51" s="14" customFormat="1" ht="11.25">
      <c r="B639" s="214"/>
      <c r="C639" s="215"/>
      <c r="D639" s="205" t="s">
        <v>186</v>
      </c>
      <c r="E639" s="216" t="s">
        <v>22</v>
      </c>
      <c r="F639" s="217" t="s">
        <v>256</v>
      </c>
      <c r="G639" s="215"/>
      <c r="H639" s="218">
        <v>6</v>
      </c>
      <c r="I639" s="219"/>
      <c r="J639" s="219"/>
      <c r="K639" s="215"/>
      <c r="L639" s="215"/>
      <c r="M639" s="220"/>
      <c r="N639" s="221"/>
      <c r="O639" s="222"/>
      <c r="P639" s="222"/>
      <c r="Q639" s="222"/>
      <c r="R639" s="222"/>
      <c r="S639" s="222"/>
      <c r="T639" s="222"/>
      <c r="U639" s="222"/>
      <c r="V639" s="222"/>
      <c r="W639" s="222"/>
      <c r="X639" s="223"/>
      <c r="AT639" s="224" t="s">
        <v>186</v>
      </c>
      <c r="AU639" s="224" t="s">
        <v>141</v>
      </c>
      <c r="AV639" s="14" t="s">
        <v>141</v>
      </c>
      <c r="AW639" s="14" t="s">
        <v>5</v>
      </c>
      <c r="AX639" s="14" t="s">
        <v>78</v>
      </c>
      <c r="AY639" s="224" t="s">
        <v>138</v>
      </c>
    </row>
    <row r="640" spans="2:51" s="13" customFormat="1" ht="11.25">
      <c r="B640" s="203"/>
      <c r="C640" s="204"/>
      <c r="D640" s="205" t="s">
        <v>186</v>
      </c>
      <c r="E640" s="206" t="s">
        <v>22</v>
      </c>
      <c r="F640" s="207" t="s">
        <v>221</v>
      </c>
      <c r="G640" s="204"/>
      <c r="H640" s="206" t="s">
        <v>22</v>
      </c>
      <c r="I640" s="208"/>
      <c r="J640" s="208"/>
      <c r="K640" s="204"/>
      <c r="L640" s="204"/>
      <c r="M640" s="209"/>
      <c r="N640" s="210"/>
      <c r="O640" s="211"/>
      <c r="P640" s="211"/>
      <c r="Q640" s="211"/>
      <c r="R640" s="211"/>
      <c r="S640" s="211"/>
      <c r="T640" s="211"/>
      <c r="U640" s="211"/>
      <c r="V640" s="211"/>
      <c r="W640" s="211"/>
      <c r="X640" s="212"/>
      <c r="AT640" s="213" t="s">
        <v>186</v>
      </c>
      <c r="AU640" s="213" t="s">
        <v>141</v>
      </c>
      <c r="AV640" s="13" t="s">
        <v>86</v>
      </c>
      <c r="AW640" s="13" t="s">
        <v>5</v>
      </c>
      <c r="AX640" s="13" t="s">
        <v>78</v>
      </c>
      <c r="AY640" s="213" t="s">
        <v>138</v>
      </c>
    </row>
    <row r="641" spans="2:51" s="14" customFormat="1" ht="11.25">
      <c r="B641" s="214"/>
      <c r="C641" s="215"/>
      <c r="D641" s="205" t="s">
        <v>186</v>
      </c>
      <c r="E641" s="216" t="s">
        <v>22</v>
      </c>
      <c r="F641" s="217" t="s">
        <v>86</v>
      </c>
      <c r="G641" s="215"/>
      <c r="H641" s="218">
        <v>1</v>
      </c>
      <c r="I641" s="219"/>
      <c r="J641" s="219"/>
      <c r="K641" s="215"/>
      <c r="L641" s="215"/>
      <c r="M641" s="220"/>
      <c r="N641" s="221"/>
      <c r="O641" s="222"/>
      <c r="P641" s="222"/>
      <c r="Q641" s="222"/>
      <c r="R641" s="222"/>
      <c r="S641" s="222"/>
      <c r="T641" s="222"/>
      <c r="U641" s="222"/>
      <c r="V641" s="222"/>
      <c r="W641" s="222"/>
      <c r="X641" s="223"/>
      <c r="AT641" s="224" t="s">
        <v>186</v>
      </c>
      <c r="AU641" s="224" t="s">
        <v>141</v>
      </c>
      <c r="AV641" s="14" t="s">
        <v>141</v>
      </c>
      <c r="AW641" s="14" t="s">
        <v>5</v>
      </c>
      <c r="AX641" s="14" t="s">
        <v>78</v>
      </c>
      <c r="AY641" s="224" t="s">
        <v>138</v>
      </c>
    </row>
    <row r="642" spans="2:51" s="13" customFormat="1" ht="11.25">
      <c r="B642" s="203"/>
      <c r="C642" s="204"/>
      <c r="D642" s="205" t="s">
        <v>186</v>
      </c>
      <c r="E642" s="206" t="s">
        <v>22</v>
      </c>
      <c r="F642" s="207" t="s">
        <v>211</v>
      </c>
      <c r="G642" s="204"/>
      <c r="H642" s="206" t="s">
        <v>22</v>
      </c>
      <c r="I642" s="208"/>
      <c r="J642" s="208"/>
      <c r="K642" s="204"/>
      <c r="L642" s="204"/>
      <c r="M642" s="209"/>
      <c r="N642" s="210"/>
      <c r="O642" s="211"/>
      <c r="P642" s="211"/>
      <c r="Q642" s="211"/>
      <c r="R642" s="211"/>
      <c r="S642" s="211"/>
      <c r="T642" s="211"/>
      <c r="U642" s="211"/>
      <c r="V642" s="211"/>
      <c r="W642" s="211"/>
      <c r="X642" s="212"/>
      <c r="AT642" s="213" t="s">
        <v>186</v>
      </c>
      <c r="AU642" s="213" t="s">
        <v>141</v>
      </c>
      <c r="AV642" s="13" t="s">
        <v>86</v>
      </c>
      <c r="AW642" s="13" t="s">
        <v>5</v>
      </c>
      <c r="AX642" s="13" t="s">
        <v>78</v>
      </c>
      <c r="AY642" s="213" t="s">
        <v>138</v>
      </c>
    </row>
    <row r="643" spans="2:51" s="14" customFormat="1" ht="11.25">
      <c r="B643" s="214"/>
      <c r="C643" s="215"/>
      <c r="D643" s="205" t="s">
        <v>186</v>
      </c>
      <c r="E643" s="216" t="s">
        <v>22</v>
      </c>
      <c r="F643" s="217" t="s">
        <v>141</v>
      </c>
      <c r="G643" s="215"/>
      <c r="H643" s="218">
        <v>2</v>
      </c>
      <c r="I643" s="219"/>
      <c r="J643" s="219"/>
      <c r="K643" s="215"/>
      <c r="L643" s="215"/>
      <c r="M643" s="220"/>
      <c r="N643" s="221"/>
      <c r="O643" s="222"/>
      <c r="P643" s="222"/>
      <c r="Q643" s="222"/>
      <c r="R643" s="222"/>
      <c r="S643" s="222"/>
      <c r="T643" s="222"/>
      <c r="U643" s="222"/>
      <c r="V643" s="222"/>
      <c r="W643" s="222"/>
      <c r="X643" s="223"/>
      <c r="AT643" s="224" t="s">
        <v>186</v>
      </c>
      <c r="AU643" s="224" t="s">
        <v>141</v>
      </c>
      <c r="AV643" s="14" t="s">
        <v>141</v>
      </c>
      <c r="AW643" s="14" t="s">
        <v>5</v>
      </c>
      <c r="AX643" s="14" t="s">
        <v>78</v>
      </c>
      <c r="AY643" s="224" t="s">
        <v>138</v>
      </c>
    </row>
    <row r="644" spans="2:51" s="13" customFormat="1" ht="11.25">
      <c r="B644" s="203"/>
      <c r="C644" s="204"/>
      <c r="D644" s="205" t="s">
        <v>186</v>
      </c>
      <c r="E644" s="206" t="s">
        <v>22</v>
      </c>
      <c r="F644" s="207" t="s">
        <v>193</v>
      </c>
      <c r="G644" s="204"/>
      <c r="H644" s="206" t="s">
        <v>22</v>
      </c>
      <c r="I644" s="208"/>
      <c r="J644" s="208"/>
      <c r="K644" s="204"/>
      <c r="L644" s="204"/>
      <c r="M644" s="209"/>
      <c r="N644" s="210"/>
      <c r="O644" s="211"/>
      <c r="P644" s="211"/>
      <c r="Q644" s="211"/>
      <c r="R644" s="211"/>
      <c r="S644" s="211"/>
      <c r="T644" s="211"/>
      <c r="U644" s="211"/>
      <c r="V644" s="211"/>
      <c r="W644" s="211"/>
      <c r="X644" s="212"/>
      <c r="AT644" s="213" t="s">
        <v>186</v>
      </c>
      <c r="AU644" s="213" t="s">
        <v>141</v>
      </c>
      <c r="AV644" s="13" t="s">
        <v>86</v>
      </c>
      <c r="AW644" s="13" t="s">
        <v>5</v>
      </c>
      <c r="AX644" s="13" t="s">
        <v>78</v>
      </c>
      <c r="AY644" s="213" t="s">
        <v>138</v>
      </c>
    </row>
    <row r="645" spans="2:51" s="14" customFormat="1" ht="11.25">
      <c r="B645" s="214"/>
      <c r="C645" s="215"/>
      <c r="D645" s="205" t="s">
        <v>186</v>
      </c>
      <c r="E645" s="216" t="s">
        <v>22</v>
      </c>
      <c r="F645" s="217" t="s">
        <v>230</v>
      </c>
      <c r="G645" s="215"/>
      <c r="H645" s="218">
        <v>8</v>
      </c>
      <c r="I645" s="219"/>
      <c r="J645" s="219"/>
      <c r="K645" s="215"/>
      <c r="L645" s="215"/>
      <c r="M645" s="220"/>
      <c r="N645" s="221"/>
      <c r="O645" s="222"/>
      <c r="P645" s="222"/>
      <c r="Q645" s="222"/>
      <c r="R645" s="222"/>
      <c r="S645" s="222"/>
      <c r="T645" s="222"/>
      <c r="U645" s="222"/>
      <c r="V645" s="222"/>
      <c r="W645" s="222"/>
      <c r="X645" s="223"/>
      <c r="AT645" s="224" t="s">
        <v>186</v>
      </c>
      <c r="AU645" s="224" t="s">
        <v>141</v>
      </c>
      <c r="AV645" s="14" t="s">
        <v>141</v>
      </c>
      <c r="AW645" s="14" t="s">
        <v>5</v>
      </c>
      <c r="AX645" s="14" t="s">
        <v>78</v>
      </c>
      <c r="AY645" s="224" t="s">
        <v>138</v>
      </c>
    </row>
    <row r="646" spans="2:51" s="13" customFormat="1" ht="11.25">
      <c r="B646" s="203"/>
      <c r="C646" s="204"/>
      <c r="D646" s="205" t="s">
        <v>186</v>
      </c>
      <c r="E646" s="206" t="s">
        <v>22</v>
      </c>
      <c r="F646" s="207" t="s">
        <v>244</v>
      </c>
      <c r="G646" s="204"/>
      <c r="H646" s="206" t="s">
        <v>22</v>
      </c>
      <c r="I646" s="208"/>
      <c r="J646" s="208"/>
      <c r="K646" s="204"/>
      <c r="L646" s="204"/>
      <c r="M646" s="209"/>
      <c r="N646" s="210"/>
      <c r="O646" s="211"/>
      <c r="P646" s="211"/>
      <c r="Q646" s="211"/>
      <c r="R646" s="211"/>
      <c r="S646" s="211"/>
      <c r="T646" s="211"/>
      <c r="U646" s="211"/>
      <c r="V646" s="211"/>
      <c r="W646" s="211"/>
      <c r="X646" s="212"/>
      <c r="AT646" s="213" t="s">
        <v>186</v>
      </c>
      <c r="AU646" s="213" t="s">
        <v>141</v>
      </c>
      <c r="AV646" s="13" t="s">
        <v>86</v>
      </c>
      <c r="AW646" s="13" t="s">
        <v>5</v>
      </c>
      <c r="AX646" s="13" t="s">
        <v>78</v>
      </c>
      <c r="AY646" s="213" t="s">
        <v>138</v>
      </c>
    </row>
    <row r="647" spans="2:51" s="14" customFormat="1" ht="11.25">
      <c r="B647" s="214"/>
      <c r="C647" s="215"/>
      <c r="D647" s="205" t="s">
        <v>186</v>
      </c>
      <c r="E647" s="216" t="s">
        <v>22</v>
      </c>
      <c r="F647" s="217" t="s">
        <v>141</v>
      </c>
      <c r="G647" s="215"/>
      <c r="H647" s="218">
        <v>2</v>
      </c>
      <c r="I647" s="219"/>
      <c r="J647" s="219"/>
      <c r="K647" s="215"/>
      <c r="L647" s="215"/>
      <c r="M647" s="220"/>
      <c r="N647" s="221"/>
      <c r="O647" s="222"/>
      <c r="P647" s="222"/>
      <c r="Q647" s="222"/>
      <c r="R647" s="222"/>
      <c r="S647" s="222"/>
      <c r="T647" s="222"/>
      <c r="U647" s="222"/>
      <c r="V647" s="222"/>
      <c r="W647" s="222"/>
      <c r="X647" s="223"/>
      <c r="AT647" s="224" t="s">
        <v>186</v>
      </c>
      <c r="AU647" s="224" t="s">
        <v>141</v>
      </c>
      <c r="AV647" s="14" t="s">
        <v>141</v>
      </c>
      <c r="AW647" s="14" t="s">
        <v>5</v>
      </c>
      <c r="AX647" s="14" t="s">
        <v>78</v>
      </c>
      <c r="AY647" s="224" t="s">
        <v>138</v>
      </c>
    </row>
    <row r="648" spans="2:51" s="13" customFormat="1" ht="11.25">
      <c r="B648" s="203"/>
      <c r="C648" s="204"/>
      <c r="D648" s="205" t="s">
        <v>186</v>
      </c>
      <c r="E648" s="206" t="s">
        <v>22</v>
      </c>
      <c r="F648" s="207" t="s">
        <v>195</v>
      </c>
      <c r="G648" s="204"/>
      <c r="H648" s="206" t="s">
        <v>22</v>
      </c>
      <c r="I648" s="208"/>
      <c r="J648" s="208"/>
      <c r="K648" s="204"/>
      <c r="L648" s="204"/>
      <c r="M648" s="209"/>
      <c r="N648" s="210"/>
      <c r="O648" s="211"/>
      <c r="P648" s="211"/>
      <c r="Q648" s="211"/>
      <c r="R648" s="211"/>
      <c r="S648" s="211"/>
      <c r="T648" s="211"/>
      <c r="U648" s="211"/>
      <c r="V648" s="211"/>
      <c r="W648" s="211"/>
      <c r="X648" s="212"/>
      <c r="AT648" s="213" t="s">
        <v>186</v>
      </c>
      <c r="AU648" s="213" t="s">
        <v>141</v>
      </c>
      <c r="AV648" s="13" t="s">
        <v>86</v>
      </c>
      <c r="AW648" s="13" t="s">
        <v>5</v>
      </c>
      <c r="AX648" s="13" t="s">
        <v>78</v>
      </c>
      <c r="AY648" s="213" t="s">
        <v>138</v>
      </c>
    </row>
    <row r="649" spans="2:51" s="14" customFormat="1" ht="11.25">
      <c r="B649" s="214"/>
      <c r="C649" s="215"/>
      <c r="D649" s="205" t="s">
        <v>186</v>
      </c>
      <c r="E649" s="216" t="s">
        <v>22</v>
      </c>
      <c r="F649" s="217" t="s">
        <v>155</v>
      </c>
      <c r="G649" s="215"/>
      <c r="H649" s="218">
        <v>4</v>
      </c>
      <c r="I649" s="219"/>
      <c r="J649" s="219"/>
      <c r="K649" s="215"/>
      <c r="L649" s="215"/>
      <c r="M649" s="220"/>
      <c r="N649" s="221"/>
      <c r="O649" s="222"/>
      <c r="P649" s="222"/>
      <c r="Q649" s="222"/>
      <c r="R649" s="222"/>
      <c r="S649" s="222"/>
      <c r="T649" s="222"/>
      <c r="U649" s="222"/>
      <c r="V649" s="222"/>
      <c r="W649" s="222"/>
      <c r="X649" s="223"/>
      <c r="AT649" s="224" t="s">
        <v>186</v>
      </c>
      <c r="AU649" s="224" t="s">
        <v>141</v>
      </c>
      <c r="AV649" s="14" t="s">
        <v>141</v>
      </c>
      <c r="AW649" s="14" t="s">
        <v>5</v>
      </c>
      <c r="AX649" s="14" t="s">
        <v>78</v>
      </c>
      <c r="AY649" s="224" t="s">
        <v>138</v>
      </c>
    </row>
    <row r="650" spans="2:51" s="13" customFormat="1" ht="11.25">
      <c r="B650" s="203"/>
      <c r="C650" s="204"/>
      <c r="D650" s="205" t="s">
        <v>186</v>
      </c>
      <c r="E650" s="206" t="s">
        <v>22</v>
      </c>
      <c r="F650" s="207" t="s">
        <v>234</v>
      </c>
      <c r="G650" s="204"/>
      <c r="H650" s="206" t="s">
        <v>22</v>
      </c>
      <c r="I650" s="208"/>
      <c r="J650" s="208"/>
      <c r="K650" s="204"/>
      <c r="L650" s="204"/>
      <c r="M650" s="209"/>
      <c r="N650" s="210"/>
      <c r="O650" s="211"/>
      <c r="P650" s="211"/>
      <c r="Q650" s="211"/>
      <c r="R650" s="211"/>
      <c r="S650" s="211"/>
      <c r="T650" s="211"/>
      <c r="U650" s="211"/>
      <c r="V650" s="211"/>
      <c r="W650" s="211"/>
      <c r="X650" s="212"/>
      <c r="AT650" s="213" t="s">
        <v>186</v>
      </c>
      <c r="AU650" s="213" t="s">
        <v>141</v>
      </c>
      <c r="AV650" s="13" t="s">
        <v>86</v>
      </c>
      <c r="AW650" s="13" t="s">
        <v>5</v>
      </c>
      <c r="AX650" s="13" t="s">
        <v>78</v>
      </c>
      <c r="AY650" s="213" t="s">
        <v>138</v>
      </c>
    </row>
    <row r="651" spans="2:51" s="14" customFormat="1" ht="11.25">
      <c r="B651" s="214"/>
      <c r="C651" s="215"/>
      <c r="D651" s="205" t="s">
        <v>186</v>
      </c>
      <c r="E651" s="216" t="s">
        <v>22</v>
      </c>
      <c r="F651" s="217" t="s">
        <v>223</v>
      </c>
      <c r="G651" s="215"/>
      <c r="H651" s="218">
        <v>11</v>
      </c>
      <c r="I651" s="219"/>
      <c r="J651" s="219"/>
      <c r="K651" s="215"/>
      <c r="L651" s="215"/>
      <c r="M651" s="220"/>
      <c r="N651" s="221"/>
      <c r="O651" s="222"/>
      <c r="P651" s="222"/>
      <c r="Q651" s="222"/>
      <c r="R651" s="222"/>
      <c r="S651" s="222"/>
      <c r="T651" s="222"/>
      <c r="U651" s="222"/>
      <c r="V651" s="222"/>
      <c r="W651" s="222"/>
      <c r="X651" s="223"/>
      <c r="AT651" s="224" t="s">
        <v>186</v>
      </c>
      <c r="AU651" s="224" t="s">
        <v>141</v>
      </c>
      <c r="AV651" s="14" t="s">
        <v>141</v>
      </c>
      <c r="AW651" s="14" t="s">
        <v>5</v>
      </c>
      <c r="AX651" s="14" t="s">
        <v>78</v>
      </c>
      <c r="AY651" s="224" t="s">
        <v>138</v>
      </c>
    </row>
    <row r="652" spans="2:51" s="13" customFormat="1" ht="11.25">
      <c r="B652" s="203"/>
      <c r="C652" s="204"/>
      <c r="D652" s="205" t="s">
        <v>186</v>
      </c>
      <c r="E652" s="206" t="s">
        <v>22</v>
      </c>
      <c r="F652" s="207" t="s">
        <v>304</v>
      </c>
      <c r="G652" s="204"/>
      <c r="H652" s="206" t="s">
        <v>22</v>
      </c>
      <c r="I652" s="208"/>
      <c r="J652" s="208"/>
      <c r="K652" s="204"/>
      <c r="L652" s="204"/>
      <c r="M652" s="209"/>
      <c r="N652" s="210"/>
      <c r="O652" s="211"/>
      <c r="P652" s="211"/>
      <c r="Q652" s="211"/>
      <c r="R652" s="211"/>
      <c r="S652" s="211"/>
      <c r="T652" s="211"/>
      <c r="U652" s="211"/>
      <c r="V652" s="211"/>
      <c r="W652" s="211"/>
      <c r="X652" s="212"/>
      <c r="AT652" s="213" t="s">
        <v>186</v>
      </c>
      <c r="AU652" s="213" t="s">
        <v>141</v>
      </c>
      <c r="AV652" s="13" t="s">
        <v>86</v>
      </c>
      <c r="AW652" s="13" t="s">
        <v>5</v>
      </c>
      <c r="AX652" s="13" t="s">
        <v>78</v>
      </c>
      <c r="AY652" s="213" t="s">
        <v>138</v>
      </c>
    </row>
    <row r="653" spans="2:51" s="14" customFormat="1" ht="11.25">
      <c r="B653" s="214"/>
      <c r="C653" s="215"/>
      <c r="D653" s="205" t="s">
        <v>186</v>
      </c>
      <c r="E653" s="216" t="s">
        <v>22</v>
      </c>
      <c r="F653" s="217" t="s">
        <v>141</v>
      </c>
      <c r="G653" s="215"/>
      <c r="H653" s="218">
        <v>2</v>
      </c>
      <c r="I653" s="219"/>
      <c r="J653" s="219"/>
      <c r="K653" s="215"/>
      <c r="L653" s="215"/>
      <c r="M653" s="220"/>
      <c r="N653" s="221"/>
      <c r="O653" s="222"/>
      <c r="P653" s="222"/>
      <c r="Q653" s="222"/>
      <c r="R653" s="222"/>
      <c r="S653" s="222"/>
      <c r="T653" s="222"/>
      <c r="U653" s="222"/>
      <c r="V653" s="222"/>
      <c r="W653" s="222"/>
      <c r="X653" s="223"/>
      <c r="AT653" s="224" t="s">
        <v>186</v>
      </c>
      <c r="AU653" s="224" t="s">
        <v>141</v>
      </c>
      <c r="AV653" s="14" t="s">
        <v>141</v>
      </c>
      <c r="AW653" s="14" t="s">
        <v>5</v>
      </c>
      <c r="AX653" s="14" t="s">
        <v>78</v>
      </c>
      <c r="AY653" s="224" t="s">
        <v>138</v>
      </c>
    </row>
    <row r="654" spans="2:51" s="13" customFormat="1" ht="11.25">
      <c r="B654" s="203"/>
      <c r="C654" s="204"/>
      <c r="D654" s="205" t="s">
        <v>186</v>
      </c>
      <c r="E654" s="206" t="s">
        <v>22</v>
      </c>
      <c r="F654" s="207" t="s">
        <v>306</v>
      </c>
      <c r="G654" s="204"/>
      <c r="H654" s="206" t="s">
        <v>22</v>
      </c>
      <c r="I654" s="208"/>
      <c r="J654" s="208"/>
      <c r="K654" s="204"/>
      <c r="L654" s="204"/>
      <c r="M654" s="209"/>
      <c r="N654" s="210"/>
      <c r="O654" s="211"/>
      <c r="P654" s="211"/>
      <c r="Q654" s="211"/>
      <c r="R654" s="211"/>
      <c r="S654" s="211"/>
      <c r="T654" s="211"/>
      <c r="U654" s="211"/>
      <c r="V654" s="211"/>
      <c r="W654" s="211"/>
      <c r="X654" s="212"/>
      <c r="AT654" s="213" t="s">
        <v>186</v>
      </c>
      <c r="AU654" s="213" t="s">
        <v>141</v>
      </c>
      <c r="AV654" s="13" t="s">
        <v>86</v>
      </c>
      <c r="AW654" s="13" t="s">
        <v>5</v>
      </c>
      <c r="AX654" s="13" t="s">
        <v>78</v>
      </c>
      <c r="AY654" s="213" t="s">
        <v>138</v>
      </c>
    </row>
    <row r="655" spans="2:51" s="14" customFormat="1" ht="11.25">
      <c r="B655" s="214"/>
      <c r="C655" s="215"/>
      <c r="D655" s="205" t="s">
        <v>186</v>
      </c>
      <c r="E655" s="216" t="s">
        <v>22</v>
      </c>
      <c r="F655" s="217" t="s">
        <v>86</v>
      </c>
      <c r="G655" s="215"/>
      <c r="H655" s="218">
        <v>1</v>
      </c>
      <c r="I655" s="219"/>
      <c r="J655" s="219"/>
      <c r="K655" s="215"/>
      <c r="L655" s="215"/>
      <c r="M655" s="220"/>
      <c r="N655" s="221"/>
      <c r="O655" s="222"/>
      <c r="P655" s="222"/>
      <c r="Q655" s="222"/>
      <c r="R655" s="222"/>
      <c r="S655" s="222"/>
      <c r="T655" s="222"/>
      <c r="U655" s="222"/>
      <c r="V655" s="222"/>
      <c r="W655" s="222"/>
      <c r="X655" s="223"/>
      <c r="AT655" s="224" t="s">
        <v>186</v>
      </c>
      <c r="AU655" s="224" t="s">
        <v>141</v>
      </c>
      <c r="AV655" s="14" t="s">
        <v>141</v>
      </c>
      <c r="AW655" s="14" t="s">
        <v>5</v>
      </c>
      <c r="AX655" s="14" t="s">
        <v>78</v>
      </c>
      <c r="AY655" s="224" t="s">
        <v>138</v>
      </c>
    </row>
    <row r="656" spans="2:51" s="15" customFormat="1" ht="11.25">
      <c r="B656" s="225"/>
      <c r="C656" s="226"/>
      <c r="D656" s="205" t="s">
        <v>186</v>
      </c>
      <c r="E656" s="227" t="s">
        <v>22</v>
      </c>
      <c r="F656" s="228" t="s">
        <v>196</v>
      </c>
      <c r="G656" s="226"/>
      <c r="H656" s="229">
        <v>37</v>
      </c>
      <c r="I656" s="230"/>
      <c r="J656" s="230"/>
      <c r="K656" s="226"/>
      <c r="L656" s="226"/>
      <c r="M656" s="231"/>
      <c r="N656" s="232"/>
      <c r="O656" s="233"/>
      <c r="P656" s="233"/>
      <c r="Q656" s="233"/>
      <c r="R656" s="233"/>
      <c r="S656" s="233"/>
      <c r="T656" s="233"/>
      <c r="U656" s="233"/>
      <c r="V656" s="233"/>
      <c r="W656" s="233"/>
      <c r="X656" s="234"/>
      <c r="AT656" s="235" t="s">
        <v>186</v>
      </c>
      <c r="AU656" s="235" t="s">
        <v>141</v>
      </c>
      <c r="AV656" s="15" t="s">
        <v>155</v>
      </c>
      <c r="AW656" s="15" t="s">
        <v>5</v>
      </c>
      <c r="AX656" s="15" t="s">
        <v>86</v>
      </c>
      <c r="AY656" s="235" t="s">
        <v>138</v>
      </c>
    </row>
    <row r="657" spans="1:65" s="2" customFormat="1" ht="24.2" customHeight="1">
      <c r="A657" s="36"/>
      <c r="B657" s="37"/>
      <c r="C657" s="178" t="s">
        <v>772</v>
      </c>
      <c r="D657" s="178" t="s">
        <v>142</v>
      </c>
      <c r="E657" s="179" t="s">
        <v>773</v>
      </c>
      <c r="F657" s="180" t="s">
        <v>774</v>
      </c>
      <c r="G657" s="181" t="s">
        <v>682</v>
      </c>
      <c r="H657" s="182">
        <v>104.406</v>
      </c>
      <c r="I657" s="183"/>
      <c r="J657" s="183"/>
      <c r="K657" s="184">
        <f>ROUND(P657*H657,2)</f>
        <v>0</v>
      </c>
      <c r="L657" s="180" t="s">
        <v>182</v>
      </c>
      <c r="M657" s="41"/>
      <c r="N657" s="185" t="s">
        <v>22</v>
      </c>
      <c r="O657" s="186" t="s">
        <v>48</v>
      </c>
      <c r="P657" s="187">
        <f>I657+J657</f>
        <v>0</v>
      </c>
      <c r="Q657" s="187">
        <f>ROUND(I657*H657,2)</f>
        <v>0</v>
      </c>
      <c r="R657" s="187">
        <f>ROUND(J657*H657,2)</f>
        <v>0</v>
      </c>
      <c r="S657" s="66"/>
      <c r="T657" s="188">
        <f>S657*H657</f>
        <v>0</v>
      </c>
      <c r="U657" s="188">
        <v>0.000322</v>
      </c>
      <c r="V657" s="188">
        <f>U657*H657</f>
        <v>0.033618732000000005</v>
      </c>
      <c r="W657" s="188">
        <v>0</v>
      </c>
      <c r="X657" s="189">
        <f>W657*H657</f>
        <v>0</v>
      </c>
      <c r="Y657" s="36"/>
      <c r="Z657" s="36"/>
      <c r="AA657" s="36"/>
      <c r="AB657" s="36"/>
      <c r="AC657" s="36"/>
      <c r="AD657" s="36"/>
      <c r="AE657" s="36"/>
      <c r="AR657" s="190" t="s">
        <v>503</v>
      </c>
      <c r="AT657" s="190" t="s">
        <v>142</v>
      </c>
      <c r="AU657" s="190" t="s">
        <v>141</v>
      </c>
      <c r="AY657" s="19" t="s">
        <v>138</v>
      </c>
      <c r="BE657" s="191">
        <f>IF(O657="základní",K657,0)</f>
        <v>0</v>
      </c>
      <c r="BF657" s="191">
        <f>IF(O657="snížená",K657,0)</f>
        <v>0</v>
      </c>
      <c r="BG657" s="191">
        <f>IF(O657="zákl. přenesená",K657,0)</f>
        <v>0</v>
      </c>
      <c r="BH657" s="191">
        <f>IF(O657="sníž. přenesená",K657,0)</f>
        <v>0</v>
      </c>
      <c r="BI657" s="191">
        <f>IF(O657="nulová",K657,0)</f>
        <v>0</v>
      </c>
      <c r="BJ657" s="19" t="s">
        <v>141</v>
      </c>
      <c r="BK657" s="191">
        <f>ROUND(P657*H657,2)</f>
        <v>0</v>
      </c>
      <c r="BL657" s="19" t="s">
        <v>503</v>
      </c>
      <c r="BM657" s="190" t="s">
        <v>775</v>
      </c>
    </row>
    <row r="658" spans="1:47" s="2" customFormat="1" ht="11.25">
      <c r="A658" s="36"/>
      <c r="B658" s="37"/>
      <c r="C658" s="38"/>
      <c r="D658" s="198" t="s">
        <v>184</v>
      </c>
      <c r="E658" s="38"/>
      <c r="F658" s="199" t="s">
        <v>776</v>
      </c>
      <c r="G658" s="38"/>
      <c r="H658" s="38"/>
      <c r="I658" s="200"/>
      <c r="J658" s="200"/>
      <c r="K658" s="38"/>
      <c r="L658" s="38"/>
      <c r="M658" s="41"/>
      <c r="N658" s="201"/>
      <c r="O658" s="202"/>
      <c r="P658" s="66"/>
      <c r="Q658" s="66"/>
      <c r="R658" s="66"/>
      <c r="S658" s="66"/>
      <c r="T658" s="66"/>
      <c r="U658" s="66"/>
      <c r="V658" s="66"/>
      <c r="W658" s="66"/>
      <c r="X658" s="67"/>
      <c r="Y658" s="36"/>
      <c r="Z658" s="36"/>
      <c r="AA658" s="36"/>
      <c r="AB658" s="36"/>
      <c r="AC658" s="36"/>
      <c r="AD658" s="36"/>
      <c r="AE658" s="36"/>
      <c r="AT658" s="19" t="s">
        <v>184</v>
      </c>
      <c r="AU658" s="19" t="s">
        <v>141</v>
      </c>
    </row>
    <row r="659" spans="2:51" s="13" customFormat="1" ht="11.25">
      <c r="B659" s="203"/>
      <c r="C659" s="204"/>
      <c r="D659" s="205" t="s">
        <v>186</v>
      </c>
      <c r="E659" s="206" t="s">
        <v>22</v>
      </c>
      <c r="F659" s="207" t="s">
        <v>187</v>
      </c>
      <c r="G659" s="204"/>
      <c r="H659" s="206" t="s">
        <v>22</v>
      </c>
      <c r="I659" s="208"/>
      <c r="J659" s="208"/>
      <c r="K659" s="204"/>
      <c r="L659" s="204"/>
      <c r="M659" s="209"/>
      <c r="N659" s="210"/>
      <c r="O659" s="211"/>
      <c r="P659" s="211"/>
      <c r="Q659" s="211"/>
      <c r="R659" s="211"/>
      <c r="S659" s="211"/>
      <c r="T659" s="211"/>
      <c r="U659" s="211"/>
      <c r="V659" s="211"/>
      <c r="W659" s="211"/>
      <c r="X659" s="212"/>
      <c r="AT659" s="213" t="s">
        <v>186</v>
      </c>
      <c r="AU659" s="213" t="s">
        <v>141</v>
      </c>
      <c r="AV659" s="13" t="s">
        <v>86</v>
      </c>
      <c r="AW659" s="13" t="s">
        <v>5</v>
      </c>
      <c r="AX659" s="13" t="s">
        <v>78</v>
      </c>
      <c r="AY659" s="213" t="s">
        <v>138</v>
      </c>
    </row>
    <row r="660" spans="2:51" s="14" customFormat="1" ht="11.25">
      <c r="B660" s="214"/>
      <c r="C660" s="215"/>
      <c r="D660" s="205" t="s">
        <v>186</v>
      </c>
      <c r="E660" s="216" t="s">
        <v>22</v>
      </c>
      <c r="F660" s="217" t="s">
        <v>777</v>
      </c>
      <c r="G660" s="215"/>
      <c r="H660" s="218">
        <v>11.56</v>
      </c>
      <c r="I660" s="219"/>
      <c r="J660" s="219"/>
      <c r="K660" s="215"/>
      <c r="L660" s="215"/>
      <c r="M660" s="220"/>
      <c r="N660" s="221"/>
      <c r="O660" s="222"/>
      <c r="P660" s="222"/>
      <c r="Q660" s="222"/>
      <c r="R660" s="222"/>
      <c r="S660" s="222"/>
      <c r="T660" s="222"/>
      <c r="U660" s="222"/>
      <c r="V660" s="222"/>
      <c r="W660" s="222"/>
      <c r="X660" s="223"/>
      <c r="AT660" s="224" t="s">
        <v>186</v>
      </c>
      <c r="AU660" s="224" t="s">
        <v>141</v>
      </c>
      <c r="AV660" s="14" t="s">
        <v>141</v>
      </c>
      <c r="AW660" s="14" t="s">
        <v>5</v>
      </c>
      <c r="AX660" s="14" t="s">
        <v>78</v>
      </c>
      <c r="AY660" s="224" t="s">
        <v>138</v>
      </c>
    </row>
    <row r="661" spans="2:51" s="13" customFormat="1" ht="11.25">
      <c r="B661" s="203"/>
      <c r="C661" s="204"/>
      <c r="D661" s="205" t="s">
        <v>186</v>
      </c>
      <c r="E661" s="206" t="s">
        <v>22</v>
      </c>
      <c r="F661" s="207" t="s">
        <v>221</v>
      </c>
      <c r="G661" s="204"/>
      <c r="H661" s="206" t="s">
        <v>22</v>
      </c>
      <c r="I661" s="208"/>
      <c r="J661" s="208"/>
      <c r="K661" s="204"/>
      <c r="L661" s="204"/>
      <c r="M661" s="209"/>
      <c r="N661" s="210"/>
      <c r="O661" s="211"/>
      <c r="P661" s="211"/>
      <c r="Q661" s="211"/>
      <c r="R661" s="211"/>
      <c r="S661" s="211"/>
      <c r="T661" s="211"/>
      <c r="U661" s="211"/>
      <c r="V661" s="211"/>
      <c r="W661" s="211"/>
      <c r="X661" s="212"/>
      <c r="AT661" s="213" t="s">
        <v>186</v>
      </c>
      <c r="AU661" s="213" t="s">
        <v>141</v>
      </c>
      <c r="AV661" s="13" t="s">
        <v>86</v>
      </c>
      <c r="AW661" s="13" t="s">
        <v>5</v>
      </c>
      <c r="AX661" s="13" t="s">
        <v>78</v>
      </c>
      <c r="AY661" s="213" t="s">
        <v>138</v>
      </c>
    </row>
    <row r="662" spans="2:51" s="14" customFormat="1" ht="11.25">
      <c r="B662" s="214"/>
      <c r="C662" s="215"/>
      <c r="D662" s="205" t="s">
        <v>186</v>
      </c>
      <c r="E662" s="216" t="s">
        <v>22</v>
      </c>
      <c r="F662" s="217" t="s">
        <v>778</v>
      </c>
      <c r="G662" s="215"/>
      <c r="H662" s="218">
        <v>8.37</v>
      </c>
      <c r="I662" s="219"/>
      <c r="J662" s="219"/>
      <c r="K662" s="215"/>
      <c r="L662" s="215"/>
      <c r="M662" s="220"/>
      <c r="N662" s="221"/>
      <c r="O662" s="222"/>
      <c r="P662" s="222"/>
      <c r="Q662" s="222"/>
      <c r="R662" s="222"/>
      <c r="S662" s="222"/>
      <c r="T662" s="222"/>
      <c r="U662" s="222"/>
      <c r="V662" s="222"/>
      <c r="W662" s="222"/>
      <c r="X662" s="223"/>
      <c r="AT662" s="224" t="s">
        <v>186</v>
      </c>
      <c r="AU662" s="224" t="s">
        <v>141</v>
      </c>
      <c r="AV662" s="14" t="s">
        <v>141</v>
      </c>
      <c r="AW662" s="14" t="s">
        <v>5</v>
      </c>
      <c r="AX662" s="14" t="s">
        <v>78</v>
      </c>
      <c r="AY662" s="224" t="s">
        <v>138</v>
      </c>
    </row>
    <row r="663" spans="2:51" s="13" customFormat="1" ht="11.25">
      <c r="B663" s="203"/>
      <c r="C663" s="204"/>
      <c r="D663" s="205" t="s">
        <v>186</v>
      </c>
      <c r="E663" s="206" t="s">
        <v>22</v>
      </c>
      <c r="F663" s="207" t="s">
        <v>211</v>
      </c>
      <c r="G663" s="204"/>
      <c r="H663" s="206" t="s">
        <v>22</v>
      </c>
      <c r="I663" s="208"/>
      <c r="J663" s="208"/>
      <c r="K663" s="204"/>
      <c r="L663" s="204"/>
      <c r="M663" s="209"/>
      <c r="N663" s="210"/>
      <c r="O663" s="211"/>
      <c r="P663" s="211"/>
      <c r="Q663" s="211"/>
      <c r="R663" s="211"/>
      <c r="S663" s="211"/>
      <c r="T663" s="211"/>
      <c r="U663" s="211"/>
      <c r="V663" s="211"/>
      <c r="W663" s="211"/>
      <c r="X663" s="212"/>
      <c r="AT663" s="213" t="s">
        <v>186</v>
      </c>
      <c r="AU663" s="213" t="s">
        <v>141</v>
      </c>
      <c r="AV663" s="13" t="s">
        <v>86</v>
      </c>
      <c r="AW663" s="13" t="s">
        <v>5</v>
      </c>
      <c r="AX663" s="13" t="s">
        <v>78</v>
      </c>
      <c r="AY663" s="213" t="s">
        <v>138</v>
      </c>
    </row>
    <row r="664" spans="2:51" s="14" customFormat="1" ht="11.25">
      <c r="B664" s="214"/>
      <c r="C664" s="215"/>
      <c r="D664" s="205" t="s">
        <v>186</v>
      </c>
      <c r="E664" s="216" t="s">
        <v>22</v>
      </c>
      <c r="F664" s="217" t="s">
        <v>779</v>
      </c>
      <c r="G664" s="215"/>
      <c r="H664" s="218">
        <v>8.11</v>
      </c>
      <c r="I664" s="219"/>
      <c r="J664" s="219"/>
      <c r="K664" s="215"/>
      <c r="L664" s="215"/>
      <c r="M664" s="220"/>
      <c r="N664" s="221"/>
      <c r="O664" s="222"/>
      <c r="P664" s="222"/>
      <c r="Q664" s="222"/>
      <c r="R664" s="222"/>
      <c r="S664" s="222"/>
      <c r="T664" s="222"/>
      <c r="U664" s="222"/>
      <c r="V664" s="222"/>
      <c r="W664" s="222"/>
      <c r="X664" s="223"/>
      <c r="AT664" s="224" t="s">
        <v>186</v>
      </c>
      <c r="AU664" s="224" t="s">
        <v>141</v>
      </c>
      <c r="AV664" s="14" t="s">
        <v>141</v>
      </c>
      <c r="AW664" s="14" t="s">
        <v>5</v>
      </c>
      <c r="AX664" s="14" t="s">
        <v>78</v>
      </c>
      <c r="AY664" s="224" t="s">
        <v>138</v>
      </c>
    </row>
    <row r="665" spans="2:51" s="13" customFormat="1" ht="11.25">
      <c r="B665" s="203"/>
      <c r="C665" s="204"/>
      <c r="D665" s="205" t="s">
        <v>186</v>
      </c>
      <c r="E665" s="206" t="s">
        <v>22</v>
      </c>
      <c r="F665" s="207" t="s">
        <v>193</v>
      </c>
      <c r="G665" s="204"/>
      <c r="H665" s="206" t="s">
        <v>22</v>
      </c>
      <c r="I665" s="208"/>
      <c r="J665" s="208"/>
      <c r="K665" s="204"/>
      <c r="L665" s="204"/>
      <c r="M665" s="209"/>
      <c r="N665" s="210"/>
      <c r="O665" s="211"/>
      <c r="P665" s="211"/>
      <c r="Q665" s="211"/>
      <c r="R665" s="211"/>
      <c r="S665" s="211"/>
      <c r="T665" s="211"/>
      <c r="U665" s="211"/>
      <c r="V665" s="211"/>
      <c r="W665" s="211"/>
      <c r="X665" s="212"/>
      <c r="AT665" s="213" t="s">
        <v>186</v>
      </c>
      <c r="AU665" s="213" t="s">
        <v>141</v>
      </c>
      <c r="AV665" s="13" t="s">
        <v>86</v>
      </c>
      <c r="AW665" s="13" t="s">
        <v>5</v>
      </c>
      <c r="AX665" s="13" t="s">
        <v>78</v>
      </c>
      <c r="AY665" s="213" t="s">
        <v>138</v>
      </c>
    </row>
    <row r="666" spans="2:51" s="14" customFormat="1" ht="11.25">
      <c r="B666" s="214"/>
      <c r="C666" s="215"/>
      <c r="D666" s="205" t="s">
        <v>186</v>
      </c>
      <c r="E666" s="216" t="s">
        <v>22</v>
      </c>
      <c r="F666" s="217" t="s">
        <v>780</v>
      </c>
      <c r="G666" s="215"/>
      <c r="H666" s="218">
        <v>15.3</v>
      </c>
      <c r="I666" s="219"/>
      <c r="J666" s="219"/>
      <c r="K666" s="215"/>
      <c r="L666" s="215"/>
      <c r="M666" s="220"/>
      <c r="N666" s="221"/>
      <c r="O666" s="222"/>
      <c r="P666" s="222"/>
      <c r="Q666" s="222"/>
      <c r="R666" s="222"/>
      <c r="S666" s="222"/>
      <c r="T666" s="222"/>
      <c r="U666" s="222"/>
      <c r="V666" s="222"/>
      <c r="W666" s="222"/>
      <c r="X666" s="223"/>
      <c r="AT666" s="224" t="s">
        <v>186</v>
      </c>
      <c r="AU666" s="224" t="s">
        <v>141</v>
      </c>
      <c r="AV666" s="14" t="s">
        <v>141</v>
      </c>
      <c r="AW666" s="14" t="s">
        <v>5</v>
      </c>
      <c r="AX666" s="14" t="s">
        <v>78</v>
      </c>
      <c r="AY666" s="224" t="s">
        <v>138</v>
      </c>
    </row>
    <row r="667" spans="2:51" s="13" customFormat="1" ht="11.25">
      <c r="B667" s="203"/>
      <c r="C667" s="204"/>
      <c r="D667" s="205" t="s">
        <v>186</v>
      </c>
      <c r="E667" s="206" t="s">
        <v>22</v>
      </c>
      <c r="F667" s="207" t="s">
        <v>244</v>
      </c>
      <c r="G667" s="204"/>
      <c r="H667" s="206" t="s">
        <v>22</v>
      </c>
      <c r="I667" s="208"/>
      <c r="J667" s="208"/>
      <c r="K667" s="204"/>
      <c r="L667" s="204"/>
      <c r="M667" s="209"/>
      <c r="N667" s="210"/>
      <c r="O667" s="211"/>
      <c r="P667" s="211"/>
      <c r="Q667" s="211"/>
      <c r="R667" s="211"/>
      <c r="S667" s="211"/>
      <c r="T667" s="211"/>
      <c r="U667" s="211"/>
      <c r="V667" s="211"/>
      <c r="W667" s="211"/>
      <c r="X667" s="212"/>
      <c r="AT667" s="213" t="s">
        <v>186</v>
      </c>
      <c r="AU667" s="213" t="s">
        <v>141</v>
      </c>
      <c r="AV667" s="13" t="s">
        <v>86</v>
      </c>
      <c r="AW667" s="13" t="s">
        <v>5</v>
      </c>
      <c r="AX667" s="13" t="s">
        <v>78</v>
      </c>
      <c r="AY667" s="213" t="s">
        <v>138</v>
      </c>
    </row>
    <row r="668" spans="2:51" s="14" customFormat="1" ht="11.25">
      <c r="B668" s="214"/>
      <c r="C668" s="215"/>
      <c r="D668" s="205" t="s">
        <v>186</v>
      </c>
      <c r="E668" s="216" t="s">
        <v>22</v>
      </c>
      <c r="F668" s="217" t="s">
        <v>781</v>
      </c>
      <c r="G668" s="215"/>
      <c r="H668" s="218">
        <v>5.3</v>
      </c>
      <c r="I668" s="219"/>
      <c r="J668" s="219"/>
      <c r="K668" s="215"/>
      <c r="L668" s="215"/>
      <c r="M668" s="220"/>
      <c r="N668" s="221"/>
      <c r="O668" s="222"/>
      <c r="P668" s="222"/>
      <c r="Q668" s="222"/>
      <c r="R668" s="222"/>
      <c r="S668" s="222"/>
      <c r="T668" s="222"/>
      <c r="U668" s="222"/>
      <c r="V668" s="222"/>
      <c r="W668" s="222"/>
      <c r="X668" s="223"/>
      <c r="AT668" s="224" t="s">
        <v>186</v>
      </c>
      <c r="AU668" s="224" t="s">
        <v>141</v>
      </c>
      <c r="AV668" s="14" t="s">
        <v>141</v>
      </c>
      <c r="AW668" s="14" t="s">
        <v>5</v>
      </c>
      <c r="AX668" s="14" t="s">
        <v>78</v>
      </c>
      <c r="AY668" s="224" t="s">
        <v>138</v>
      </c>
    </row>
    <row r="669" spans="2:51" s="13" customFormat="1" ht="11.25">
      <c r="B669" s="203"/>
      <c r="C669" s="204"/>
      <c r="D669" s="205" t="s">
        <v>186</v>
      </c>
      <c r="E669" s="206" t="s">
        <v>22</v>
      </c>
      <c r="F669" s="207" t="s">
        <v>195</v>
      </c>
      <c r="G669" s="204"/>
      <c r="H669" s="206" t="s">
        <v>22</v>
      </c>
      <c r="I669" s="208"/>
      <c r="J669" s="208"/>
      <c r="K669" s="204"/>
      <c r="L669" s="204"/>
      <c r="M669" s="209"/>
      <c r="N669" s="210"/>
      <c r="O669" s="211"/>
      <c r="P669" s="211"/>
      <c r="Q669" s="211"/>
      <c r="R669" s="211"/>
      <c r="S669" s="211"/>
      <c r="T669" s="211"/>
      <c r="U669" s="211"/>
      <c r="V669" s="211"/>
      <c r="W669" s="211"/>
      <c r="X669" s="212"/>
      <c r="AT669" s="213" t="s">
        <v>186</v>
      </c>
      <c r="AU669" s="213" t="s">
        <v>141</v>
      </c>
      <c r="AV669" s="13" t="s">
        <v>86</v>
      </c>
      <c r="AW669" s="13" t="s">
        <v>5</v>
      </c>
      <c r="AX669" s="13" t="s">
        <v>78</v>
      </c>
      <c r="AY669" s="213" t="s">
        <v>138</v>
      </c>
    </row>
    <row r="670" spans="2:51" s="14" customFormat="1" ht="11.25">
      <c r="B670" s="214"/>
      <c r="C670" s="215"/>
      <c r="D670" s="205" t="s">
        <v>186</v>
      </c>
      <c r="E670" s="216" t="s">
        <v>22</v>
      </c>
      <c r="F670" s="217" t="s">
        <v>782</v>
      </c>
      <c r="G670" s="215"/>
      <c r="H670" s="218">
        <v>11.83</v>
      </c>
      <c r="I670" s="219"/>
      <c r="J670" s="219"/>
      <c r="K670" s="215"/>
      <c r="L670" s="215"/>
      <c r="M670" s="220"/>
      <c r="N670" s="221"/>
      <c r="O670" s="222"/>
      <c r="P670" s="222"/>
      <c r="Q670" s="222"/>
      <c r="R670" s="222"/>
      <c r="S670" s="222"/>
      <c r="T670" s="222"/>
      <c r="U670" s="222"/>
      <c r="V670" s="222"/>
      <c r="W670" s="222"/>
      <c r="X670" s="223"/>
      <c r="AT670" s="224" t="s">
        <v>186</v>
      </c>
      <c r="AU670" s="224" t="s">
        <v>141</v>
      </c>
      <c r="AV670" s="14" t="s">
        <v>141</v>
      </c>
      <c r="AW670" s="14" t="s">
        <v>5</v>
      </c>
      <c r="AX670" s="14" t="s">
        <v>78</v>
      </c>
      <c r="AY670" s="224" t="s">
        <v>138</v>
      </c>
    </row>
    <row r="671" spans="2:51" s="13" customFormat="1" ht="11.25">
      <c r="B671" s="203"/>
      <c r="C671" s="204"/>
      <c r="D671" s="205" t="s">
        <v>186</v>
      </c>
      <c r="E671" s="206" t="s">
        <v>22</v>
      </c>
      <c r="F671" s="207" t="s">
        <v>234</v>
      </c>
      <c r="G671" s="204"/>
      <c r="H671" s="206" t="s">
        <v>22</v>
      </c>
      <c r="I671" s="208"/>
      <c r="J671" s="208"/>
      <c r="K671" s="204"/>
      <c r="L671" s="204"/>
      <c r="M671" s="209"/>
      <c r="N671" s="210"/>
      <c r="O671" s="211"/>
      <c r="P671" s="211"/>
      <c r="Q671" s="211"/>
      <c r="R671" s="211"/>
      <c r="S671" s="211"/>
      <c r="T671" s="211"/>
      <c r="U671" s="211"/>
      <c r="V671" s="211"/>
      <c r="W671" s="211"/>
      <c r="X671" s="212"/>
      <c r="AT671" s="213" t="s">
        <v>186</v>
      </c>
      <c r="AU671" s="213" t="s">
        <v>141</v>
      </c>
      <c r="AV671" s="13" t="s">
        <v>86</v>
      </c>
      <c r="AW671" s="13" t="s">
        <v>5</v>
      </c>
      <c r="AX671" s="13" t="s">
        <v>78</v>
      </c>
      <c r="AY671" s="213" t="s">
        <v>138</v>
      </c>
    </row>
    <row r="672" spans="2:51" s="14" customFormat="1" ht="22.5">
      <c r="B672" s="214"/>
      <c r="C672" s="215"/>
      <c r="D672" s="205" t="s">
        <v>186</v>
      </c>
      <c r="E672" s="216" t="s">
        <v>22</v>
      </c>
      <c r="F672" s="217" t="s">
        <v>783</v>
      </c>
      <c r="G672" s="215"/>
      <c r="H672" s="218">
        <v>25.051</v>
      </c>
      <c r="I672" s="219"/>
      <c r="J672" s="219"/>
      <c r="K672" s="215"/>
      <c r="L672" s="215"/>
      <c r="M672" s="220"/>
      <c r="N672" s="221"/>
      <c r="O672" s="222"/>
      <c r="P672" s="222"/>
      <c r="Q672" s="222"/>
      <c r="R672" s="222"/>
      <c r="S672" s="222"/>
      <c r="T672" s="222"/>
      <c r="U672" s="222"/>
      <c r="V672" s="222"/>
      <c r="W672" s="222"/>
      <c r="X672" s="223"/>
      <c r="AT672" s="224" t="s">
        <v>186</v>
      </c>
      <c r="AU672" s="224" t="s">
        <v>141</v>
      </c>
      <c r="AV672" s="14" t="s">
        <v>141</v>
      </c>
      <c r="AW672" s="14" t="s">
        <v>5</v>
      </c>
      <c r="AX672" s="14" t="s">
        <v>78</v>
      </c>
      <c r="AY672" s="224" t="s">
        <v>138</v>
      </c>
    </row>
    <row r="673" spans="2:51" s="13" customFormat="1" ht="11.25">
      <c r="B673" s="203"/>
      <c r="C673" s="204"/>
      <c r="D673" s="205" t="s">
        <v>186</v>
      </c>
      <c r="E673" s="206" t="s">
        <v>22</v>
      </c>
      <c r="F673" s="207" t="s">
        <v>304</v>
      </c>
      <c r="G673" s="204"/>
      <c r="H673" s="206" t="s">
        <v>22</v>
      </c>
      <c r="I673" s="208"/>
      <c r="J673" s="208"/>
      <c r="K673" s="204"/>
      <c r="L673" s="204"/>
      <c r="M673" s="209"/>
      <c r="N673" s="210"/>
      <c r="O673" s="211"/>
      <c r="P673" s="211"/>
      <c r="Q673" s="211"/>
      <c r="R673" s="211"/>
      <c r="S673" s="211"/>
      <c r="T673" s="211"/>
      <c r="U673" s="211"/>
      <c r="V673" s="211"/>
      <c r="W673" s="211"/>
      <c r="X673" s="212"/>
      <c r="AT673" s="213" t="s">
        <v>186</v>
      </c>
      <c r="AU673" s="213" t="s">
        <v>141</v>
      </c>
      <c r="AV673" s="13" t="s">
        <v>86</v>
      </c>
      <c r="AW673" s="13" t="s">
        <v>5</v>
      </c>
      <c r="AX673" s="13" t="s">
        <v>78</v>
      </c>
      <c r="AY673" s="213" t="s">
        <v>138</v>
      </c>
    </row>
    <row r="674" spans="2:51" s="14" customFormat="1" ht="11.25">
      <c r="B674" s="214"/>
      <c r="C674" s="215"/>
      <c r="D674" s="205" t="s">
        <v>186</v>
      </c>
      <c r="E674" s="216" t="s">
        <v>22</v>
      </c>
      <c r="F674" s="217" t="s">
        <v>784</v>
      </c>
      <c r="G674" s="215"/>
      <c r="H674" s="218">
        <v>7.055</v>
      </c>
      <c r="I674" s="219"/>
      <c r="J674" s="219"/>
      <c r="K674" s="215"/>
      <c r="L674" s="215"/>
      <c r="M674" s="220"/>
      <c r="N674" s="221"/>
      <c r="O674" s="222"/>
      <c r="P674" s="222"/>
      <c r="Q674" s="222"/>
      <c r="R674" s="222"/>
      <c r="S674" s="222"/>
      <c r="T674" s="222"/>
      <c r="U674" s="222"/>
      <c r="V674" s="222"/>
      <c r="W674" s="222"/>
      <c r="X674" s="223"/>
      <c r="AT674" s="224" t="s">
        <v>186</v>
      </c>
      <c r="AU674" s="224" t="s">
        <v>141</v>
      </c>
      <c r="AV674" s="14" t="s">
        <v>141</v>
      </c>
      <c r="AW674" s="14" t="s">
        <v>5</v>
      </c>
      <c r="AX674" s="14" t="s">
        <v>78</v>
      </c>
      <c r="AY674" s="224" t="s">
        <v>138</v>
      </c>
    </row>
    <row r="675" spans="2:51" s="13" customFormat="1" ht="11.25">
      <c r="B675" s="203"/>
      <c r="C675" s="204"/>
      <c r="D675" s="205" t="s">
        <v>186</v>
      </c>
      <c r="E675" s="206" t="s">
        <v>22</v>
      </c>
      <c r="F675" s="207" t="s">
        <v>306</v>
      </c>
      <c r="G675" s="204"/>
      <c r="H675" s="206" t="s">
        <v>22</v>
      </c>
      <c r="I675" s="208"/>
      <c r="J675" s="208"/>
      <c r="K675" s="204"/>
      <c r="L675" s="204"/>
      <c r="M675" s="209"/>
      <c r="N675" s="210"/>
      <c r="O675" s="211"/>
      <c r="P675" s="211"/>
      <c r="Q675" s="211"/>
      <c r="R675" s="211"/>
      <c r="S675" s="211"/>
      <c r="T675" s="211"/>
      <c r="U675" s="211"/>
      <c r="V675" s="211"/>
      <c r="W675" s="211"/>
      <c r="X675" s="212"/>
      <c r="AT675" s="213" t="s">
        <v>186</v>
      </c>
      <c r="AU675" s="213" t="s">
        <v>141</v>
      </c>
      <c r="AV675" s="13" t="s">
        <v>86</v>
      </c>
      <c r="AW675" s="13" t="s">
        <v>5</v>
      </c>
      <c r="AX675" s="13" t="s">
        <v>78</v>
      </c>
      <c r="AY675" s="213" t="s">
        <v>138</v>
      </c>
    </row>
    <row r="676" spans="2:51" s="14" customFormat="1" ht="11.25">
      <c r="B676" s="214"/>
      <c r="C676" s="215"/>
      <c r="D676" s="205" t="s">
        <v>186</v>
      </c>
      <c r="E676" s="216" t="s">
        <v>22</v>
      </c>
      <c r="F676" s="217" t="s">
        <v>785</v>
      </c>
      <c r="G676" s="215"/>
      <c r="H676" s="218">
        <v>11.83</v>
      </c>
      <c r="I676" s="219"/>
      <c r="J676" s="219"/>
      <c r="K676" s="215"/>
      <c r="L676" s="215"/>
      <c r="M676" s="220"/>
      <c r="N676" s="221"/>
      <c r="O676" s="222"/>
      <c r="P676" s="222"/>
      <c r="Q676" s="222"/>
      <c r="R676" s="222"/>
      <c r="S676" s="222"/>
      <c r="T676" s="222"/>
      <c r="U676" s="222"/>
      <c r="V676" s="222"/>
      <c r="W676" s="222"/>
      <c r="X676" s="223"/>
      <c r="AT676" s="224" t="s">
        <v>186</v>
      </c>
      <c r="AU676" s="224" t="s">
        <v>141</v>
      </c>
      <c r="AV676" s="14" t="s">
        <v>141</v>
      </c>
      <c r="AW676" s="14" t="s">
        <v>5</v>
      </c>
      <c r="AX676" s="14" t="s">
        <v>78</v>
      </c>
      <c r="AY676" s="224" t="s">
        <v>138</v>
      </c>
    </row>
    <row r="677" spans="2:51" s="15" customFormat="1" ht="11.25">
      <c r="B677" s="225"/>
      <c r="C677" s="226"/>
      <c r="D677" s="205" t="s">
        <v>186</v>
      </c>
      <c r="E677" s="227" t="s">
        <v>22</v>
      </c>
      <c r="F677" s="228" t="s">
        <v>196</v>
      </c>
      <c r="G677" s="226"/>
      <c r="H677" s="229">
        <v>104.406</v>
      </c>
      <c r="I677" s="230"/>
      <c r="J677" s="230"/>
      <c r="K677" s="226"/>
      <c r="L677" s="226"/>
      <c r="M677" s="231"/>
      <c r="N677" s="232"/>
      <c r="O677" s="233"/>
      <c r="P677" s="233"/>
      <c r="Q677" s="233"/>
      <c r="R677" s="233"/>
      <c r="S677" s="233"/>
      <c r="T677" s="233"/>
      <c r="U677" s="233"/>
      <c r="V677" s="233"/>
      <c r="W677" s="233"/>
      <c r="X677" s="234"/>
      <c r="AT677" s="235" t="s">
        <v>186</v>
      </c>
      <c r="AU677" s="235" t="s">
        <v>141</v>
      </c>
      <c r="AV677" s="15" t="s">
        <v>155</v>
      </c>
      <c r="AW677" s="15" t="s">
        <v>5</v>
      </c>
      <c r="AX677" s="15" t="s">
        <v>86</v>
      </c>
      <c r="AY677" s="235" t="s">
        <v>138</v>
      </c>
    </row>
    <row r="678" spans="1:65" s="2" customFormat="1" ht="49.15" customHeight="1">
      <c r="A678" s="36"/>
      <c r="B678" s="37"/>
      <c r="C678" s="178" t="s">
        <v>786</v>
      </c>
      <c r="D678" s="178" t="s">
        <v>142</v>
      </c>
      <c r="E678" s="179" t="s">
        <v>787</v>
      </c>
      <c r="F678" s="180" t="s">
        <v>788</v>
      </c>
      <c r="G678" s="181" t="s">
        <v>200</v>
      </c>
      <c r="H678" s="182">
        <v>8.93</v>
      </c>
      <c r="I678" s="183"/>
      <c r="J678" s="183"/>
      <c r="K678" s="184">
        <f>ROUND(P678*H678,2)</f>
        <v>0</v>
      </c>
      <c r="L678" s="180" t="s">
        <v>182</v>
      </c>
      <c r="M678" s="41"/>
      <c r="N678" s="185" t="s">
        <v>22</v>
      </c>
      <c r="O678" s="186" t="s">
        <v>48</v>
      </c>
      <c r="P678" s="187">
        <f>I678+J678</f>
        <v>0</v>
      </c>
      <c r="Q678" s="187">
        <f>ROUND(I678*H678,2)</f>
        <v>0</v>
      </c>
      <c r="R678" s="187">
        <f>ROUND(J678*H678,2)</f>
        <v>0</v>
      </c>
      <c r="S678" s="66"/>
      <c r="T678" s="188">
        <f>S678*H678</f>
        <v>0</v>
      </c>
      <c r="U678" s="188">
        <v>0</v>
      </c>
      <c r="V678" s="188">
        <f>U678*H678</f>
        <v>0</v>
      </c>
      <c r="W678" s="188">
        <v>0</v>
      </c>
      <c r="X678" s="189">
        <f>W678*H678</f>
        <v>0</v>
      </c>
      <c r="Y678" s="36"/>
      <c r="Z678" s="36"/>
      <c r="AA678" s="36"/>
      <c r="AB678" s="36"/>
      <c r="AC678" s="36"/>
      <c r="AD678" s="36"/>
      <c r="AE678" s="36"/>
      <c r="AR678" s="190" t="s">
        <v>503</v>
      </c>
      <c r="AT678" s="190" t="s">
        <v>142</v>
      </c>
      <c r="AU678" s="190" t="s">
        <v>141</v>
      </c>
      <c r="AY678" s="19" t="s">
        <v>138</v>
      </c>
      <c r="BE678" s="191">
        <f>IF(O678="základní",K678,0)</f>
        <v>0</v>
      </c>
      <c r="BF678" s="191">
        <f>IF(O678="snížená",K678,0)</f>
        <v>0</v>
      </c>
      <c r="BG678" s="191">
        <f>IF(O678="zákl. přenesená",K678,0)</f>
        <v>0</v>
      </c>
      <c r="BH678" s="191">
        <f>IF(O678="sníž. přenesená",K678,0)</f>
        <v>0</v>
      </c>
      <c r="BI678" s="191">
        <f>IF(O678="nulová",K678,0)</f>
        <v>0</v>
      </c>
      <c r="BJ678" s="19" t="s">
        <v>141</v>
      </c>
      <c r="BK678" s="191">
        <f>ROUND(P678*H678,2)</f>
        <v>0</v>
      </c>
      <c r="BL678" s="19" t="s">
        <v>503</v>
      </c>
      <c r="BM678" s="190" t="s">
        <v>789</v>
      </c>
    </row>
    <row r="679" spans="1:47" s="2" customFormat="1" ht="11.25">
      <c r="A679" s="36"/>
      <c r="B679" s="37"/>
      <c r="C679" s="38"/>
      <c r="D679" s="198" t="s">
        <v>184</v>
      </c>
      <c r="E679" s="38"/>
      <c r="F679" s="199" t="s">
        <v>790</v>
      </c>
      <c r="G679" s="38"/>
      <c r="H679" s="38"/>
      <c r="I679" s="200"/>
      <c r="J679" s="200"/>
      <c r="K679" s="38"/>
      <c r="L679" s="38"/>
      <c r="M679" s="41"/>
      <c r="N679" s="201"/>
      <c r="O679" s="202"/>
      <c r="P679" s="66"/>
      <c r="Q679" s="66"/>
      <c r="R679" s="66"/>
      <c r="S679" s="66"/>
      <c r="T679" s="66"/>
      <c r="U679" s="66"/>
      <c r="V679" s="66"/>
      <c r="W679" s="66"/>
      <c r="X679" s="67"/>
      <c r="Y679" s="36"/>
      <c r="Z679" s="36"/>
      <c r="AA679" s="36"/>
      <c r="AB679" s="36"/>
      <c r="AC679" s="36"/>
      <c r="AD679" s="36"/>
      <c r="AE679" s="36"/>
      <c r="AT679" s="19" t="s">
        <v>184</v>
      </c>
      <c r="AU679" s="19" t="s">
        <v>141</v>
      </c>
    </row>
    <row r="680" spans="2:63" s="12" customFormat="1" ht="22.9" customHeight="1">
      <c r="B680" s="161"/>
      <c r="C680" s="162"/>
      <c r="D680" s="163" t="s">
        <v>77</v>
      </c>
      <c r="E680" s="176" t="s">
        <v>791</v>
      </c>
      <c r="F680" s="176" t="s">
        <v>792</v>
      </c>
      <c r="G680" s="162"/>
      <c r="H680" s="162"/>
      <c r="I680" s="165"/>
      <c r="J680" s="165"/>
      <c r="K680" s="177">
        <f>BK680</f>
        <v>0</v>
      </c>
      <c r="L680" s="162"/>
      <c r="M680" s="167"/>
      <c r="N680" s="168"/>
      <c r="O680" s="169"/>
      <c r="P680" s="169"/>
      <c r="Q680" s="170">
        <f>SUM(Q681:Q701)</f>
        <v>0</v>
      </c>
      <c r="R680" s="170">
        <f>SUM(R681:R701)</f>
        <v>0</v>
      </c>
      <c r="S680" s="169"/>
      <c r="T680" s="171">
        <f>SUM(T681:T701)</f>
        <v>0</v>
      </c>
      <c r="U680" s="169"/>
      <c r="V680" s="171">
        <f>SUM(V681:V701)</f>
        <v>0.034753844199999995</v>
      </c>
      <c r="W680" s="169"/>
      <c r="X680" s="172">
        <f>SUM(X681:X701)</f>
        <v>0</v>
      </c>
      <c r="AR680" s="173" t="s">
        <v>141</v>
      </c>
      <c r="AT680" s="174" t="s">
        <v>77</v>
      </c>
      <c r="AU680" s="174" t="s">
        <v>86</v>
      </c>
      <c r="AY680" s="173" t="s">
        <v>138</v>
      </c>
      <c r="BK680" s="175">
        <f>SUM(BK681:BK701)</f>
        <v>0</v>
      </c>
    </row>
    <row r="681" spans="1:65" s="2" customFormat="1" ht="24.2" customHeight="1">
      <c r="A681" s="36"/>
      <c r="B681" s="37"/>
      <c r="C681" s="178" t="s">
        <v>793</v>
      </c>
      <c r="D681" s="178" t="s">
        <v>142</v>
      </c>
      <c r="E681" s="179" t="s">
        <v>794</v>
      </c>
      <c r="F681" s="180" t="s">
        <v>795</v>
      </c>
      <c r="G681" s="181" t="s">
        <v>208</v>
      </c>
      <c r="H681" s="182">
        <v>12.56</v>
      </c>
      <c r="I681" s="183"/>
      <c r="J681" s="183"/>
      <c r="K681" s="184">
        <f>ROUND(P681*H681,2)</f>
        <v>0</v>
      </c>
      <c r="L681" s="180" t="s">
        <v>182</v>
      </c>
      <c r="M681" s="41"/>
      <c r="N681" s="185" t="s">
        <v>22</v>
      </c>
      <c r="O681" s="186" t="s">
        <v>48</v>
      </c>
      <c r="P681" s="187">
        <f>I681+J681</f>
        <v>0</v>
      </c>
      <c r="Q681" s="187">
        <f>ROUND(I681*H681,2)</f>
        <v>0</v>
      </c>
      <c r="R681" s="187">
        <f>ROUND(J681*H681,2)</f>
        <v>0</v>
      </c>
      <c r="S681" s="66"/>
      <c r="T681" s="188">
        <f>S681*H681</f>
        <v>0</v>
      </c>
      <c r="U681" s="188">
        <v>3.3E-05</v>
      </c>
      <c r="V681" s="188">
        <f>U681*H681</f>
        <v>0.00041448000000000006</v>
      </c>
      <c r="W681" s="188">
        <v>0</v>
      </c>
      <c r="X681" s="189">
        <f>W681*H681</f>
        <v>0</v>
      </c>
      <c r="Y681" s="36"/>
      <c r="Z681" s="36"/>
      <c r="AA681" s="36"/>
      <c r="AB681" s="36"/>
      <c r="AC681" s="36"/>
      <c r="AD681" s="36"/>
      <c r="AE681" s="36"/>
      <c r="AR681" s="190" t="s">
        <v>503</v>
      </c>
      <c r="AT681" s="190" t="s">
        <v>142</v>
      </c>
      <c r="AU681" s="190" t="s">
        <v>141</v>
      </c>
      <c r="AY681" s="19" t="s">
        <v>138</v>
      </c>
      <c r="BE681" s="191">
        <f>IF(O681="základní",K681,0)</f>
        <v>0</v>
      </c>
      <c r="BF681" s="191">
        <f>IF(O681="snížená",K681,0)</f>
        <v>0</v>
      </c>
      <c r="BG681" s="191">
        <f>IF(O681="zákl. přenesená",K681,0)</f>
        <v>0</v>
      </c>
      <c r="BH681" s="191">
        <f>IF(O681="sníž. přenesená",K681,0)</f>
        <v>0</v>
      </c>
      <c r="BI681" s="191">
        <f>IF(O681="nulová",K681,0)</f>
        <v>0</v>
      </c>
      <c r="BJ681" s="19" t="s">
        <v>141</v>
      </c>
      <c r="BK681" s="191">
        <f>ROUND(P681*H681,2)</f>
        <v>0</v>
      </c>
      <c r="BL681" s="19" t="s">
        <v>503</v>
      </c>
      <c r="BM681" s="190" t="s">
        <v>796</v>
      </c>
    </row>
    <row r="682" spans="1:47" s="2" customFormat="1" ht="11.25">
      <c r="A682" s="36"/>
      <c r="B682" s="37"/>
      <c r="C682" s="38"/>
      <c r="D682" s="198" t="s">
        <v>184</v>
      </c>
      <c r="E682" s="38"/>
      <c r="F682" s="199" t="s">
        <v>797</v>
      </c>
      <c r="G682" s="38"/>
      <c r="H682" s="38"/>
      <c r="I682" s="200"/>
      <c r="J682" s="200"/>
      <c r="K682" s="38"/>
      <c r="L682" s="38"/>
      <c r="M682" s="41"/>
      <c r="N682" s="201"/>
      <c r="O682" s="202"/>
      <c r="P682" s="66"/>
      <c r="Q682" s="66"/>
      <c r="R682" s="66"/>
      <c r="S682" s="66"/>
      <c r="T682" s="66"/>
      <c r="U682" s="66"/>
      <c r="V682" s="66"/>
      <c r="W682" s="66"/>
      <c r="X682" s="67"/>
      <c r="Y682" s="36"/>
      <c r="Z682" s="36"/>
      <c r="AA682" s="36"/>
      <c r="AB682" s="36"/>
      <c r="AC682" s="36"/>
      <c r="AD682" s="36"/>
      <c r="AE682" s="36"/>
      <c r="AT682" s="19" t="s">
        <v>184</v>
      </c>
      <c r="AU682" s="19" t="s">
        <v>141</v>
      </c>
    </row>
    <row r="683" spans="2:51" s="14" customFormat="1" ht="11.25">
      <c r="B683" s="214"/>
      <c r="C683" s="215"/>
      <c r="D683" s="205" t="s">
        <v>186</v>
      </c>
      <c r="E683" s="216" t="s">
        <v>22</v>
      </c>
      <c r="F683" s="217" t="s">
        <v>477</v>
      </c>
      <c r="G683" s="215"/>
      <c r="H683" s="218">
        <v>12.56</v>
      </c>
      <c r="I683" s="219"/>
      <c r="J683" s="219"/>
      <c r="K683" s="215"/>
      <c r="L683" s="215"/>
      <c r="M683" s="220"/>
      <c r="N683" s="221"/>
      <c r="O683" s="222"/>
      <c r="P683" s="222"/>
      <c r="Q683" s="222"/>
      <c r="R683" s="222"/>
      <c r="S683" s="222"/>
      <c r="T683" s="222"/>
      <c r="U683" s="222"/>
      <c r="V683" s="222"/>
      <c r="W683" s="222"/>
      <c r="X683" s="223"/>
      <c r="AT683" s="224" t="s">
        <v>186</v>
      </c>
      <c r="AU683" s="224" t="s">
        <v>141</v>
      </c>
      <c r="AV683" s="14" t="s">
        <v>141</v>
      </c>
      <c r="AW683" s="14" t="s">
        <v>5</v>
      </c>
      <c r="AX683" s="14" t="s">
        <v>78</v>
      </c>
      <c r="AY683" s="224" t="s">
        <v>138</v>
      </c>
    </row>
    <row r="684" spans="2:51" s="15" customFormat="1" ht="11.25">
      <c r="B684" s="225"/>
      <c r="C684" s="226"/>
      <c r="D684" s="205" t="s">
        <v>186</v>
      </c>
      <c r="E684" s="227" t="s">
        <v>22</v>
      </c>
      <c r="F684" s="228" t="s">
        <v>196</v>
      </c>
      <c r="G684" s="226"/>
      <c r="H684" s="229">
        <v>12.56</v>
      </c>
      <c r="I684" s="230"/>
      <c r="J684" s="230"/>
      <c r="K684" s="226"/>
      <c r="L684" s="226"/>
      <c r="M684" s="231"/>
      <c r="N684" s="232"/>
      <c r="O684" s="233"/>
      <c r="P684" s="233"/>
      <c r="Q684" s="233"/>
      <c r="R684" s="233"/>
      <c r="S684" s="233"/>
      <c r="T684" s="233"/>
      <c r="U684" s="233"/>
      <c r="V684" s="233"/>
      <c r="W684" s="233"/>
      <c r="X684" s="234"/>
      <c r="AT684" s="235" t="s">
        <v>186</v>
      </c>
      <c r="AU684" s="235" t="s">
        <v>141</v>
      </c>
      <c r="AV684" s="15" t="s">
        <v>155</v>
      </c>
      <c r="AW684" s="15" t="s">
        <v>5</v>
      </c>
      <c r="AX684" s="15" t="s">
        <v>86</v>
      </c>
      <c r="AY684" s="235" t="s">
        <v>138</v>
      </c>
    </row>
    <row r="685" spans="1:65" s="2" customFormat="1" ht="24.2" customHeight="1">
      <c r="A685" s="36"/>
      <c r="B685" s="37"/>
      <c r="C685" s="178" t="s">
        <v>798</v>
      </c>
      <c r="D685" s="178" t="s">
        <v>142</v>
      </c>
      <c r="E685" s="179" t="s">
        <v>799</v>
      </c>
      <c r="F685" s="180" t="s">
        <v>800</v>
      </c>
      <c r="G685" s="181" t="s">
        <v>208</v>
      </c>
      <c r="H685" s="182">
        <v>12.56</v>
      </c>
      <c r="I685" s="183"/>
      <c r="J685" s="183"/>
      <c r="K685" s="184">
        <f>ROUND(P685*H685,2)</f>
        <v>0</v>
      </c>
      <c r="L685" s="180" t="s">
        <v>182</v>
      </c>
      <c r="M685" s="41"/>
      <c r="N685" s="185" t="s">
        <v>22</v>
      </c>
      <c r="O685" s="186" t="s">
        <v>48</v>
      </c>
      <c r="P685" s="187">
        <f>I685+J685</f>
        <v>0</v>
      </c>
      <c r="Q685" s="187">
        <f>ROUND(I685*H685,2)</f>
        <v>0</v>
      </c>
      <c r="R685" s="187">
        <f>ROUND(J685*H685,2)</f>
        <v>0</v>
      </c>
      <c r="S685" s="66"/>
      <c r="T685" s="188">
        <f>S685*H685</f>
        <v>0</v>
      </c>
      <c r="U685" s="188">
        <v>0.0003</v>
      </c>
      <c r="V685" s="188">
        <f>U685*H685</f>
        <v>0.0037679999999999996</v>
      </c>
      <c r="W685" s="188">
        <v>0</v>
      </c>
      <c r="X685" s="189">
        <f>W685*H685</f>
        <v>0</v>
      </c>
      <c r="Y685" s="36"/>
      <c r="Z685" s="36"/>
      <c r="AA685" s="36"/>
      <c r="AB685" s="36"/>
      <c r="AC685" s="36"/>
      <c r="AD685" s="36"/>
      <c r="AE685" s="36"/>
      <c r="AR685" s="190" t="s">
        <v>503</v>
      </c>
      <c r="AT685" s="190" t="s">
        <v>142</v>
      </c>
      <c r="AU685" s="190" t="s">
        <v>141</v>
      </c>
      <c r="AY685" s="19" t="s">
        <v>138</v>
      </c>
      <c r="BE685" s="191">
        <f>IF(O685="základní",K685,0)</f>
        <v>0</v>
      </c>
      <c r="BF685" s="191">
        <f>IF(O685="snížená",K685,0)</f>
        <v>0</v>
      </c>
      <c r="BG685" s="191">
        <f>IF(O685="zákl. přenesená",K685,0)</f>
        <v>0</v>
      </c>
      <c r="BH685" s="191">
        <f>IF(O685="sníž. přenesená",K685,0)</f>
        <v>0</v>
      </c>
      <c r="BI685" s="191">
        <f>IF(O685="nulová",K685,0)</f>
        <v>0</v>
      </c>
      <c r="BJ685" s="19" t="s">
        <v>141</v>
      </c>
      <c r="BK685" s="191">
        <f>ROUND(P685*H685,2)</f>
        <v>0</v>
      </c>
      <c r="BL685" s="19" t="s">
        <v>503</v>
      </c>
      <c r="BM685" s="190" t="s">
        <v>801</v>
      </c>
    </row>
    <row r="686" spans="1:47" s="2" customFormat="1" ht="11.25">
      <c r="A686" s="36"/>
      <c r="B686" s="37"/>
      <c r="C686" s="38"/>
      <c r="D686" s="198" t="s">
        <v>184</v>
      </c>
      <c r="E686" s="38"/>
      <c r="F686" s="199" t="s">
        <v>802</v>
      </c>
      <c r="G686" s="38"/>
      <c r="H686" s="38"/>
      <c r="I686" s="200"/>
      <c r="J686" s="200"/>
      <c r="K686" s="38"/>
      <c r="L686" s="38"/>
      <c r="M686" s="41"/>
      <c r="N686" s="201"/>
      <c r="O686" s="202"/>
      <c r="P686" s="66"/>
      <c r="Q686" s="66"/>
      <c r="R686" s="66"/>
      <c r="S686" s="66"/>
      <c r="T686" s="66"/>
      <c r="U686" s="66"/>
      <c r="V686" s="66"/>
      <c r="W686" s="66"/>
      <c r="X686" s="67"/>
      <c r="Y686" s="36"/>
      <c r="Z686" s="36"/>
      <c r="AA686" s="36"/>
      <c r="AB686" s="36"/>
      <c r="AC686" s="36"/>
      <c r="AD686" s="36"/>
      <c r="AE686" s="36"/>
      <c r="AT686" s="19" t="s">
        <v>184</v>
      </c>
      <c r="AU686" s="19" t="s">
        <v>141</v>
      </c>
    </row>
    <row r="687" spans="2:51" s="14" customFormat="1" ht="11.25">
      <c r="B687" s="214"/>
      <c r="C687" s="215"/>
      <c r="D687" s="205" t="s">
        <v>186</v>
      </c>
      <c r="E687" s="216" t="s">
        <v>22</v>
      </c>
      <c r="F687" s="217" t="s">
        <v>477</v>
      </c>
      <c r="G687" s="215"/>
      <c r="H687" s="218">
        <v>12.56</v>
      </c>
      <c r="I687" s="219"/>
      <c r="J687" s="219"/>
      <c r="K687" s="215"/>
      <c r="L687" s="215"/>
      <c r="M687" s="220"/>
      <c r="N687" s="221"/>
      <c r="O687" s="222"/>
      <c r="P687" s="222"/>
      <c r="Q687" s="222"/>
      <c r="R687" s="222"/>
      <c r="S687" s="222"/>
      <c r="T687" s="222"/>
      <c r="U687" s="222"/>
      <c r="V687" s="222"/>
      <c r="W687" s="222"/>
      <c r="X687" s="223"/>
      <c r="AT687" s="224" t="s">
        <v>186</v>
      </c>
      <c r="AU687" s="224" t="s">
        <v>141</v>
      </c>
      <c r="AV687" s="14" t="s">
        <v>141</v>
      </c>
      <c r="AW687" s="14" t="s">
        <v>5</v>
      </c>
      <c r="AX687" s="14" t="s">
        <v>86</v>
      </c>
      <c r="AY687" s="224" t="s">
        <v>138</v>
      </c>
    </row>
    <row r="688" spans="1:65" s="2" customFormat="1" ht="44.25" customHeight="1">
      <c r="A688" s="36"/>
      <c r="B688" s="37"/>
      <c r="C688" s="236" t="s">
        <v>803</v>
      </c>
      <c r="D688" s="236" t="s">
        <v>405</v>
      </c>
      <c r="E688" s="237" t="s">
        <v>804</v>
      </c>
      <c r="F688" s="238" t="s">
        <v>805</v>
      </c>
      <c r="G688" s="239" t="s">
        <v>208</v>
      </c>
      <c r="H688" s="240">
        <v>13.816</v>
      </c>
      <c r="I688" s="241"/>
      <c r="J688" s="242"/>
      <c r="K688" s="243">
        <f>ROUND(P688*H688,2)</f>
        <v>0</v>
      </c>
      <c r="L688" s="238" t="s">
        <v>182</v>
      </c>
      <c r="M688" s="244"/>
      <c r="N688" s="245" t="s">
        <v>22</v>
      </c>
      <c r="O688" s="186" t="s">
        <v>48</v>
      </c>
      <c r="P688" s="187">
        <f>I688+J688</f>
        <v>0</v>
      </c>
      <c r="Q688" s="187">
        <f>ROUND(I688*H688,2)</f>
        <v>0</v>
      </c>
      <c r="R688" s="187">
        <f>ROUND(J688*H688,2)</f>
        <v>0</v>
      </c>
      <c r="S688" s="66"/>
      <c r="T688" s="188">
        <f>S688*H688</f>
        <v>0</v>
      </c>
      <c r="U688" s="188">
        <v>0.0018</v>
      </c>
      <c r="V688" s="188">
        <f>U688*H688</f>
        <v>0.0248688</v>
      </c>
      <c r="W688" s="188">
        <v>0</v>
      </c>
      <c r="X688" s="189">
        <f>W688*H688</f>
        <v>0</v>
      </c>
      <c r="Y688" s="36"/>
      <c r="Z688" s="36"/>
      <c r="AA688" s="36"/>
      <c r="AB688" s="36"/>
      <c r="AC688" s="36"/>
      <c r="AD688" s="36"/>
      <c r="AE688" s="36"/>
      <c r="AR688" s="190" t="s">
        <v>511</v>
      </c>
      <c r="AT688" s="190" t="s">
        <v>405</v>
      </c>
      <c r="AU688" s="190" t="s">
        <v>141</v>
      </c>
      <c r="AY688" s="19" t="s">
        <v>138</v>
      </c>
      <c r="BE688" s="191">
        <f>IF(O688="základní",K688,0)</f>
        <v>0</v>
      </c>
      <c r="BF688" s="191">
        <f>IF(O688="snížená",K688,0)</f>
        <v>0</v>
      </c>
      <c r="BG688" s="191">
        <f>IF(O688="zákl. přenesená",K688,0)</f>
        <v>0</v>
      </c>
      <c r="BH688" s="191">
        <f>IF(O688="sníž. přenesená",K688,0)</f>
        <v>0</v>
      </c>
      <c r="BI688" s="191">
        <f>IF(O688="nulová",K688,0)</f>
        <v>0</v>
      </c>
      <c r="BJ688" s="19" t="s">
        <v>141</v>
      </c>
      <c r="BK688" s="191">
        <f>ROUND(P688*H688,2)</f>
        <v>0</v>
      </c>
      <c r="BL688" s="19" t="s">
        <v>503</v>
      </c>
      <c r="BM688" s="190" t="s">
        <v>806</v>
      </c>
    </row>
    <row r="689" spans="2:51" s="14" customFormat="1" ht="11.25">
      <c r="B689" s="214"/>
      <c r="C689" s="215"/>
      <c r="D689" s="205" t="s">
        <v>186</v>
      </c>
      <c r="E689" s="216" t="s">
        <v>22</v>
      </c>
      <c r="F689" s="217" t="s">
        <v>477</v>
      </c>
      <c r="G689" s="215"/>
      <c r="H689" s="218">
        <v>12.56</v>
      </c>
      <c r="I689" s="219"/>
      <c r="J689" s="219"/>
      <c r="K689" s="215"/>
      <c r="L689" s="215"/>
      <c r="M689" s="220"/>
      <c r="N689" s="221"/>
      <c r="O689" s="222"/>
      <c r="P689" s="222"/>
      <c r="Q689" s="222"/>
      <c r="R689" s="222"/>
      <c r="S689" s="222"/>
      <c r="T689" s="222"/>
      <c r="U689" s="222"/>
      <c r="V689" s="222"/>
      <c r="W689" s="222"/>
      <c r="X689" s="223"/>
      <c r="AT689" s="224" t="s">
        <v>186</v>
      </c>
      <c r="AU689" s="224" t="s">
        <v>141</v>
      </c>
      <c r="AV689" s="14" t="s">
        <v>141</v>
      </c>
      <c r="AW689" s="14" t="s">
        <v>5</v>
      </c>
      <c r="AX689" s="14" t="s">
        <v>78</v>
      </c>
      <c r="AY689" s="224" t="s">
        <v>138</v>
      </c>
    </row>
    <row r="690" spans="2:51" s="15" customFormat="1" ht="11.25">
      <c r="B690" s="225"/>
      <c r="C690" s="226"/>
      <c r="D690" s="205" t="s">
        <v>186</v>
      </c>
      <c r="E690" s="227" t="s">
        <v>22</v>
      </c>
      <c r="F690" s="228" t="s">
        <v>196</v>
      </c>
      <c r="G690" s="226"/>
      <c r="H690" s="229">
        <v>12.56</v>
      </c>
      <c r="I690" s="230"/>
      <c r="J690" s="230"/>
      <c r="K690" s="226"/>
      <c r="L690" s="226"/>
      <c r="M690" s="231"/>
      <c r="N690" s="232"/>
      <c r="O690" s="233"/>
      <c r="P690" s="233"/>
      <c r="Q690" s="233"/>
      <c r="R690" s="233"/>
      <c r="S690" s="233"/>
      <c r="T690" s="233"/>
      <c r="U690" s="233"/>
      <c r="V690" s="233"/>
      <c r="W690" s="233"/>
      <c r="X690" s="234"/>
      <c r="AT690" s="235" t="s">
        <v>186</v>
      </c>
      <c r="AU690" s="235" t="s">
        <v>141</v>
      </c>
      <c r="AV690" s="15" t="s">
        <v>155</v>
      </c>
      <c r="AW690" s="15" t="s">
        <v>5</v>
      </c>
      <c r="AX690" s="15" t="s">
        <v>86</v>
      </c>
      <c r="AY690" s="235" t="s">
        <v>138</v>
      </c>
    </row>
    <row r="691" spans="2:51" s="14" customFormat="1" ht="11.25">
      <c r="B691" s="214"/>
      <c r="C691" s="215"/>
      <c r="D691" s="205" t="s">
        <v>186</v>
      </c>
      <c r="E691" s="215"/>
      <c r="F691" s="217" t="s">
        <v>807</v>
      </c>
      <c r="G691" s="215"/>
      <c r="H691" s="218">
        <v>13.816</v>
      </c>
      <c r="I691" s="219"/>
      <c r="J691" s="219"/>
      <c r="K691" s="215"/>
      <c r="L691" s="215"/>
      <c r="M691" s="220"/>
      <c r="N691" s="221"/>
      <c r="O691" s="222"/>
      <c r="P691" s="222"/>
      <c r="Q691" s="222"/>
      <c r="R691" s="222"/>
      <c r="S691" s="222"/>
      <c r="T691" s="222"/>
      <c r="U691" s="222"/>
      <c r="V691" s="222"/>
      <c r="W691" s="222"/>
      <c r="X691" s="223"/>
      <c r="AT691" s="224" t="s">
        <v>186</v>
      </c>
      <c r="AU691" s="224" t="s">
        <v>141</v>
      </c>
      <c r="AV691" s="14" t="s">
        <v>141</v>
      </c>
      <c r="AW691" s="14" t="s">
        <v>4</v>
      </c>
      <c r="AX691" s="14" t="s">
        <v>86</v>
      </c>
      <c r="AY691" s="224" t="s">
        <v>138</v>
      </c>
    </row>
    <row r="692" spans="1:65" s="2" customFormat="1" ht="24.2" customHeight="1">
      <c r="A692" s="36"/>
      <c r="B692" s="37"/>
      <c r="C692" s="178" t="s">
        <v>808</v>
      </c>
      <c r="D692" s="178" t="s">
        <v>142</v>
      </c>
      <c r="E692" s="179" t="s">
        <v>809</v>
      </c>
      <c r="F692" s="180" t="s">
        <v>810</v>
      </c>
      <c r="G692" s="181" t="s">
        <v>682</v>
      </c>
      <c r="H692" s="182">
        <v>13.66</v>
      </c>
      <c r="I692" s="183"/>
      <c r="J692" s="183"/>
      <c r="K692" s="184">
        <f>ROUND(P692*H692,2)</f>
        <v>0</v>
      </c>
      <c r="L692" s="180" t="s">
        <v>182</v>
      </c>
      <c r="M692" s="41"/>
      <c r="N692" s="185" t="s">
        <v>22</v>
      </c>
      <c r="O692" s="186" t="s">
        <v>48</v>
      </c>
      <c r="P692" s="187">
        <f>I692+J692</f>
        <v>0</v>
      </c>
      <c r="Q692" s="187">
        <f>ROUND(I692*H692,2)</f>
        <v>0</v>
      </c>
      <c r="R692" s="187">
        <f>ROUND(J692*H692,2)</f>
        <v>0</v>
      </c>
      <c r="S692" s="66"/>
      <c r="T692" s="188">
        <f>S692*H692</f>
        <v>0</v>
      </c>
      <c r="U692" s="188">
        <v>2.987E-05</v>
      </c>
      <c r="V692" s="188">
        <f>U692*H692</f>
        <v>0.0004080242</v>
      </c>
      <c r="W692" s="188">
        <v>0</v>
      </c>
      <c r="X692" s="189">
        <f>W692*H692</f>
        <v>0</v>
      </c>
      <c r="Y692" s="36"/>
      <c r="Z692" s="36"/>
      <c r="AA692" s="36"/>
      <c r="AB692" s="36"/>
      <c r="AC692" s="36"/>
      <c r="AD692" s="36"/>
      <c r="AE692" s="36"/>
      <c r="AR692" s="190" t="s">
        <v>503</v>
      </c>
      <c r="AT692" s="190" t="s">
        <v>142</v>
      </c>
      <c r="AU692" s="190" t="s">
        <v>141</v>
      </c>
      <c r="AY692" s="19" t="s">
        <v>138</v>
      </c>
      <c r="BE692" s="191">
        <f>IF(O692="základní",K692,0)</f>
        <v>0</v>
      </c>
      <c r="BF692" s="191">
        <f>IF(O692="snížená",K692,0)</f>
        <v>0</v>
      </c>
      <c r="BG692" s="191">
        <f>IF(O692="zákl. přenesená",K692,0)</f>
        <v>0</v>
      </c>
      <c r="BH692" s="191">
        <f>IF(O692="sníž. přenesená",K692,0)</f>
        <v>0</v>
      </c>
      <c r="BI692" s="191">
        <f>IF(O692="nulová",K692,0)</f>
        <v>0</v>
      </c>
      <c r="BJ692" s="19" t="s">
        <v>141</v>
      </c>
      <c r="BK692" s="191">
        <f>ROUND(P692*H692,2)</f>
        <v>0</v>
      </c>
      <c r="BL692" s="19" t="s">
        <v>503</v>
      </c>
      <c r="BM692" s="190" t="s">
        <v>811</v>
      </c>
    </row>
    <row r="693" spans="1:47" s="2" customFormat="1" ht="11.25">
      <c r="A693" s="36"/>
      <c r="B693" s="37"/>
      <c r="C693" s="38"/>
      <c r="D693" s="198" t="s">
        <v>184</v>
      </c>
      <c r="E693" s="38"/>
      <c r="F693" s="199" t="s">
        <v>812</v>
      </c>
      <c r="G693" s="38"/>
      <c r="H693" s="38"/>
      <c r="I693" s="200"/>
      <c r="J693" s="200"/>
      <c r="K693" s="38"/>
      <c r="L693" s="38"/>
      <c r="M693" s="41"/>
      <c r="N693" s="201"/>
      <c r="O693" s="202"/>
      <c r="P693" s="66"/>
      <c r="Q693" s="66"/>
      <c r="R693" s="66"/>
      <c r="S693" s="66"/>
      <c r="T693" s="66"/>
      <c r="U693" s="66"/>
      <c r="V693" s="66"/>
      <c r="W693" s="66"/>
      <c r="X693" s="67"/>
      <c r="Y693" s="36"/>
      <c r="Z693" s="36"/>
      <c r="AA693" s="36"/>
      <c r="AB693" s="36"/>
      <c r="AC693" s="36"/>
      <c r="AD693" s="36"/>
      <c r="AE693" s="36"/>
      <c r="AT693" s="19" t="s">
        <v>184</v>
      </c>
      <c r="AU693" s="19" t="s">
        <v>141</v>
      </c>
    </row>
    <row r="694" spans="2:51" s="14" customFormat="1" ht="11.25">
      <c r="B694" s="214"/>
      <c r="C694" s="215"/>
      <c r="D694" s="205" t="s">
        <v>186</v>
      </c>
      <c r="E694" s="216" t="s">
        <v>22</v>
      </c>
      <c r="F694" s="217" t="s">
        <v>813</v>
      </c>
      <c r="G694" s="215"/>
      <c r="H694" s="218">
        <v>13.66</v>
      </c>
      <c r="I694" s="219"/>
      <c r="J694" s="219"/>
      <c r="K694" s="215"/>
      <c r="L694" s="215"/>
      <c r="M694" s="220"/>
      <c r="N694" s="221"/>
      <c r="O694" s="222"/>
      <c r="P694" s="222"/>
      <c r="Q694" s="222"/>
      <c r="R694" s="222"/>
      <c r="S694" s="222"/>
      <c r="T694" s="222"/>
      <c r="U694" s="222"/>
      <c r="V694" s="222"/>
      <c r="W694" s="222"/>
      <c r="X694" s="223"/>
      <c r="AT694" s="224" t="s">
        <v>186</v>
      </c>
      <c r="AU694" s="224" t="s">
        <v>141</v>
      </c>
      <c r="AV694" s="14" t="s">
        <v>141</v>
      </c>
      <c r="AW694" s="14" t="s">
        <v>5</v>
      </c>
      <c r="AX694" s="14" t="s">
        <v>78</v>
      </c>
      <c r="AY694" s="224" t="s">
        <v>138</v>
      </c>
    </row>
    <row r="695" spans="2:51" s="15" customFormat="1" ht="11.25">
      <c r="B695" s="225"/>
      <c r="C695" s="226"/>
      <c r="D695" s="205" t="s">
        <v>186</v>
      </c>
      <c r="E695" s="227" t="s">
        <v>22</v>
      </c>
      <c r="F695" s="228" t="s">
        <v>196</v>
      </c>
      <c r="G695" s="226"/>
      <c r="H695" s="229">
        <v>13.66</v>
      </c>
      <c r="I695" s="230"/>
      <c r="J695" s="230"/>
      <c r="K695" s="226"/>
      <c r="L695" s="226"/>
      <c r="M695" s="231"/>
      <c r="N695" s="232"/>
      <c r="O695" s="233"/>
      <c r="P695" s="233"/>
      <c r="Q695" s="233"/>
      <c r="R695" s="233"/>
      <c r="S695" s="233"/>
      <c r="T695" s="233"/>
      <c r="U695" s="233"/>
      <c r="V695" s="233"/>
      <c r="W695" s="233"/>
      <c r="X695" s="234"/>
      <c r="AT695" s="235" t="s">
        <v>186</v>
      </c>
      <c r="AU695" s="235" t="s">
        <v>141</v>
      </c>
      <c r="AV695" s="15" t="s">
        <v>155</v>
      </c>
      <c r="AW695" s="15" t="s">
        <v>5</v>
      </c>
      <c r="AX695" s="15" t="s">
        <v>86</v>
      </c>
      <c r="AY695" s="235" t="s">
        <v>138</v>
      </c>
    </row>
    <row r="696" spans="1:65" s="2" customFormat="1" ht="24.2" customHeight="1">
      <c r="A696" s="36"/>
      <c r="B696" s="37"/>
      <c r="C696" s="236" t="s">
        <v>814</v>
      </c>
      <c r="D696" s="236" t="s">
        <v>405</v>
      </c>
      <c r="E696" s="237" t="s">
        <v>815</v>
      </c>
      <c r="F696" s="238" t="s">
        <v>816</v>
      </c>
      <c r="G696" s="239" t="s">
        <v>682</v>
      </c>
      <c r="H696" s="240">
        <v>13.933</v>
      </c>
      <c r="I696" s="241"/>
      <c r="J696" s="242"/>
      <c r="K696" s="243">
        <f>ROUND(P696*H696,2)</f>
        <v>0</v>
      </c>
      <c r="L696" s="238" t="s">
        <v>182</v>
      </c>
      <c r="M696" s="244"/>
      <c r="N696" s="245" t="s">
        <v>22</v>
      </c>
      <c r="O696" s="186" t="s">
        <v>48</v>
      </c>
      <c r="P696" s="187">
        <f>I696+J696</f>
        <v>0</v>
      </c>
      <c r="Q696" s="187">
        <f>ROUND(I696*H696,2)</f>
        <v>0</v>
      </c>
      <c r="R696" s="187">
        <f>ROUND(J696*H696,2)</f>
        <v>0</v>
      </c>
      <c r="S696" s="66"/>
      <c r="T696" s="188">
        <f>S696*H696</f>
        <v>0</v>
      </c>
      <c r="U696" s="188">
        <v>0.00038</v>
      </c>
      <c r="V696" s="188">
        <f>U696*H696</f>
        <v>0.00529454</v>
      </c>
      <c r="W696" s="188">
        <v>0</v>
      </c>
      <c r="X696" s="189">
        <f>W696*H696</f>
        <v>0</v>
      </c>
      <c r="Y696" s="36"/>
      <c r="Z696" s="36"/>
      <c r="AA696" s="36"/>
      <c r="AB696" s="36"/>
      <c r="AC696" s="36"/>
      <c r="AD696" s="36"/>
      <c r="AE696" s="36"/>
      <c r="AR696" s="190" t="s">
        <v>511</v>
      </c>
      <c r="AT696" s="190" t="s">
        <v>405</v>
      </c>
      <c r="AU696" s="190" t="s">
        <v>141</v>
      </c>
      <c r="AY696" s="19" t="s">
        <v>138</v>
      </c>
      <c r="BE696" s="191">
        <f>IF(O696="základní",K696,0)</f>
        <v>0</v>
      </c>
      <c r="BF696" s="191">
        <f>IF(O696="snížená",K696,0)</f>
        <v>0</v>
      </c>
      <c r="BG696" s="191">
        <f>IF(O696="zákl. přenesená",K696,0)</f>
        <v>0</v>
      </c>
      <c r="BH696" s="191">
        <f>IF(O696="sníž. přenesená",K696,0)</f>
        <v>0</v>
      </c>
      <c r="BI696" s="191">
        <f>IF(O696="nulová",K696,0)</f>
        <v>0</v>
      </c>
      <c r="BJ696" s="19" t="s">
        <v>141</v>
      </c>
      <c r="BK696" s="191">
        <f>ROUND(P696*H696,2)</f>
        <v>0</v>
      </c>
      <c r="BL696" s="19" t="s">
        <v>503</v>
      </c>
      <c r="BM696" s="190" t="s">
        <v>817</v>
      </c>
    </row>
    <row r="697" spans="2:51" s="14" customFormat="1" ht="11.25">
      <c r="B697" s="214"/>
      <c r="C697" s="215"/>
      <c r="D697" s="205" t="s">
        <v>186</v>
      </c>
      <c r="E697" s="216" t="s">
        <v>22</v>
      </c>
      <c r="F697" s="217" t="s">
        <v>818</v>
      </c>
      <c r="G697" s="215"/>
      <c r="H697" s="218">
        <v>13.66</v>
      </c>
      <c r="I697" s="219"/>
      <c r="J697" s="219"/>
      <c r="K697" s="215"/>
      <c r="L697" s="215"/>
      <c r="M697" s="220"/>
      <c r="N697" s="221"/>
      <c r="O697" s="222"/>
      <c r="P697" s="222"/>
      <c r="Q697" s="222"/>
      <c r="R697" s="222"/>
      <c r="S697" s="222"/>
      <c r="T697" s="222"/>
      <c r="U697" s="222"/>
      <c r="V697" s="222"/>
      <c r="W697" s="222"/>
      <c r="X697" s="223"/>
      <c r="AT697" s="224" t="s">
        <v>186</v>
      </c>
      <c r="AU697" s="224" t="s">
        <v>141</v>
      </c>
      <c r="AV697" s="14" t="s">
        <v>141</v>
      </c>
      <c r="AW697" s="14" t="s">
        <v>5</v>
      </c>
      <c r="AX697" s="14" t="s">
        <v>78</v>
      </c>
      <c r="AY697" s="224" t="s">
        <v>138</v>
      </c>
    </row>
    <row r="698" spans="2:51" s="15" customFormat="1" ht="11.25">
      <c r="B698" s="225"/>
      <c r="C698" s="226"/>
      <c r="D698" s="205" t="s">
        <v>186</v>
      </c>
      <c r="E698" s="227" t="s">
        <v>22</v>
      </c>
      <c r="F698" s="228" t="s">
        <v>196</v>
      </c>
      <c r="G698" s="226"/>
      <c r="H698" s="229">
        <v>13.66</v>
      </c>
      <c r="I698" s="230"/>
      <c r="J698" s="230"/>
      <c r="K698" s="226"/>
      <c r="L698" s="226"/>
      <c r="M698" s="231"/>
      <c r="N698" s="232"/>
      <c r="O698" s="233"/>
      <c r="P698" s="233"/>
      <c r="Q698" s="233"/>
      <c r="R698" s="233"/>
      <c r="S698" s="233"/>
      <c r="T698" s="233"/>
      <c r="U698" s="233"/>
      <c r="V698" s="233"/>
      <c r="W698" s="233"/>
      <c r="X698" s="234"/>
      <c r="AT698" s="235" t="s">
        <v>186</v>
      </c>
      <c r="AU698" s="235" t="s">
        <v>141</v>
      </c>
      <c r="AV698" s="15" t="s">
        <v>155</v>
      </c>
      <c r="AW698" s="15" t="s">
        <v>5</v>
      </c>
      <c r="AX698" s="15" t="s">
        <v>86</v>
      </c>
      <c r="AY698" s="235" t="s">
        <v>138</v>
      </c>
    </row>
    <row r="699" spans="2:51" s="14" customFormat="1" ht="11.25">
      <c r="B699" s="214"/>
      <c r="C699" s="215"/>
      <c r="D699" s="205" t="s">
        <v>186</v>
      </c>
      <c r="E699" s="215"/>
      <c r="F699" s="217" t="s">
        <v>819</v>
      </c>
      <c r="G699" s="215"/>
      <c r="H699" s="218">
        <v>13.933</v>
      </c>
      <c r="I699" s="219"/>
      <c r="J699" s="219"/>
      <c r="K699" s="215"/>
      <c r="L699" s="215"/>
      <c r="M699" s="220"/>
      <c r="N699" s="221"/>
      <c r="O699" s="222"/>
      <c r="P699" s="222"/>
      <c r="Q699" s="222"/>
      <c r="R699" s="222"/>
      <c r="S699" s="222"/>
      <c r="T699" s="222"/>
      <c r="U699" s="222"/>
      <c r="V699" s="222"/>
      <c r="W699" s="222"/>
      <c r="X699" s="223"/>
      <c r="AT699" s="224" t="s">
        <v>186</v>
      </c>
      <c r="AU699" s="224" t="s">
        <v>141</v>
      </c>
      <c r="AV699" s="14" t="s">
        <v>141</v>
      </c>
      <c r="AW699" s="14" t="s">
        <v>4</v>
      </c>
      <c r="AX699" s="14" t="s">
        <v>86</v>
      </c>
      <c r="AY699" s="224" t="s">
        <v>138</v>
      </c>
    </row>
    <row r="700" spans="1:65" s="2" customFormat="1" ht="49.15" customHeight="1">
      <c r="A700" s="36"/>
      <c r="B700" s="37"/>
      <c r="C700" s="178" t="s">
        <v>820</v>
      </c>
      <c r="D700" s="178" t="s">
        <v>142</v>
      </c>
      <c r="E700" s="179" t="s">
        <v>821</v>
      </c>
      <c r="F700" s="180" t="s">
        <v>822</v>
      </c>
      <c r="G700" s="181" t="s">
        <v>200</v>
      </c>
      <c r="H700" s="182">
        <v>0.035</v>
      </c>
      <c r="I700" s="183"/>
      <c r="J700" s="183"/>
      <c r="K700" s="184">
        <f>ROUND(P700*H700,2)</f>
        <v>0</v>
      </c>
      <c r="L700" s="180" t="s">
        <v>182</v>
      </c>
      <c r="M700" s="41"/>
      <c r="N700" s="185" t="s">
        <v>22</v>
      </c>
      <c r="O700" s="186" t="s">
        <v>48</v>
      </c>
      <c r="P700" s="187">
        <f>I700+J700</f>
        <v>0</v>
      </c>
      <c r="Q700" s="187">
        <f>ROUND(I700*H700,2)</f>
        <v>0</v>
      </c>
      <c r="R700" s="187">
        <f>ROUND(J700*H700,2)</f>
        <v>0</v>
      </c>
      <c r="S700" s="66"/>
      <c r="T700" s="188">
        <f>S700*H700</f>
        <v>0</v>
      </c>
      <c r="U700" s="188">
        <v>0</v>
      </c>
      <c r="V700" s="188">
        <f>U700*H700</f>
        <v>0</v>
      </c>
      <c r="W700" s="188">
        <v>0</v>
      </c>
      <c r="X700" s="189">
        <f>W700*H700</f>
        <v>0</v>
      </c>
      <c r="Y700" s="36"/>
      <c r="Z700" s="36"/>
      <c r="AA700" s="36"/>
      <c r="AB700" s="36"/>
      <c r="AC700" s="36"/>
      <c r="AD700" s="36"/>
      <c r="AE700" s="36"/>
      <c r="AR700" s="190" t="s">
        <v>503</v>
      </c>
      <c r="AT700" s="190" t="s">
        <v>142</v>
      </c>
      <c r="AU700" s="190" t="s">
        <v>141</v>
      </c>
      <c r="AY700" s="19" t="s">
        <v>138</v>
      </c>
      <c r="BE700" s="191">
        <f>IF(O700="základní",K700,0)</f>
        <v>0</v>
      </c>
      <c r="BF700" s="191">
        <f>IF(O700="snížená",K700,0)</f>
        <v>0</v>
      </c>
      <c r="BG700" s="191">
        <f>IF(O700="zákl. přenesená",K700,0)</f>
        <v>0</v>
      </c>
      <c r="BH700" s="191">
        <f>IF(O700="sníž. přenesená",K700,0)</f>
        <v>0</v>
      </c>
      <c r="BI700" s="191">
        <f>IF(O700="nulová",K700,0)</f>
        <v>0</v>
      </c>
      <c r="BJ700" s="19" t="s">
        <v>141</v>
      </c>
      <c r="BK700" s="191">
        <f>ROUND(P700*H700,2)</f>
        <v>0</v>
      </c>
      <c r="BL700" s="19" t="s">
        <v>503</v>
      </c>
      <c r="BM700" s="190" t="s">
        <v>823</v>
      </c>
    </row>
    <row r="701" spans="1:47" s="2" customFormat="1" ht="11.25">
      <c r="A701" s="36"/>
      <c r="B701" s="37"/>
      <c r="C701" s="38"/>
      <c r="D701" s="198" t="s">
        <v>184</v>
      </c>
      <c r="E701" s="38"/>
      <c r="F701" s="199" t="s">
        <v>824</v>
      </c>
      <c r="G701" s="38"/>
      <c r="H701" s="38"/>
      <c r="I701" s="200"/>
      <c r="J701" s="200"/>
      <c r="K701" s="38"/>
      <c r="L701" s="38"/>
      <c r="M701" s="41"/>
      <c r="N701" s="201"/>
      <c r="O701" s="202"/>
      <c r="P701" s="66"/>
      <c r="Q701" s="66"/>
      <c r="R701" s="66"/>
      <c r="S701" s="66"/>
      <c r="T701" s="66"/>
      <c r="U701" s="66"/>
      <c r="V701" s="66"/>
      <c r="W701" s="66"/>
      <c r="X701" s="67"/>
      <c r="Y701" s="36"/>
      <c r="Z701" s="36"/>
      <c r="AA701" s="36"/>
      <c r="AB701" s="36"/>
      <c r="AC701" s="36"/>
      <c r="AD701" s="36"/>
      <c r="AE701" s="36"/>
      <c r="AT701" s="19" t="s">
        <v>184</v>
      </c>
      <c r="AU701" s="19" t="s">
        <v>141</v>
      </c>
    </row>
    <row r="702" spans="2:63" s="12" customFormat="1" ht="22.9" customHeight="1">
      <c r="B702" s="161"/>
      <c r="C702" s="162"/>
      <c r="D702" s="163" t="s">
        <v>77</v>
      </c>
      <c r="E702" s="176" t="s">
        <v>825</v>
      </c>
      <c r="F702" s="176" t="s">
        <v>826</v>
      </c>
      <c r="G702" s="162"/>
      <c r="H702" s="162"/>
      <c r="I702" s="165"/>
      <c r="J702" s="165"/>
      <c r="K702" s="177">
        <f>BK702</f>
        <v>0</v>
      </c>
      <c r="L702" s="162"/>
      <c r="M702" s="167"/>
      <c r="N702" s="168"/>
      <c r="O702" s="169"/>
      <c r="P702" s="169"/>
      <c r="Q702" s="170">
        <f>SUM(Q703:Q908)</f>
        <v>0</v>
      </c>
      <c r="R702" s="170">
        <f>SUM(R703:R908)</f>
        <v>0</v>
      </c>
      <c r="S702" s="169"/>
      <c r="T702" s="171">
        <f>SUM(T703:T908)</f>
        <v>0</v>
      </c>
      <c r="U702" s="169"/>
      <c r="V702" s="171">
        <f>SUM(V703:V908)</f>
        <v>3.853947290999999</v>
      </c>
      <c r="W702" s="169"/>
      <c r="X702" s="172">
        <f>SUM(X703:X908)</f>
        <v>0</v>
      </c>
      <c r="AR702" s="173" t="s">
        <v>141</v>
      </c>
      <c r="AT702" s="174" t="s">
        <v>77</v>
      </c>
      <c r="AU702" s="174" t="s">
        <v>86</v>
      </c>
      <c r="AY702" s="173" t="s">
        <v>138</v>
      </c>
      <c r="BK702" s="175">
        <f>SUM(BK703:BK908)</f>
        <v>0</v>
      </c>
    </row>
    <row r="703" spans="1:65" s="2" customFormat="1" ht="24.2" customHeight="1">
      <c r="A703" s="36"/>
      <c r="B703" s="37"/>
      <c r="C703" s="178" t="s">
        <v>827</v>
      </c>
      <c r="D703" s="178" t="s">
        <v>142</v>
      </c>
      <c r="E703" s="179" t="s">
        <v>828</v>
      </c>
      <c r="F703" s="180" t="s">
        <v>829</v>
      </c>
      <c r="G703" s="181" t="s">
        <v>208</v>
      </c>
      <c r="H703" s="182">
        <v>209.736</v>
      </c>
      <c r="I703" s="183"/>
      <c r="J703" s="183"/>
      <c r="K703" s="184">
        <f>ROUND(P703*H703,2)</f>
        <v>0</v>
      </c>
      <c r="L703" s="180" t="s">
        <v>182</v>
      </c>
      <c r="M703" s="41"/>
      <c r="N703" s="185" t="s">
        <v>22</v>
      </c>
      <c r="O703" s="186" t="s">
        <v>48</v>
      </c>
      <c r="P703" s="187">
        <f>I703+J703</f>
        <v>0</v>
      </c>
      <c r="Q703" s="187">
        <f>ROUND(I703*H703,2)</f>
        <v>0</v>
      </c>
      <c r="R703" s="187">
        <f>ROUND(J703*H703,2)</f>
        <v>0</v>
      </c>
      <c r="S703" s="66"/>
      <c r="T703" s="188">
        <f>S703*H703</f>
        <v>0</v>
      </c>
      <c r="U703" s="188">
        <v>0.0003</v>
      </c>
      <c r="V703" s="188">
        <f>U703*H703</f>
        <v>0.06292079999999999</v>
      </c>
      <c r="W703" s="188">
        <v>0</v>
      </c>
      <c r="X703" s="189">
        <f>W703*H703</f>
        <v>0</v>
      </c>
      <c r="Y703" s="36"/>
      <c r="Z703" s="36"/>
      <c r="AA703" s="36"/>
      <c r="AB703" s="36"/>
      <c r="AC703" s="36"/>
      <c r="AD703" s="36"/>
      <c r="AE703" s="36"/>
      <c r="AR703" s="190" t="s">
        <v>503</v>
      </c>
      <c r="AT703" s="190" t="s">
        <v>142</v>
      </c>
      <c r="AU703" s="190" t="s">
        <v>141</v>
      </c>
      <c r="AY703" s="19" t="s">
        <v>138</v>
      </c>
      <c r="BE703" s="191">
        <f>IF(O703="základní",K703,0)</f>
        <v>0</v>
      </c>
      <c r="BF703" s="191">
        <f>IF(O703="snížená",K703,0)</f>
        <v>0</v>
      </c>
      <c r="BG703" s="191">
        <f>IF(O703="zákl. přenesená",K703,0)</f>
        <v>0</v>
      </c>
      <c r="BH703" s="191">
        <f>IF(O703="sníž. přenesená",K703,0)</f>
        <v>0</v>
      </c>
      <c r="BI703" s="191">
        <f>IF(O703="nulová",K703,0)</f>
        <v>0</v>
      </c>
      <c r="BJ703" s="19" t="s">
        <v>141</v>
      </c>
      <c r="BK703" s="191">
        <f>ROUND(P703*H703,2)</f>
        <v>0</v>
      </c>
      <c r="BL703" s="19" t="s">
        <v>503</v>
      </c>
      <c r="BM703" s="190" t="s">
        <v>830</v>
      </c>
    </row>
    <row r="704" spans="1:47" s="2" customFormat="1" ht="11.25">
      <c r="A704" s="36"/>
      <c r="B704" s="37"/>
      <c r="C704" s="38"/>
      <c r="D704" s="198" t="s">
        <v>184</v>
      </c>
      <c r="E704" s="38"/>
      <c r="F704" s="199" t="s">
        <v>831</v>
      </c>
      <c r="G704" s="38"/>
      <c r="H704" s="38"/>
      <c r="I704" s="200"/>
      <c r="J704" s="200"/>
      <c r="K704" s="38"/>
      <c r="L704" s="38"/>
      <c r="M704" s="41"/>
      <c r="N704" s="201"/>
      <c r="O704" s="202"/>
      <c r="P704" s="66"/>
      <c r="Q704" s="66"/>
      <c r="R704" s="66"/>
      <c r="S704" s="66"/>
      <c r="T704" s="66"/>
      <c r="U704" s="66"/>
      <c r="V704" s="66"/>
      <c r="W704" s="66"/>
      <c r="X704" s="67"/>
      <c r="Y704" s="36"/>
      <c r="Z704" s="36"/>
      <c r="AA704" s="36"/>
      <c r="AB704" s="36"/>
      <c r="AC704" s="36"/>
      <c r="AD704" s="36"/>
      <c r="AE704" s="36"/>
      <c r="AT704" s="19" t="s">
        <v>184</v>
      </c>
      <c r="AU704" s="19" t="s">
        <v>141</v>
      </c>
    </row>
    <row r="705" spans="2:51" s="13" customFormat="1" ht="11.25">
      <c r="B705" s="203"/>
      <c r="C705" s="204"/>
      <c r="D705" s="205" t="s">
        <v>186</v>
      </c>
      <c r="E705" s="206" t="s">
        <v>22</v>
      </c>
      <c r="F705" s="207" t="s">
        <v>287</v>
      </c>
      <c r="G705" s="204"/>
      <c r="H705" s="206" t="s">
        <v>22</v>
      </c>
      <c r="I705" s="208"/>
      <c r="J705" s="208"/>
      <c r="K705" s="204"/>
      <c r="L705" s="204"/>
      <c r="M705" s="209"/>
      <c r="N705" s="210"/>
      <c r="O705" s="211"/>
      <c r="P705" s="211"/>
      <c r="Q705" s="211"/>
      <c r="R705" s="211"/>
      <c r="S705" s="211"/>
      <c r="T705" s="211"/>
      <c r="U705" s="211"/>
      <c r="V705" s="211"/>
      <c r="W705" s="211"/>
      <c r="X705" s="212"/>
      <c r="AT705" s="213" t="s">
        <v>186</v>
      </c>
      <c r="AU705" s="213" t="s">
        <v>141</v>
      </c>
      <c r="AV705" s="13" t="s">
        <v>86</v>
      </c>
      <c r="AW705" s="13" t="s">
        <v>5</v>
      </c>
      <c r="AX705" s="13" t="s">
        <v>78</v>
      </c>
      <c r="AY705" s="213" t="s">
        <v>138</v>
      </c>
    </row>
    <row r="706" spans="2:51" s="14" customFormat="1" ht="11.25">
      <c r="B706" s="214"/>
      <c r="C706" s="215"/>
      <c r="D706" s="205" t="s">
        <v>186</v>
      </c>
      <c r="E706" s="216" t="s">
        <v>22</v>
      </c>
      <c r="F706" s="217" t="s">
        <v>370</v>
      </c>
      <c r="G706" s="215"/>
      <c r="H706" s="218">
        <v>3.765</v>
      </c>
      <c r="I706" s="219"/>
      <c r="J706" s="219"/>
      <c r="K706" s="215"/>
      <c r="L706" s="215"/>
      <c r="M706" s="220"/>
      <c r="N706" s="221"/>
      <c r="O706" s="222"/>
      <c r="P706" s="222"/>
      <c r="Q706" s="222"/>
      <c r="R706" s="222"/>
      <c r="S706" s="222"/>
      <c r="T706" s="222"/>
      <c r="U706" s="222"/>
      <c r="V706" s="222"/>
      <c r="W706" s="222"/>
      <c r="X706" s="223"/>
      <c r="AT706" s="224" t="s">
        <v>186</v>
      </c>
      <c r="AU706" s="224" t="s">
        <v>141</v>
      </c>
      <c r="AV706" s="14" t="s">
        <v>141</v>
      </c>
      <c r="AW706" s="14" t="s">
        <v>5</v>
      </c>
      <c r="AX706" s="14" t="s">
        <v>78</v>
      </c>
      <c r="AY706" s="224" t="s">
        <v>138</v>
      </c>
    </row>
    <row r="707" spans="2:51" s="13" customFormat="1" ht="11.25">
      <c r="B707" s="203"/>
      <c r="C707" s="204"/>
      <c r="D707" s="205" t="s">
        <v>186</v>
      </c>
      <c r="E707" s="206" t="s">
        <v>22</v>
      </c>
      <c r="F707" s="207" t="s">
        <v>187</v>
      </c>
      <c r="G707" s="204"/>
      <c r="H707" s="206" t="s">
        <v>22</v>
      </c>
      <c r="I707" s="208"/>
      <c r="J707" s="208"/>
      <c r="K707" s="204"/>
      <c r="L707" s="204"/>
      <c r="M707" s="209"/>
      <c r="N707" s="210"/>
      <c r="O707" s="211"/>
      <c r="P707" s="211"/>
      <c r="Q707" s="211"/>
      <c r="R707" s="211"/>
      <c r="S707" s="211"/>
      <c r="T707" s="211"/>
      <c r="U707" s="211"/>
      <c r="V707" s="211"/>
      <c r="W707" s="211"/>
      <c r="X707" s="212"/>
      <c r="AT707" s="213" t="s">
        <v>186</v>
      </c>
      <c r="AU707" s="213" t="s">
        <v>141</v>
      </c>
      <c r="AV707" s="13" t="s">
        <v>86</v>
      </c>
      <c r="AW707" s="13" t="s">
        <v>5</v>
      </c>
      <c r="AX707" s="13" t="s">
        <v>78</v>
      </c>
      <c r="AY707" s="213" t="s">
        <v>138</v>
      </c>
    </row>
    <row r="708" spans="2:51" s="14" customFormat="1" ht="11.25">
      <c r="B708" s="214"/>
      <c r="C708" s="215"/>
      <c r="D708" s="205" t="s">
        <v>186</v>
      </c>
      <c r="E708" s="216" t="s">
        <v>22</v>
      </c>
      <c r="F708" s="217" t="s">
        <v>832</v>
      </c>
      <c r="G708" s="215"/>
      <c r="H708" s="218">
        <v>22.72</v>
      </c>
      <c r="I708" s="219"/>
      <c r="J708" s="219"/>
      <c r="K708" s="215"/>
      <c r="L708" s="215"/>
      <c r="M708" s="220"/>
      <c r="N708" s="221"/>
      <c r="O708" s="222"/>
      <c r="P708" s="222"/>
      <c r="Q708" s="222"/>
      <c r="R708" s="222"/>
      <c r="S708" s="222"/>
      <c r="T708" s="222"/>
      <c r="U708" s="222"/>
      <c r="V708" s="222"/>
      <c r="W708" s="222"/>
      <c r="X708" s="223"/>
      <c r="AT708" s="224" t="s">
        <v>186</v>
      </c>
      <c r="AU708" s="224" t="s">
        <v>141</v>
      </c>
      <c r="AV708" s="14" t="s">
        <v>141</v>
      </c>
      <c r="AW708" s="14" t="s">
        <v>5</v>
      </c>
      <c r="AX708" s="14" t="s">
        <v>78</v>
      </c>
      <c r="AY708" s="224" t="s">
        <v>138</v>
      </c>
    </row>
    <row r="709" spans="2:51" s="13" customFormat="1" ht="11.25">
      <c r="B709" s="203"/>
      <c r="C709" s="204"/>
      <c r="D709" s="205" t="s">
        <v>186</v>
      </c>
      <c r="E709" s="206" t="s">
        <v>22</v>
      </c>
      <c r="F709" s="207" t="s">
        <v>221</v>
      </c>
      <c r="G709" s="204"/>
      <c r="H709" s="206" t="s">
        <v>22</v>
      </c>
      <c r="I709" s="208"/>
      <c r="J709" s="208"/>
      <c r="K709" s="204"/>
      <c r="L709" s="204"/>
      <c r="M709" s="209"/>
      <c r="N709" s="210"/>
      <c r="O709" s="211"/>
      <c r="P709" s="211"/>
      <c r="Q709" s="211"/>
      <c r="R709" s="211"/>
      <c r="S709" s="211"/>
      <c r="T709" s="211"/>
      <c r="U709" s="211"/>
      <c r="V709" s="211"/>
      <c r="W709" s="211"/>
      <c r="X709" s="212"/>
      <c r="AT709" s="213" t="s">
        <v>186</v>
      </c>
      <c r="AU709" s="213" t="s">
        <v>141</v>
      </c>
      <c r="AV709" s="13" t="s">
        <v>86</v>
      </c>
      <c r="AW709" s="13" t="s">
        <v>5</v>
      </c>
      <c r="AX709" s="13" t="s">
        <v>78</v>
      </c>
      <c r="AY709" s="213" t="s">
        <v>138</v>
      </c>
    </row>
    <row r="710" spans="2:51" s="14" customFormat="1" ht="11.25">
      <c r="B710" s="214"/>
      <c r="C710" s="215"/>
      <c r="D710" s="205" t="s">
        <v>186</v>
      </c>
      <c r="E710" s="216" t="s">
        <v>22</v>
      </c>
      <c r="F710" s="217" t="s">
        <v>833</v>
      </c>
      <c r="G710" s="215"/>
      <c r="H710" s="218">
        <v>16.74</v>
      </c>
      <c r="I710" s="219"/>
      <c r="J710" s="219"/>
      <c r="K710" s="215"/>
      <c r="L710" s="215"/>
      <c r="M710" s="220"/>
      <c r="N710" s="221"/>
      <c r="O710" s="222"/>
      <c r="P710" s="222"/>
      <c r="Q710" s="222"/>
      <c r="R710" s="222"/>
      <c r="S710" s="222"/>
      <c r="T710" s="222"/>
      <c r="U710" s="222"/>
      <c r="V710" s="222"/>
      <c r="W710" s="222"/>
      <c r="X710" s="223"/>
      <c r="AT710" s="224" t="s">
        <v>186</v>
      </c>
      <c r="AU710" s="224" t="s">
        <v>141</v>
      </c>
      <c r="AV710" s="14" t="s">
        <v>141</v>
      </c>
      <c r="AW710" s="14" t="s">
        <v>5</v>
      </c>
      <c r="AX710" s="14" t="s">
        <v>78</v>
      </c>
      <c r="AY710" s="224" t="s">
        <v>138</v>
      </c>
    </row>
    <row r="711" spans="2:51" s="13" customFormat="1" ht="11.25">
      <c r="B711" s="203"/>
      <c r="C711" s="204"/>
      <c r="D711" s="205" t="s">
        <v>186</v>
      </c>
      <c r="E711" s="206" t="s">
        <v>22</v>
      </c>
      <c r="F711" s="207" t="s">
        <v>211</v>
      </c>
      <c r="G711" s="204"/>
      <c r="H711" s="206" t="s">
        <v>22</v>
      </c>
      <c r="I711" s="208"/>
      <c r="J711" s="208"/>
      <c r="K711" s="204"/>
      <c r="L711" s="204"/>
      <c r="M711" s="209"/>
      <c r="N711" s="210"/>
      <c r="O711" s="211"/>
      <c r="P711" s="211"/>
      <c r="Q711" s="211"/>
      <c r="R711" s="211"/>
      <c r="S711" s="211"/>
      <c r="T711" s="211"/>
      <c r="U711" s="211"/>
      <c r="V711" s="211"/>
      <c r="W711" s="211"/>
      <c r="X711" s="212"/>
      <c r="AT711" s="213" t="s">
        <v>186</v>
      </c>
      <c r="AU711" s="213" t="s">
        <v>141</v>
      </c>
      <c r="AV711" s="13" t="s">
        <v>86</v>
      </c>
      <c r="AW711" s="13" t="s">
        <v>5</v>
      </c>
      <c r="AX711" s="13" t="s">
        <v>78</v>
      </c>
      <c r="AY711" s="213" t="s">
        <v>138</v>
      </c>
    </row>
    <row r="712" spans="2:51" s="14" customFormat="1" ht="11.25">
      <c r="B712" s="214"/>
      <c r="C712" s="215"/>
      <c r="D712" s="205" t="s">
        <v>186</v>
      </c>
      <c r="E712" s="216" t="s">
        <v>22</v>
      </c>
      <c r="F712" s="217" t="s">
        <v>834</v>
      </c>
      <c r="G712" s="215"/>
      <c r="H712" s="218">
        <v>16.22</v>
      </c>
      <c r="I712" s="219"/>
      <c r="J712" s="219"/>
      <c r="K712" s="215"/>
      <c r="L712" s="215"/>
      <c r="M712" s="220"/>
      <c r="N712" s="221"/>
      <c r="O712" s="222"/>
      <c r="P712" s="222"/>
      <c r="Q712" s="222"/>
      <c r="R712" s="222"/>
      <c r="S712" s="222"/>
      <c r="T712" s="222"/>
      <c r="U712" s="222"/>
      <c r="V712" s="222"/>
      <c r="W712" s="222"/>
      <c r="X712" s="223"/>
      <c r="AT712" s="224" t="s">
        <v>186</v>
      </c>
      <c r="AU712" s="224" t="s">
        <v>141</v>
      </c>
      <c r="AV712" s="14" t="s">
        <v>141</v>
      </c>
      <c r="AW712" s="14" t="s">
        <v>5</v>
      </c>
      <c r="AX712" s="14" t="s">
        <v>78</v>
      </c>
      <c r="AY712" s="224" t="s">
        <v>138</v>
      </c>
    </row>
    <row r="713" spans="2:51" s="13" customFormat="1" ht="11.25">
      <c r="B713" s="203"/>
      <c r="C713" s="204"/>
      <c r="D713" s="205" t="s">
        <v>186</v>
      </c>
      <c r="E713" s="206" t="s">
        <v>22</v>
      </c>
      <c r="F713" s="207" t="s">
        <v>193</v>
      </c>
      <c r="G713" s="204"/>
      <c r="H713" s="206" t="s">
        <v>22</v>
      </c>
      <c r="I713" s="208"/>
      <c r="J713" s="208"/>
      <c r="K713" s="204"/>
      <c r="L713" s="204"/>
      <c r="M713" s="209"/>
      <c r="N713" s="210"/>
      <c r="O713" s="211"/>
      <c r="P713" s="211"/>
      <c r="Q713" s="211"/>
      <c r="R713" s="211"/>
      <c r="S713" s="211"/>
      <c r="T713" s="211"/>
      <c r="U713" s="211"/>
      <c r="V713" s="211"/>
      <c r="W713" s="211"/>
      <c r="X713" s="212"/>
      <c r="AT713" s="213" t="s">
        <v>186</v>
      </c>
      <c r="AU713" s="213" t="s">
        <v>141</v>
      </c>
      <c r="AV713" s="13" t="s">
        <v>86</v>
      </c>
      <c r="AW713" s="13" t="s">
        <v>5</v>
      </c>
      <c r="AX713" s="13" t="s">
        <v>78</v>
      </c>
      <c r="AY713" s="213" t="s">
        <v>138</v>
      </c>
    </row>
    <row r="714" spans="2:51" s="14" customFormat="1" ht="11.25">
      <c r="B714" s="214"/>
      <c r="C714" s="215"/>
      <c r="D714" s="205" t="s">
        <v>186</v>
      </c>
      <c r="E714" s="216" t="s">
        <v>22</v>
      </c>
      <c r="F714" s="217" t="s">
        <v>835</v>
      </c>
      <c r="G714" s="215"/>
      <c r="H714" s="218">
        <v>28.954</v>
      </c>
      <c r="I714" s="219"/>
      <c r="J714" s="219"/>
      <c r="K714" s="215"/>
      <c r="L714" s="215"/>
      <c r="M714" s="220"/>
      <c r="N714" s="221"/>
      <c r="O714" s="222"/>
      <c r="P714" s="222"/>
      <c r="Q714" s="222"/>
      <c r="R714" s="222"/>
      <c r="S714" s="222"/>
      <c r="T714" s="222"/>
      <c r="U714" s="222"/>
      <c r="V714" s="222"/>
      <c r="W714" s="222"/>
      <c r="X714" s="223"/>
      <c r="AT714" s="224" t="s">
        <v>186</v>
      </c>
      <c r="AU714" s="224" t="s">
        <v>141</v>
      </c>
      <c r="AV714" s="14" t="s">
        <v>141</v>
      </c>
      <c r="AW714" s="14" t="s">
        <v>5</v>
      </c>
      <c r="AX714" s="14" t="s">
        <v>78</v>
      </c>
      <c r="AY714" s="224" t="s">
        <v>138</v>
      </c>
    </row>
    <row r="715" spans="2:51" s="13" customFormat="1" ht="11.25">
      <c r="B715" s="203"/>
      <c r="C715" s="204"/>
      <c r="D715" s="205" t="s">
        <v>186</v>
      </c>
      <c r="E715" s="206" t="s">
        <v>22</v>
      </c>
      <c r="F715" s="207" t="s">
        <v>836</v>
      </c>
      <c r="G715" s="204"/>
      <c r="H715" s="206" t="s">
        <v>22</v>
      </c>
      <c r="I715" s="208"/>
      <c r="J715" s="208"/>
      <c r="K715" s="204"/>
      <c r="L715" s="204"/>
      <c r="M715" s="209"/>
      <c r="N715" s="210"/>
      <c r="O715" s="211"/>
      <c r="P715" s="211"/>
      <c r="Q715" s="211"/>
      <c r="R715" s="211"/>
      <c r="S715" s="211"/>
      <c r="T715" s="211"/>
      <c r="U715" s="211"/>
      <c r="V715" s="211"/>
      <c r="W715" s="211"/>
      <c r="X715" s="212"/>
      <c r="AT715" s="213" t="s">
        <v>186</v>
      </c>
      <c r="AU715" s="213" t="s">
        <v>141</v>
      </c>
      <c r="AV715" s="13" t="s">
        <v>86</v>
      </c>
      <c r="AW715" s="13" t="s">
        <v>5</v>
      </c>
      <c r="AX715" s="13" t="s">
        <v>78</v>
      </c>
      <c r="AY715" s="213" t="s">
        <v>138</v>
      </c>
    </row>
    <row r="716" spans="2:51" s="14" customFormat="1" ht="11.25">
      <c r="B716" s="214"/>
      <c r="C716" s="215"/>
      <c r="D716" s="205" t="s">
        <v>186</v>
      </c>
      <c r="E716" s="216" t="s">
        <v>22</v>
      </c>
      <c r="F716" s="217" t="s">
        <v>837</v>
      </c>
      <c r="G716" s="215"/>
      <c r="H716" s="218">
        <v>0.244</v>
      </c>
      <c r="I716" s="219"/>
      <c r="J716" s="219"/>
      <c r="K716" s="215"/>
      <c r="L716" s="215"/>
      <c r="M716" s="220"/>
      <c r="N716" s="221"/>
      <c r="O716" s="222"/>
      <c r="P716" s="222"/>
      <c r="Q716" s="222"/>
      <c r="R716" s="222"/>
      <c r="S716" s="222"/>
      <c r="T716" s="222"/>
      <c r="U716" s="222"/>
      <c r="V716" s="222"/>
      <c r="W716" s="222"/>
      <c r="X716" s="223"/>
      <c r="AT716" s="224" t="s">
        <v>186</v>
      </c>
      <c r="AU716" s="224" t="s">
        <v>141</v>
      </c>
      <c r="AV716" s="14" t="s">
        <v>141</v>
      </c>
      <c r="AW716" s="14" t="s">
        <v>5</v>
      </c>
      <c r="AX716" s="14" t="s">
        <v>78</v>
      </c>
      <c r="AY716" s="224" t="s">
        <v>138</v>
      </c>
    </row>
    <row r="717" spans="2:51" s="13" customFormat="1" ht="11.25">
      <c r="B717" s="203"/>
      <c r="C717" s="204"/>
      <c r="D717" s="205" t="s">
        <v>186</v>
      </c>
      <c r="E717" s="206" t="s">
        <v>22</v>
      </c>
      <c r="F717" s="207" t="s">
        <v>838</v>
      </c>
      <c r="G717" s="204"/>
      <c r="H717" s="206" t="s">
        <v>22</v>
      </c>
      <c r="I717" s="208"/>
      <c r="J717" s="208"/>
      <c r="K717" s="204"/>
      <c r="L717" s="204"/>
      <c r="M717" s="209"/>
      <c r="N717" s="210"/>
      <c r="O717" s="211"/>
      <c r="P717" s="211"/>
      <c r="Q717" s="211"/>
      <c r="R717" s="211"/>
      <c r="S717" s="211"/>
      <c r="T717" s="211"/>
      <c r="U717" s="211"/>
      <c r="V717" s="211"/>
      <c r="W717" s="211"/>
      <c r="X717" s="212"/>
      <c r="AT717" s="213" t="s">
        <v>186</v>
      </c>
      <c r="AU717" s="213" t="s">
        <v>141</v>
      </c>
      <c r="AV717" s="13" t="s">
        <v>86</v>
      </c>
      <c r="AW717" s="13" t="s">
        <v>5</v>
      </c>
      <c r="AX717" s="13" t="s">
        <v>78</v>
      </c>
      <c r="AY717" s="213" t="s">
        <v>138</v>
      </c>
    </row>
    <row r="718" spans="2:51" s="14" customFormat="1" ht="11.25">
      <c r="B718" s="214"/>
      <c r="C718" s="215"/>
      <c r="D718" s="205" t="s">
        <v>186</v>
      </c>
      <c r="E718" s="216" t="s">
        <v>22</v>
      </c>
      <c r="F718" s="217" t="s">
        <v>389</v>
      </c>
      <c r="G718" s="215"/>
      <c r="H718" s="218">
        <v>0.117</v>
      </c>
      <c r="I718" s="219"/>
      <c r="J718" s="219"/>
      <c r="K718" s="215"/>
      <c r="L718" s="215"/>
      <c r="M718" s="220"/>
      <c r="N718" s="221"/>
      <c r="O718" s="222"/>
      <c r="P718" s="222"/>
      <c r="Q718" s="222"/>
      <c r="R718" s="222"/>
      <c r="S718" s="222"/>
      <c r="T718" s="222"/>
      <c r="U718" s="222"/>
      <c r="V718" s="222"/>
      <c r="W718" s="222"/>
      <c r="X718" s="223"/>
      <c r="AT718" s="224" t="s">
        <v>186</v>
      </c>
      <c r="AU718" s="224" t="s">
        <v>141</v>
      </c>
      <c r="AV718" s="14" t="s">
        <v>141</v>
      </c>
      <c r="AW718" s="14" t="s">
        <v>5</v>
      </c>
      <c r="AX718" s="14" t="s">
        <v>78</v>
      </c>
      <c r="AY718" s="224" t="s">
        <v>138</v>
      </c>
    </row>
    <row r="719" spans="2:51" s="13" customFormat="1" ht="11.25">
      <c r="B719" s="203"/>
      <c r="C719" s="204"/>
      <c r="D719" s="205" t="s">
        <v>186</v>
      </c>
      <c r="E719" s="206" t="s">
        <v>22</v>
      </c>
      <c r="F719" s="207" t="s">
        <v>194</v>
      </c>
      <c r="G719" s="204"/>
      <c r="H719" s="206" t="s">
        <v>22</v>
      </c>
      <c r="I719" s="208"/>
      <c r="J719" s="208"/>
      <c r="K719" s="204"/>
      <c r="L719" s="204"/>
      <c r="M719" s="209"/>
      <c r="N719" s="210"/>
      <c r="O719" s="211"/>
      <c r="P719" s="211"/>
      <c r="Q719" s="211"/>
      <c r="R719" s="211"/>
      <c r="S719" s="211"/>
      <c r="T719" s="211"/>
      <c r="U719" s="211"/>
      <c r="V719" s="211"/>
      <c r="W719" s="211"/>
      <c r="X719" s="212"/>
      <c r="AT719" s="213" t="s">
        <v>186</v>
      </c>
      <c r="AU719" s="213" t="s">
        <v>141</v>
      </c>
      <c r="AV719" s="13" t="s">
        <v>86</v>
      </c>
      <c r="AW719" s="13" t="s">
        <v>5</v>
      </c>
      <c r="AX719" s="13" t="s">
        <v>78</v>
      </c>
      <c r="AY719" s="213" t="s">
        <v>138</v>
      </c>
    </row>
    <row r="720" spans="2:51" s="14" customFormat="1" ht="11.25">
      <c r="B720" s="214"/>
      <c r="C720" s="215"/>
      <c r="D720" s="205" t="s">
        <v>186</v>
      </c>
      <c r="E720" s="216" t="s">
        <v>22</v>
      </c>
      <c r="F720" s="217" t="s">
        <v>839</v>
      </c>
      <c r="G720" s="215"/>
      <c r="H720" s="218">
        <v>2.483</v>
      </c>
      <c r="I720" s="219"/>
      <c r="J720" s="219"/>
      <c r="K720" s="215"/>
      <c r="L720" s="215"/>
      <c r="M720" s="220"/>
      <c r="N720" s="221"/>
      <c r="O720" s="222"/>
      <c r="P720" s="222"/>
      <c r="Q720" s="222"/>
      <c r="R720" s="222"/>
      <c r="S720" s="222"/>
      <c r="T720" s="222"/>
      <c r="U720" s="222"/>
      <c r="V720" s="222"/>
      <c r="W720" s="222"/>
      <c r="X720" s="223"/>
      <c r="AT720" s="224" t="s">
        <v>186</v>
      </c>
      <c r="AU720" s="224" t="s">
        <v>141</v>
      </c>
      <c r="AV720" s="14" t="s">
        <v>141</v>
      </c>
      <c r="AW720" s="14" t="s">
        <v>5</v>
      </c>
      <c r="AX720" s="14" t="s">
        <v>78</v>
      </c>
      <c r="AY720" s="224" t="s">
        <v>138</v>
      </c>
    </row>
    <row r="721" spans="2:51" s="13" customFormat="1" ht="11.25">
      <c r="B721" s="203"/>
      <c r="C721" s="204"/>
      <c r="D721" s="205" t="s">
        <v>186</v>
      </c>
      <c r="E721" s="206" t="s">
        <v>22</v>
      </c>
      <c r="F721" s="207" t="s">
        <v>244</v>
      </c>
      <c r="G721" s="204"/>
      <c r="H721" s="206" t="s">
        <v>22</v>
      </c>
      <c r="I721" s="208"/>
      <c r="J721" s="208"/>
      <c r="K721" s="204"/>
      <c r="L721" s="204"/>
      <c r="M721" s="209"/>
      <c r="N721" s="210"/>
      <c r="O721" s="211"/>
      <c r="P721" s="211"/>
      <c r="Q721" s="211"/>
      <c r="R721" s="211"/>
      <c r="S721" s="211"/>
      <c r="T721" s="211"/>
      <c r="U721" s="211"/>
      <c r="V721" s="211"/>
      <c r="W721" s="211"/>
      <c r="X721" s="212"/>
      <c r="AT721" s="213" t="s">
        <v>186</v>
      </c>
      <c r="AU721" s="213" t="s">
        <v>141</v>
      </c>
      <c r="AV721" s="13" t="s">
        <v>86</v>
      </c>
      <c r="AW721" s="13" t="s">
        <v>5</v>
      </c>
      <c r="AX721" s="13" t="s">
        <v>78</v>
      </c>
      <c r="AY721" s="213" t="s">
        <v>138</v>
      </c>
    </row>
    <row r="722" spans="2:51" s="14" customFormat="1" ht="11.25">
      <c r="B722" s="214"/>
      <c r="C722" s="215"/>
      <c r="D722" s="205" t="s">
        <v>186</v>
      </c>
      <c r="E722" s="216" t="s">
        <v>22</v>
      </c>
      <c r="F722" s="217" t="s">
        <v>840</v>
      </c>
      <c r="G722" s="215"/>
      <c r="H722" s="218">
        <v>7.95</v>
      </c>
      <c r="I722" s="219"/>
      <c r="J722" s="219"/>
      <c r="K722" s="215"/>
      <c r="L722" s="215"/>
      <c r="M722" s="220"/>
      <c r="N722" s="221"/>
      <c r="O722" s="222"/>
      <c r="P722" s="222"/>
      <c r="Q722" s="222"/>
      <c r="R722" s="222"/>
      <c r="S722" s="222"/>
      <c r="T722" s="222"/>
      <c r="U722" s="222"/>
      <c r="V722" s="222"/>
      <c r="W722" s="222"/>
      <c r="X722" s="223"/>
      <c r="AT722" s="224" t="s">
        <v>186</v>
      </c>
      <c r="AU722" s="224" t="s">
        <v>141</v>
      </c>
      <c r="AV722" s="14" t="s">
        <v>141</v>
      </c>
      <c r="AW722" s="14" t="s">
        <v>5</v>
      </c>
      <c r="AX722" s="14" t="s">
        <v>78</v>
      </c>
      <c r="AY722" s="224" t="s">
        <v>138</v>
      </c>
    </row>
    <row r="723" spans="2:51" s="13" customFormat="1" ht="11.25">
      <c r="B723" s="203"/>
      <c r="C723" s="204"/>
      <c r="D723" s="205" t="s">
        <v>186</v>
      </c>
      <c r="E723" s="206" t="s">
        <v>22</v>
      </c>
      <c r="F723" s="207" t="s">
        <v>218</v>
      </c>
      <c r="G723" s="204"/>
      <c r="H723" s="206" t="s">
        <v>22</v>
      </c>
      <c r="I723" s="208"/>
      <c r="J723" s="208"/>
      <c r="K723" s="204"/>
      <c r="L723" s="204"/>
      <c r="M723" s="209"/>
      <c r="N723" s="210"/>
      <c r="O723" s="211"/>
      <c r="P723" s="211"/>
      <c r="Q723" s="211"/>
      <c r="R723" s="211"/>
      <c r="S723" s="211"/>
      <c r="T723" s="211"/>
      <c r="U723" s="211"/>
      <c r="V723" s="211"/>
      <c r="W723" s="211"/>
      <c r="X723" s="212"/>
      <c r="AT723" s="213" t="s">
        <v>186</v>
      </c>
      <c r="AU723" s="213" t="s">
        <v>141</v>
      </c>
      <c r="AV723" s="13" t="s">
        <v>86</v>
      </c>
      <c r="AW723" s="13" t="s">
        <v>5</v>
      </c>
      <c r="AX723" s="13" t="s">
        <v>78</v>
      </c>
      <c r="AY723" s="213" t="s">
        <v>138</v>
      </c>
    </row>
    <row r="724" spans="2:51" s="14" customFormat="1" ht="11.25">
      <c r="B724" s="214"/>
      <c r="C724" s="215"/>
      <c r="D724" s="205" t="s">
        <v>186</v>
      </c>
      <c r="E724" s="216" t="s">
        <v>22</v>
      </c>
      <c r="F724" s="217" t="s">
        <v>841</v>
      </c>
      <c r="G724" s="215"/>
      <c r="H724" s="218">
        <v>2.678</v>
      </c>
      <c r="I724" s="219"/>
      <c r="J724" s="219"/>
      <c r="K724" s="215"/>
      <c r="L724" s="215"/>
      <c r="M724" s="220"/>
      <c r="N724" s="221"/>
      <c r="O724" s="222"/>
      <c r="P724" s="222"/>
      <c r="Q724" s="222"/>
      <c r="R724" s="222"/>
      <c r="S724" s="222"/>
      <c r="T724" s="222"/>
      <c r="U724" s="222"/>
      <c r="V724" s="222"/>
      <c r="W724" s="222"/>
      <c r="X724" s="223"/>
      <c r="AT724" s="224" t="s">
        <v>186</v>
      </c>
      <c r="AU724" s="224" t="s">
        <v>141</v>
      </c>
      <c r="AV724" s="14" t="s">
        <v>141</v>
      </c>
      <c r="AW724" s="14" t="s">
        <v>5</v>
      </c>
      <c r="AX724" s="14" t="s">
        <v>78</v>
      </c>
      <c r="AY724" s="224" t="s">
        <v>138</v>
      </c>
    </row>
    <row r="725" spans="2:51" s="13" customFormat="1" ht="11.25">
      <c r="B725" s="203"/>
      <c r="C725" s="204"/>
      <c r="D725" s="205" t="s">
        <v>186</v>
      </c>
      <c r="E725" s="206" t="s">
        <v>22</v>
      </c>
      <c r="F725" s="207" t="s">
        <v>298</v>
      </c>
      <c r="G725" s="204"/>
      <c r="H725" s="206" t="s">
        <v>22</v>
      </c>
      <c r="I725" s="208"/>
      <c r="J725" s="208"/>
      <c r="K725" s="204"/>
      <c r="L725" s="204"/>
      <c r="M725" s="209"/>
      <c r="N725" s="210"/>
      <c r="O725" s="211"/>
      <c r="P725" s="211"/>
      <c r="Q725" s="211"/>
      <c r="R725" s="211"/>
      <c r="S725" s="211"/>
      <c r="T725" s="211"/>
      <c r="U725" s="211"/>
      <c r="V725" s="211"/>
      <c r="W725" s="211"/>
      <c r="X725" s="212"/>
      <c r="AT725" s="213" t="s">
        <v>186</v>
      </c>
      <c r="AU725" s="213" t="s">
        <v>141</v>
      </c>
      <c r="AV725" s="13" t="s">
        <v>86</v>
      </c>
      <c r="AW725" s="13" t="s">
        <v>5</v>
      </c>
      <c r="AX725" s="13" t="s">
        <v>78</v>
      </c>
      <c r="AY725" s="213" t="s">
        <v>138</v>
      </c>
    </row>
    <row r="726" spans="2:51" s="13" customFormat="1" ht="11.25">
      <c r="B726" s="203"/>
      <c r="C726" s="204"/>
      <c r="D726" s="205" t="s">
        <v>186</v>
      </c>
      <c r="E726" s="206" t="s">
        <v>22</v>
      </c>
      <c r="F726" s="207" t="s">
        <v>842</v>
      </c>
      <c r="G726" s="204"/>
      <c r="H726" s="206" t="s">
        <v>22</v>
      </c>
      <c r="I726" s="208"/>
      <c r="J726" s="208"/>
      <c r="K726" s="204"/>
      <c r="L726" s="204"/>
      <c r="M726" s="209"/>
      <c r="N726" s="210"/>
      <c r="O726" s="211"/>
      <c r="P726" s="211"/>
      <c r="Q726" s="211"/>
      <c r="R726" s="211"/>
      <c r="S726" s="211"/>
      <c r="T726" s="211"/>
      <c r="U726" s="211"/>
      <c r="V726" s="211"/>
      <c r="W726" s="211"/>
      <c r="X726" s="212"/>
      <c r="AT726" s="213" t="s">
        <v>186</v>
      </c>
      <c r="AU726" s="213" t="s">
        <v>141</v>
      </c>
      <c r="AV726" s="13" t="s">
        <v>86</v>
      </c>
      <c r="AW726" s="13" t="s">
        <v>5</v>
      </c>
      <c r="AX726" s="13" t="s">
        <v>78</v>
      </c>
      <c r="AY726" s="213" t="s">
        <v>138</v>
      </c>
    </row>
    <row r="727" spans="2:51" s="13" customFormat="1" ht="11.25">
      <c r="B727" s="203"/>
      <c r="C727" s="204"/>
      <c r="D727" s="205" t="s">
        <v>186</v>
      </c>
      <c r="E727" s="206" t="s">
        <v>22</v>
      </c>
      <c r="F727" s="207" t="s">
        <v>195</v>
      </c>
      <c r="G727" s="204"/>
      <c r="H727" s="206" t="s">
        <v>22</v>
      </c>
      <c r="I727" s="208"/>
      <c r="J727" s="208"/>
      <c r="K727" s="204"/>
      <c r="L727" s="204"/>
      <c r="M727" s="209"/>
      <c r="N727" s="210"/>
      <c r="O727" s="211"/>
      <c r="P727" s="211"/>
      <c r="Q727" s="211"/>
      <c r="R727" s="211"/>
      <c r="S727" s="211"/>
      <c r="T727" s="211"/>
      <c r="U727" s="211"/>
      <c r="V727" s="211"/>
      <c r="W727" s="211"/>
      <c r="X727" s="212"/>
      <c r="AT727" s="213" t="s">
        <v>186</v>
      </c>
      <c r="AU727" s="213" t="s">
        <v>141</v>
      </c>
      <c r="AV727" s="13" t="s">
        <v>86</v>
      </c>
      <c r="AW727" s="13" t="s">
        <v>5</v>
      </c>
      <c r="AX727" s="13" t="s">
        <v>78</v>
      </c>
      <c r="AY727" s="213" t="s">
        <v>138</v>
      </c>
    </row>
    <row r="728" spans="2:51" s="14" customFormat="1" ht="11.25">
      <c r="B728" s="214"/>
      <c r="C728" s="215"/>
      <c r="D728" s="205" t="s">
        <v>186</v>
      </c>
      <c r="E728" s="216" t="s">
        <v>22</v>
      </c>
      <c r="F728" s="217" t="s">
        <v>843</v>
      </c>
      <c r="G728" s="215"/>
      <c r="H728" s="218">
        <v>24.322</v>
      </c>
      <c r="I728" s="219"/>
      <c r="J728" s="219"/>
      <c r="K728" s="215"/>
      <c r="L728" s="215"/>
      <c r="M728" s="220"/>
      <c r="N728" s="221"/>
      <c r="O728" s="222"/>
      <c r="P728" s="222"/>
      <c r="Q728" s="222"/>
      <c r="R728" s="222"/>
      <c r="S728" s="222"/>
      <c r="T728" s="222"/>
      <c r="U728" s="222"/>
      <c r="V728" s="222"/>
      <c r="W728" s="222"/>
      <c r="X728" s="223"/>
      <c r="AT728" s="224" t="s">
        <v>186</v>
      </c>
      <c r="AU728" s="224" t="s">
        <v>141</v>
      </c>
      <c r="AV728" s="14" t="s">
        <v>141</v>
      </c>
      <c r="AW728" s="14" t="s">
        <v>5</v>
      </c>
      <c r="AX728" s="14" t="s">
        <v>78</v>
      </c>
      <c r="AY728" s="224" t="s">
        <v>138</v>
      </c>
    </row>
    <row r="729" spans="2:51" s="13" customFormat="1" ht="11.25">
      <c r="B729" s="203"/>
      <c r="C729" s="204"/>
      <c r="D729" s="205" t="s">
        <v>186</v>
      </c>
      <c r="E729" s="206" t="s">
        <v>22</v>
      </c>
      <c r="F729" s="207" t="s">
        <v>836</v>
      </c>
      <c r="G729" s="204"/>
      <c r="H729" s="206" t="s">
        <v>22</v>
      </c>
      <c r="I729" s="208"/>
      <c r="J729" s="208"/>
      <c r="K729" s="204"/>
      <c r="L729" s="204"/>
      <c r="M729" s="209"/>
      <c r="N729" s="210"/>
      <c r="O729" s="211"/>
      <c r="P729" s="211"/>
      <c r="Q729" s="211"/>
      <c r="R729" s="211"/>
      <c r="S729" s="211"/>
      <c r="T729" s="211"/>
      <c r="U729" s="211"/>
      <c r="V729" s="211"/>
      <c r="W729" s="211"/>
      <c r="X729" s="212"/>
      <c r="AT729" s="213" t="s">
        <v>186</v>
      </c>
      <c r="AU729" s="213" t="s">
        <v>141</v>
      </c>
      <c r="AV729" s="13" t="s">
        <v>86</v>
      </c>
      <c r="AW729" s="13" t="s">
        <v>5</v>
      </c>
      <c r="AX729" s="13" t="s">
        <v>78</v>
      </c>
      <c r="AY729" s="213" t="s">
        <v>138</v>
      </c>
    </row>
    <row r="730" spans="2:51" s="14" customFormat="1" ht="11.25">
      <c r="B730" s="214"/>
      <c r="C730" s="215"/>
      <c r="D730" s="205" t="s">
        <v>186</v>
      </c>
      <c r="E730" s="216" t="s">
        <v>22</v>
      </c>
      <c r="F730" s="217" t="s">
        <v>844</v>
      </c>
      <c r="G730" s="215"/>
      <c r="H730" s="218">
        <v>0.252</v>
      </c>
      <c r="I730" s="219"/>
      <c r="J730" s="219"/>
      <c r="K730" s="215"/>
      <c r="L730" s="215"/>
      <c r="M730" s="220"/>
      <c r="N730" s="221"/>
      <c r="O730" s="222"/>
      <c r="P730" s="222"/>
      <c r="Q730" s="222"/>
      <c r="R730" s="222"/>
      <c r="S730" s="222"/>
      <c r="T730" s="222"/>
      <c r="U730" s="222"/>
      <c r="V730" s="222"/>
      <c r="W730" s="222"/>
      <c r="X730" s="223"/>
      <c r="AT730" s="224" t="s">
        <v>186</v>
      </c>
      <c r="AU730" s="224" t="s">
        <v>141</v>
      </c>
      <c r="AV730" s="14" t="s">
        <v>141</v>
      </c>
      <c r="AW730" s="14" t="s">
        <v>5</v>
      </c>
      <c r="AX730" s="14" t="s">
        <v>78</v>
      </c>
      <c r="AY730" s="224" t="s">
        <v>138</v>
      </c>
    </row>
    <row r="731" spans="2:51" s="13" customFormat="1" ht="11.25">
      <c r="B731" s="203"/>
      <c r="C731" s="204"/>
      <c r="D731" s="205" t="s">
        <v>186</v>
      </c>
      <c r="E731" s="206" t="s">
        <v>22</v>
      </c>
      <c r="F731" s="207" t="s">
        <v>838</v>
      </c>
      <c r="G731" s="204"/>
      <c r="H731" s="206" t="s">
        <v>22</v>
      </c>
      <c r="I731" s="208"/>
      <c r="J731" s="208"/>
      <c r="K731" s="204"/>
      <c r="L731" s="204"/>
      <c r="M731" s="209"/>
      <c r="N731" s="210"/>
      <c r="O731" s="211"/>
      <c r="P731" s="211"/>
      <c r="Q731" s="211"/>
      <c r="R731" s="211"/>
      <c r="S731" s="211"/>
      <c r="T731" s="211"/>
      <c r="U731" s="211"/>
      <c r="V731" s="211"/>
      <c r="W731" s="211"/>
      <c r="X731" s="212"/>
      <c r="AT731" s="213" t="s">
        <v>186</v>
      </c>
      <c r="AU731" s="213" t="s">
        <v>141</v>
      </c>
      <c r="AV731" s="13" t="s">
        <v>86</v>
      </c>
      <c r="AW731" s="13" t="s">
        <v>5</v>
      </c>
      <c r="AX731" s="13" t="s">
        <v>78</v>
      </c>
      <c r="AY731" s="213" t="s">
        <v>138</v>
      </c>
    </row>
    <row r="732" spans="2:51" s="14" customFormat="1" ht="11.25">
      <c r="B732" s="214"/>
      <c r="C732" s="215"/>
      <c r="D732" s="205" t="s">
        <v>186</v>
      </c>
      <c r="E732" s="216" t="s">
        <v>22</v>
      </c>
      <c r="F732" s="217" t="s">
        <v>845</v>
      </c>
      <c r="G732" s="215"/>
      <c r="H732" s="218">
        <v>0.116</v>
      </c>
      <c r="I732" s="219"/>
      <c r="J732" s="219"/>
      <c r="K732" s="215"/>
      <c r="L732" s="215"/>
      <c r="M732" s="220"/>
      <c r="N732" s="221"/>
      <c r="O732" s="222"/>
      <c r="P732" s="222"/>
      <c r="Q732" s="222"/>
      <c r="R732" s="222"/>
      <c r="S732" s="222"/>
      <c r="T732" s="222"/>
      <c r="U732" s="222"/>
      <c r="V732" s="222"/>
      <c r="W732" s="222"/>
      <c r="X732" s="223"/>
      <c r="AT732" s="224" t="s">
        <v>186</v>
      </c>
      <c r="AU732" s="224" t="s">
        <v>141</v>
      </c>
      <c r="AV732" s="14" t="s">
        <v>141</v>
      </c>
      <c r="AW732" s="14" t="s">
        <v>5</v>
      </c>
      <c r="AX732" s="14" t="s">
        <v>78</v>
      </c>
      <c r="AY732" s="224" t="s">
        <v>138</v>
      </c>
    </row>
    <row r="733" spans="2:51" s="13" customFormat="1" ht="11.25">
      <c r="B733" s="203"/>
      <c r="C733" s="204"/>
      <c r="D733" s="205" t="s">
        <v>186</v>
      </c>
      <c r="E733" s="206" t="s">
        <v>22</v>
      </c>
      <c r="F733" s="207" t="s">
        <v>234</v>
      </c>
      <c r="G733" s="204"/>
      <c r="H733" s="206" t="s">
        <v>22</v>
      </c>
      <c r="I733" s="208"/>
      <c r="J733" s="208"/>
      <c r="K733" s="204"/>
      <c r="L733" s="204"/>
      <c r="M733" s="209"/>
      <c r="N733" s="210"/>
      <c r="O733" s="211"/>
      <c r="P733" s="211"/>
      <c r="Q733" s="211"/>
      <c r="R733" s="211"/>
      <c r="S733" s="211"/>
      <c r="T733" s="211"/>
      <c r="U733" s="211"/>
      <c r="V733" s="211"/>
      <c r="W733" s="211"/>
      <c r="X733" s="212"/>
      <c r="AT733" s="213" t="s">
        <v>186</v>
      </c>
      <c r="AU733" s="213" t="s">
        <v>141</v>
      </c>
      <c r="AV733" s="13" t="s">
        <v>86</v>
      </c>
      <c r="AW733" s="13" t="s">
        <v>5</v>
      </c>
      <c r="AX733" s="13" t="s">
        <v>78</v>
      </c>
      <c r="AY733" s="213" t="s">
        <v>138</v>
      </c>
    </row>
    <row r="734" spans="2:51" s="14" customFormat="1" ht="33.75">
      <c r="B734" s="214"/>
      <c r="C734" s="215"/>
      <c r="D734" s="205" t="s">
        <v>186</v>
      </c>
      <c r="E734" s="216" t="s">
        <v>22</v>
      </c>
      <c r="F734" s="217" t="s">
        <v>846</v>
      </c>
      <c r="G734" s="215"/>
      <c r="H734" s="218">
        <v>45.695</v>
      </c>
      <c r="I734" s="219"/>
      <c r="J734" s="219"/>
      <c r="K734" s="215"/>
      <c r="L734" s="215"/>
      <c r="M734" s="220"/>
      <c r="N734" s="221"/>
      <c r="O734" s="222"/>
      <c r="P734" s="222"/>
      <c r="Q734" s="222"/>
      <c r="R734" s="222"/>
      <c r="S734" s="222"/>
      <c r="T734" s="222"/>
      <c r="U734" s="222"/>
      <c r="V734" s="222"/>
      <c r="W734" s="222"/>
      <c r="X734" s="223"/>
      <c r="AT734" s="224" t="s">
        <v>186</v>
      </c>
      <c r="AU734" s="224" t="s">
        <v>141</v>
      </c>
      <c r="AV734" s="14" t="s">
        <v>141</v>
      </c>
      <c r="AW734" s="14" t="s">
        <v>5</v>
      </c>
      <c r="AX734" s="14" t="s">
        <v>78</v>
      </c>
      <c r="AY734" s="224" t="s">
        <v>138</v>
      </c>
    </row>
    <row r="735" spans="2:51" s="13" customFormat="1" ht="11.25">
      <c r="B735" s="203"/>
      <c r="C735" s="204"/>
      <c r="D735" s="205" t="s">
        <v>186</v>
      </c>
      <c r="E735" s="206" t="s">
        <v>22</v>
      </c>
      <c r="F735" s="207" t="s">
        <v>836</v>
      </c>
      <c r="G735" s="204"/>
      <c r="H735" s="206" t="s">
        <v>22</v>
      </c>
      <c r="I735" s="208"/>
      <c r="J735" s="208"/>
      <c r="K735" s="204"/>
      <c r="L735" s="204"/>
      <c r="M735" s="209"/>
      <c r="N735" s="210"/>
      <c r="O735" s="211"/>
      <c r="P735" s="211"/>
      <c r="Q735" s="211"/>
      <c r="R735" s="211"/>
      <c r="S735" s="211"/>
      <c r="T735" s="211"/>
      <c r="U735" s="211"/>
      <c r="V735" s="211"/>
      <c r="W735" s="211"/>
      <c r="X735" s="212"/>
      <c r="AT735" s="213" t="s">
        <v>186</v>
      </c>
      <c r="AU735" s="213" t="s">
        <v>141</v>
      </c>
      <c r="AV735" s="13" t="s">
        <v>86</v>
      </c>
      <c r="AW735" s="13" t="s">
        <v>5</v>
      </c>
      <c r="AX735" s="13" t="s">
        <v>78</v>
      </c>
      <c r="AY735" s="213" t="s">
        <v>138</v>
      </c>
    </row>
    <row r="736" spans="2:51" s="14" customFormat="1" ht="11.25">
      <c r="B736" s="214"/>
      <c r="C736" s="215"/>
      <c r="D736" s="205" t="s">
        <v>186</v>
      </c>
      <c r="E736" s="216" t="s">
        <v>22</v>
      </c>
      <c r="F736" s="217" t="s">
        <v>847</v>
      </c>
      <c r="G736" s="215"/>
      <c r="H736" s="218">
        <v>0.539</v>
      </c>
      <c r="I736" s="219"/>
      <c r="J736" s="219"/>
      <c r="K736" s="215"/>
      <c r="L736" s="215"/>
      <c r="M736" s="220"/>
      <c r="N736" s="221"/>
      <c r="O736" s="222"/>
      <c r="P736" s="222"/>
      <c r="Q736" s="222"/>
      <c r="R736" s="222"/>
      <c r="S736" s="222"/>
      <c r="T736" s="222"/>
      <c r="U736" s="222"/>
      <c r="V736" s="222"/>
      <c r="W736" s="222"/>
      <c r="X736" s="223"/>
      <c r="AT736" s="224" t="s">
        <v>186</v>
      </c>
      <c r="AU736" s="224" t="s">
        <v>141</v>
      </c>
      <c r="AV736" s="14" t="s">
        <v>141</v>
      </c>
      <c r="AW736" s="14" t="s">
        <v>5</v>
      </c>
      <c r="AX736" s="14" t="s">
        <v>78</v>
      </c>
      <c r="AY736" s="224" t="s">
        <v>138</v>
      </c>
    </row>
    <row r="737" spans="2:51" s="13" customFormat="1" ht="11.25">
      <c r="B737" s="203"/>
      <c r="C737" s="204"/>
      <c r="D737" s="205" t="s">
        <v>186</v>
      </c>
      <c r="E737" s="206" t="s">
        <v>22</v>
      </c>
      <c r="F737" s="207" t="s">
        <v>838</v>
      </c>
      <c r="G737" s="204"/>
      <c r="H737" s="206" t="s">
        <v>22</v>
      </c>
      <c r="I737" s="208"/>
      <c r="J737" s="208"/>
      <c r="K737" s="204"/>
      <c r="L737" s="204"/>
      <c r="M737" s="209"/>
      <c r="N737" s="210"/>
      <c r="O737" s="211"/>
      <c r="P737" s="211"/>
      <c r="Q737" s="211"/>
      <c r="R737" s="211"/>
      <c r="S737" s="211"/>
      <c r="T737" s="211"/>
      <c r="U737" s="211"/>
      <c r="V737" s="211"/>
      <c r="W737" s="211"/>
      <c r="X737" s="212"/>
      <c r="AT737" s="213" t="s">
        <v>186</v>
      </c>
      <c r="AU737" s="213" t="s">
        <v>141</v>
      </c>
      <c r="AV737" s="13" t="s">
        <v>86</v>
      </c>
      <c r="AW737" s="13" t="s">
        <v>5</v>
      </c>
      <c r="AX737" s="13" t="s">
        <v>78</v>
      </c>
      <c r="AY737" s="213" t="s">
        <v>138</v>
      </c>
    </row>
    <row r="738" spans="2:51" s="14" customFormat="1" ht="11.25">
      <c r="B738" s="214"/>
      <c r="C738" s="215"/>
      <c r="D738" s="205" t="s">
        <v>186</v>
      </c>
      <c r="E738" s="216" t="s">
        <v>22</v>
      </c>
      <c r="F738" s="217" t="s">
        <v>394</v>
      </c>
      <c r="G738" s="215"/>
      <c r="H738" s="218">
        <v>0.348</v>
      </c>
      <c r="I738" s="219"/>
      <c r="J738" s="219"/>
      <c r="K738" s="215"/>
      <c r="L738" s="215"/>
      <c r="M738" s="220"/>
      <c r="N738" s="221"/>
      <c r="O738" s="222"/>
      <c r="P738" s="222"/>
      <c r="Q738" s="222"/>
      <c r="R738" s="222"/>
      <c r="S738" s="222"/>
      <c r="T738" s="222"/>
      <c r="U738" s="222"/>
      <c r="V738" s="222"/>
      <c r="W738" s="222"/>
      <c r="X738" s="223"/>
      <c r="AT738" s="224" t="s">
        <v>186</v>
      </c>
      <c r="AU738" s="224" t="s">
        <v>141</v>
      </c>
      <c r="AV738" s="14" t="s">
        <v>141</v>
      </c>
      <c r="AW738" s="14" t="s">
        <v>5</v>
      </c>
      <c r="AX738" s="14" t="s">
        <v>78</v>
      </c>
      <c r="AY738" s="224" t="s">
        <v>138</v>
      </c>
    </row>
    <row r="739" spans="2:51" s="13" customFormat="1" ht="11.25">
      <c r="B739" s="203"/>
      <c r="C739" s="204"/>
      <c r="D739" s="205" t="s">
        <v>186</v>
      </c>
      <c r="E739" s="206" t="s">
        <v>22</v>
      </c>
      <c r="F739" s="207" t="s">
        <v>304</v>
      </c>
      <c r="G739" s="204"/>
      <c r="H739" s="206" t="s">
        <v>22</v>
      </c>
      <c r="I739" s="208"/>
      <c r="J739" s="208"/>
      <c r="K739" s="204"/>
      <c r="L739" s="204"/>
      <c r="M739" s="209"/>
      <c r="N739" s="210"/>
      <c r="O739" s="211"/>
      <c r="P739" s="211"/>
      <c r="Q739" s="211"/>
      <c r="R739" s="211"/>
      <c r="S739" s="211"/>
      <c r="T739" s="211"/>
      <c r="U739" s="211"/>
      <c r="V739" s="211"/>
      <c r="W739" s="211"/>
      <c r="X739" s="212"/>
      <c r="AT739" s="213" t="s">
        <v>186</v>
      </c>
      <c r="AU739" s="213" t="s">
        <v>141</v>
      </c>
      <c r="AV739" s="13" t="s">
        <v>86</v>
      </c>
      <c r="AW739" s="13" t="s">
        <v>5</v>
      </c>
      <c r="AX739" s="13" t="s">
        <v>78</v>
      </c>
      <c r="AY739" s="213" t="s">
        <v>138</v>
      </c>
    </row>
    <row r="740" spans="2:51" s="14" customFormat="1" ht="11.25">
      <c r="B740" s="214"/>
      <c r="C740" s="215"/>
      <c r="D740" s="205" t="s">
        <v>186</v>
      </c>
      <c r="E740" s="216" t="s">
        <v>22</v>
      </c>
      <c r="F740" s="217" t="s">
        <v>380</v>
      </c>
      <c r="G740" s="215"/>
      <c r="H740" s="218">
        <v>13.85</v>
      </c>
      <c r="I740" s="219"/>
      <c r="J740" s="219"/>
      <c r="K740" s="215"/>
      <c r="L740" s="215"/>
      <c r="M740" s="220"/>
      <c r="N740" s="221"/>
      <c r="O740" s="222"/>
      <c r="P740" s="222"/>
      <c r="Q740" s="222"/>
      <c r="R740" s="222"/>
      <c r="S740" s="222"/>
      <c r="T740" s="222"/>
      <c r="U740" s="222"/>
      <c r="V740" s="222"/>
      <c r="W740" s="222"/>
      <c r="X740" s="223"/>
      <c r="AT740" s="224" t="s">
        <v>186</v>
      </c>
      <c r="AU740" s="224" t="s">
        <v>141</v>
      </c>
      <c r="AV740" s="14" t="s">
        <v>141</v>
      </c>
      <c r="AW740" s="14" t="s">
        <v>5</v>
      </c>
      <c r="AX740" s="14" t="s">
        <v>78</v>
      </c>
      <c r="AY740" s="224" t="s">
        <v>138</v>
      </c>
    </row>
    <row r="741" spans="2:51" s="13" customFormat="1" ht="11.25">
      <c r="B741" s="203"/>
      <c r="C741" s="204"/>
      <c r="D741" s="205" t="s">
        <v>186</v>
      </c>
      <c r="E741" s="206" t="s">
        <v>22</v>
      </c>
      <c r="F741" s="207" t="s">
        <v>306</v>
      </c>
      <c r="G741" s="204"/>
      <c r="H741" s="206" t="s">
        <v>22</v>
      </c>
      <c r="I741" s="208"/>
      <c r="J741" s="208"/>
      <c r="K741" s="204"/>
      <c r="L741" s="204"/>
      <c r="M741" s="209"/>
      <c r="N741" s="210"/>
      <c r="O741" s="211"/>
      <c r="P741" s="211"/>
      <c r="Q741" s="211"/>
      <c r="R741" s="211"/>
      <c r="S741" s="211"/>
      <c r="T741" s="211"/>
      <c r="U741" s="211"/>
      <c r="V741" s="211"/>
      <c r="W741" s="211"/>
      <c r="X741" s="212"/>
      <c r="AT741" s="213" t="s">
        <v>186</v>
      </c>
      <c r="AU741" s="213" t="s">
        <v>141</v>
      </c>
      <c r="AV741" s="13" t="s">
        <v>86</v>
      </c>
      <c r="AW741" s="13" t="s">
        <v>5</v>
      </c>
      <c r="AX741" s="13" t="s">
        <v>78</v>
      </c>
      <c r="AY741" s="213" t="s">
        <v>138</v>
      </c>
    </row>
    <row r="742" spans="2:51" s="14" customFormat="1" ht="11.25">
      <c r="B742" s="214"/>
      <c r="C742" s="215"/>
      <c r="D742" s="205" t="s">
        <v>186</v>
      </c>
      <c r="E742" s="216" t="s">
        <v>22</v>
      </c>
      <c r="F742" s="217" t="s">
        <v>848</v>
      </c>
      <c r="G742" s="215"/>
      <c r="H742" s="218">
        <v>22.379</v>
      </c>
      <c r="I742" s="219"/>
      <c r="J742" s="219"/>
      <c r="K742" s="215"/>
      <c r="L742" s="215"/>
      <c r="M742" s="220"/>
      <c r="N742" s="221"/>
      <c r="O742" s="222"/>
      <c r="P742" s="222"/>
      <c r="Q742" s="222"/>
      <c r="R742" s="222"/>
      <c r="S742" s="222"/>
      <c r="T742" s="222"/>
      <c r="U742" s="222"/>
      <c r="V742" s="222"/>
      <c r="W742" s="222"/>
      <c r="X742" s="223"/>
      <c r="AT742" s="224" t="s">
        <v>186</v>
      </c>
      <c r="AU742" s="224" t="s">
        <v>141</v>
      </c>
      <c r="AV742" s="14" t="s">
        <v>141</v>
      </c>
      <c r="AW742" s="14" t="s">
        <v>5</v>
      </c>
      <c r="AX742" s="14" t="s">
        <v>78</v>
      </c>
      <c r="AY742" s="224" t="s">
        <v>138</v>
      </c>
    </row>
    <row r="743" spans="2:51" s="13" customFormat="1" ht="11.25">
      <c r="B743" s="203"/>
      <c r="C743" s="204"/>
      <c r="D743" s="205" t="s">
        <v>186</v>
      </c>
      <c r="E743" s="206" t="s">
        <v>22</v>
      </c>
      <c r="F743" s="207" t="s">
        <v>836</v>
      </c>
      <c r="G743" s="204"/>
      <c r="H743" s="206" t="s">
        <v>22</v>
      </c>
      <c r="I743" s="208"/>
      <c r="J743" s="208"/>
      <c r="K743" s="204"/>
      <c r="L743" s="204"/>
      <c r="M743" s="209"/>
      <c r="N743" s="210"/>
      <c r="O743" s="211"/>
      <c r="P743" s="211"/>
      <c r="Q743" s="211"/>
      <c r="R743" s="211"/>
      <c r="S743" s="211"/>
      <c r="T743" s="211"/>
      <c r="U743" s="211"/>
      <c r="V743" s="211"/>
      <c r="W743" s="211"/>
      <c r="X743" s="212"/>
      <c r="AT743" s="213" t="s">
        <v>186</v>
      </c>
      <c r="AU743" s="213" t="s">
        <v>141</v>
      </c>
      <c r="AV743" s="13" t="s">
        <v>86</v>
      </c>
      <c r="AW743" s="13" t="s">
        <v>5</v>
      </c>
      <c r="AX743" s="13" t="s">
        <v>78</v>
      </c>
      <c r="AY743" s="213" t="s">
        <v>138</v>
      </c>
    </row>
    <row r="744" spans="2:51" s="14" customFormat="1" ht="11.25">
      <c r="B744" s="214"/>
      <c r="C744" s="215"/>
      <c r="D744" s="205" t="s">
        <v>186</v>
      </c>
      <c r="E744" s="216" t="s">
        <v>22</v>
      </c>
      <c r="F744" s="217" t="s">
        <v>849</v>
      </c>
      <c r="G744" s="215"/>
      <c r="H744" s="218">
        <v>0.247</v>
      </c>
      <c r="I744" s="219"/>
      <c r="J744" s="219"/>
      <c r="K744" s="215"/>
      <c r="L744" s="215"/>
      <c r="M744" s="220"/>
      <c r="N744" s="221"/>
      <c r="O744" s="222"/>
      <c r="P744" s="222"/>
      <c r="Q744" s="222"/>
      <c r="R744" s="222"/>
      <c r="S744" s="222"/>
      <c r="T744" s="222"/>
      <c r="U744" s="222"/>
      <c r="V744" s="222"/>
      <c r="W744" s="222"/>
      <c r="X744" s="223"/>
      <c r="AT744" s="224" t="s">
        <v>186</v>
      </c>
      <c r="AU744" s="224" t="s">
        <v>141</v>
      </c>
      <c r="AV744" s="14" t="s">
        <v>141</v>
      </c>
      <c r="AW744" s="14" t="s">
        <v>5</v>
      </c>
      <c r="AX744" s="14" t="s">
        <v>78</v>
      </c>
      <c r="AY744" s="224" t="s">
        <v>138</v>
      </c>
    </row>
    <row r="745" spans="2:51" s="13" customFormat="1" ht="11.25">
      <c r="B745" s="203"/>
      <c r="C745" s="204"/>
      <c r="D745" s="205" t="s">
        <v>186</v>
      </c>
      <c r="E745" s="206" t="s">
        <v>22</v>
      </c>
      <c r="F745" s="207" t="s">
        <v>838</v>
      </c>
      <c r="G745" s="204"/>
      <c r="H745" s="206" t="s">
        <v>22</v>
      </c>
      <c r="I745" s="208"/>
      <c r="J745" s="208"/>
      <c r="K745" s="204"/>
      <c r="L745" s="204"/>
      <c r="M745" s="209"/>
      <c r="N745" s="210"/>
      <c r="O745" s="211"/>
      <c r="P745" s="211"/>
      <c r="Q745" s="211"/>
      <c r="R745" s="211"/>
      <c r="S745" s="211"/>
      <c r="T745" s="211"/>
      <c r="U745" s="211"/>
      <c r="V745" s="211"/>
      <c r="W745" s="211"/>
      <c r="X745" s="212"/>
      <c r="AT745" s="213" t="s">
        <v>186</v>
      </c>
      <c r="AU745" s="213" t="s">
        <v>141</v>
      </c>
      <c r="AV745" s="13" t="s">
        <v>86</v>
      </c>
      <c r="AW745" s="13" t="s">
        <v>5</v>
      </c>
      <c r="AX745" s="13" t="s">
        <v>78</v>
      </c>
      <c r="AY745" s="213" t="s">
        <v>138</v>
      </c>
    </row>
    <row r="746" spans="2:51" s="14" customFormat="1" ht="11.25">
      <c r="B746" s="214"/>
      <c r="C746" s="215"/>
      <c r="D746" s="205" t="s">
        <v>186</v>
      </c>
      <c r="E746" s="216" t="s">
        <v>22</v>
      </c>
      <c r="F746" s="217" t="s">
        <v>389</v>
      </c>
      <c r="G746" s="215"/>
      <c r="H746" s="218">
        <v>0.117</v>
      </c>
      <c r="I746" s="219"/>
      <c r="J746" s="219"/>
      <c r="K746" s="215"/>
      <c r="L746" s="215"/>
      <c r="M746" s="220"/>
      <c r="N746" s="221"/>
      <c r="O746" s="222"/>
      <c r="P746" s="222"/>
      <c r="Q746" s="222"/>
      <c r="R746" s="222"/>
      <c r="S746" s="222"/>
      <c r="T746" s="222"/>
      <c r="U746" s="222"/>
      <c r="V746" s="222"/>
      <c r="W746" s="222"/>
      <c r="X746" s="223"/>
      <c r="AT746" s="224" t="s">
        <v>186</v>
      </c>
      <c r="AU746" s="224" t="s">
        <v>141</v>
      </c>
      <c r="AV746" s="14" t="s">
        <v>141</v>
      </c>
      <c r="AW746" s="14" t="s">
        <v>5</v>
      </c>
      <c r="AX746" s="14" t="s">
        <v>78</v>
      </c>
      <c r="AY746" s="224" t="s">
        <v>138</v>
      </c>
    </row>
    <row r="747" spans="2:51" s="15" customFormat="1" ht="11.25">
      <c r="B747" s="225"/>
      <c r="C747" s="226"/>
      <c r="D747" s="205" t="s">
        <v>186</v>
      </c>
      <c r="E747" s="227" t="s">
        <v>22</v>
      </c>
      <c r="F747" s="228" t="s">
        <v>196</v>
      </c>
      <c r="G747" s="226"/>
      <c r="H747" s="229">
        <v>209.736</v>
      </c>
      <c r="I747" s="230"/>
      <c r="J747" s="230"/>
      <c r="K747" s="226"/>
      <c r="L747" s="226"/>
      <c r="M747" s="231"/>
      <c r="N747" s="232"/>
      <c r="O747" s="233"/>
      <c r="P747" s="233"/>
      <c r="Q747" s="233"/>
      <c r="R747" s="233"/>
      <c r="S747" s="233"/>
      <c r="T747" s="233"/>
      <c r="U747" s="233"/>
      <c r="V747" s="233"/>
      <c r="W747" s="233"/>
      <c r="X747" s="234"/>
      <c r="AT747" s="235" t="s">
        <v>186</v>
      </c>
      <c r="AU747" s="235" t="s">
        <v>141</v>
      </c>
      <c r="AV747" s="15" t="s">
        <v>155</v>
      </c>
      <c r="AW747" s="15" t="s">
        <v>5</v>
      </c>
      <c r="AX747" s="15" t="s">
        <v>86</v>
      </c>
      <c r="AY747" s="235" t="s">
        <v>138</v>
      </c>
    </row>
    <row r="748" spans="1:65" s="2" customFormat="1" ht="24.2" customHeight="1">
      <c r="A748" s="36"/>
      <c r="B748" s="37"/>
      <c r="C748" s="178" t="s">
        <v>511</v>
      </c>
      <c r="D748" s="178" t="s">
        <v>142</v>
      </c>
      <c r="E748" s="179" t="s">
        <v>850</v>
      </c>
      <c r="F748" s="180" t="s">
        <v>851</v>
      </c>
      <c r="G748" s="181" t="s">
        <v>208</v>
      </c>
      <c r="H748" s="182">
        <v>18.515</v>
      </c>
      <c r="I748" s="183"/>
      <c r="J748" s="183"/>
      <c r="K748" s="184">
        <f>ROUND(P748*H748,2)</f>
        <v>0</v>
      </c>
      <c r="L748" s="180" t="s">
        <v>182</v>
      </c>
      <c r="M748" s="41"/>
      <c r="N748" s="185" t="s">
        <v>22</v>
      </c>
      <c r="O748" s="186" t="s">
        <v>48</v>
      </c>
      <c r="P748" s="187">
        <f>I748+J748</f>
        <v>0</v>
      </c>
      <c r="Q748" s="187">
        <f>ROUND(I748*H748,2)</f>
        <v>0</v>
      </c>
      <c r="R748" s="187">
        <f>ROUND(J748*H748,2)</f>
        <v>0</v>
      </c>
      <c r="S748" s="66"/>
      <c r="T748" s="188">
        <f>S748*H748</f>
        <v>0</v>
      </c>
      <c r="U748" s="188">
        <v>0.0015</v>
      </c>
      <c r="V748" s="188">
        <f>U748*H748</f>
        <v>0.027772500000000002</v>
      </c>
      <c r="W748" s="188">
        <v>0</v>
      </c>
      <c r="X748" s="189">
        <f>W748*H748</f>
        <v>0</v>
      </c>
      <c r="Y748" s="36"/>
      <c r="Z748" s="36"/>
      <c r="AA748" s="36"/>
      <c r="AB748" s="36"/>
      <c r="AC748" s="36"/>
      <c r="AD748" s="36"/>
      <c r="AE748" s="36"/>
      <c r="AR748" s="190" t="s">
        <v>503</v>
      </c>
      <c r="AT748" s="190" t="s">
        <v>142</v>
      </c>
      <c r="AU748" s="190" t="s">
        <v>141</v>
      </c>
      <c r="AY748" s="19" t="s">
        <v>138</v>
      </c>
      <c r="BE748" s="191">
        <f>IF(O748="základní",K748,0)</f>
        <v>0</v>
      </c>
      <c r="BF748" s="191">
        <f>IF(O748="snížená",K748,0)</f>
        <v>0</v>
      </c>
      <c r="BG748" s="191">
        <f>IF(O748="zákl. přenesená",K748,0)</f>
        <v>0</v>
      </c>
      <c r="BH748" s="191">
        <f>IF(O748="sníž. přenesená",K748,0)</f>
        <v>0</v>
      </c>
      <c r="BI748" s="191">
        <f>IF(O748="nulová",K748,0)</f>
        <v>0</v>
      </c>
      <c r="BJ748" s="19" t="s">
        <v>141</v>
      </c>
      <c r="BK748" s="191">
        <f>ROUND(P748*H748,2)</f>
        <v>0</v>
      </c>
      <c r="BL748" s="19" t="s">
        <v>503</v>
      </c>
      <c r="BM748" s="190" t="s">
        <v>852</v>
      </c>
    </row>
    <row r="749" spans="1:47" s="2" customFormat="1" ht="11.25">
      <c r="A749" s="36"/>
      <c r="B749" s="37"/>
      <c r="C749" s="38"/>
      <c r="D749" s="198" t="s">
        <v>184</v>
      </c>
      <c r="E749" s="38"/>
      <c r="F749" s="199" t="s">
        <v>853</v>
      </c>
      <c r="G749" s="38"/>
      <c r="H749" s="38"/>
      <c r="I749" s="200"/>
      <c r="J749" s="200"/>
      <c r="K749" s="38"/>
      <c r="L749" s="38"/>
      <c r="M749" s="41"/>
      <c r="N749" s="201"/>
      <c r="O749" s="202"/>
      <c r="P749" s="66"/>
      <c r="Q749" s="66"/>
      <c r="R749" s="66"/>
      <c r="S749" s="66"/>
      <c r="T749" s="66"/>
      <c r="U749" s="66"/>
      <c r="V749" s="66"/>
      <c r="W749" s="66"/>
      <c r="X749" s="67"/>
      <c r="Y749" s="36"/>
      <c r="Z749" s="36"/>
      <c r="AA749" s="36"/>
      <c r="AB749" s="36"/>
      <c r="AC749" s="36"/>
      <c r="AD749" s="36"/>
      <c r="AE749" s="36"/>
      <c r="AT749" s="19" t="s">
        <v>184</v>
      </c>
      <c r="AU749" s="19" t="s">
        <v>141</v>
      </c>
    </row>
    <row r="750" spans="2:51" s="13" customFormat="1" ht="11.25">
      <c r="B750" s="203"/>
      <c r="C750" s="204"/>
      <c r="D750" s="205" t="s">
        <v>186</v>
      </c>
      <c r="E750" s="206" t="s">
        <v>22</v>
      </c>
      <c r="F750" s="207" t="s">
        <v>187</v>
      </c>
      <c r="G750" s="204"/>
      <c r="H750" s="206" t="s">
        <v>22</v>
      </c>
      <c r="I750" s="208"/>
      <c r="J750" s="208"/>
      <c r="K750" s="204"/>
      <c r="L750" s="204"/>
      <c r="M750" s="209"/>
      <c r="N750" s="210"/>
      <c r="O750" s="211"/>
      <c r="P750" s="211"/>
      <c r="Q750" s="211"/>
      <c r="R750" s="211"/>
      <c r="S750" s="211"/>
      <c r="T750" s="211"/>
      <c r="U750" s="211"/>
      <c r="V750" s="211"/>
      <c r="W750" s="211"/>
      <c r="X750" s="212"/>
      <c r="AT750" s="213" t="s">
        <v>186</v>
      </c>
      <c r="AU750" s="213" t="s">
        <v>141</v>
      </c>
      <c r="AV750" s="13" t="s">
        <v>86</v>
      </c>
      <c r="AW750" s="13" t="s">
        <v>5</v>
      </c>
      <c r="AX750" s="13" t="s">
        <v>78</v>
      </c>
      <c r="AY750" s="213" t="s">
        <v>138</v>
      </c>
    </row>
    <row r="751" spans="2:51" s="14" customFormat="1" ht="11.25">
      <c r="B751" s="214"/>
      <c r="C751" s="215"/>
      <c r="D751" s="205" t="s">
        <v>186</v>
      </c>
      <c r="E751" s="216" t="s">
        <v>22</v>
      </c>
      <c r="F751" s="217" t="s">
        <v>854</v>
      </c>
      <c r="G751" s="215"/>
      <c r="H751" s="218">
        <v>1.734</v>
      </c>
      <c r="I751" s="219"/>
      <c r="J751" s="219"/>
      <c r="K751" s="215"/>
      <c r="L751" s="215"/>
      <c r="M751" s="220"/>
      <c r="N751" s="221"/>
      <c r="O751" s="222"/>
      <c r="P751" s="222"/>
      <c r="Q751" s="222"/>
      <c r="R751" s="222"/>
      <c r="S751" s="222"/>
      <c r="T751" s="222"/>
      <c r="U751" s="222"/>
      <c r="V751" s="222"/>
      <c r="W751" s="222"/>
      <c r="X751" s="223"/>
      <c r="AT751" s="224" t="s">
        <v>186</v>
      </c>
      <c r="AU751" s="224" t="s">
        <v>141</v>
      </c>
      <c r="AV751" s="14" t="s">
        <v>141</v>
      </c>
      <c r="AW751" s="14" t="s">
        <v>5</v>
      </c>
      <c r="AX751" s="14" t="s">
        <v>78</v>
      </c>
      <c r="AY751" s="224" t="s">
        <v>138</v>
      </c>
    </row>
    <row r="752" spans="2:51" s="13" customFormat="1" ht="11.25">
      <c r="B752" s="203"/>
      <c r="C752" s="204"/>
      <c r="D752" s="205" t="s">
        <v>186</v>
      </c>
      <c r="E752" s="206" t="s">
        <v>22</v>
      </c>
      <c r="F752" s="207" t="s">
        <v>221</v>
      </c>
      <c r="G752" s="204"/>
      <c r="H752" s="206" t="s">
        <v>22</v>
      </c>
      <c r="I752" s="208"/>
      <c r="J752" s="208"/>
      <c r="K752" s="204"/>
      <c r="L752" s="204"/>
      <c r="M752" s="209"/>
      <c r="N752" s="210"/>
      <c r="O752" s="211"/>
      <c r="P752" s="211"/>
      <c r="Q752" s="211"/>
      <c r="R752" s="211"/>
      <c r="S752" s="211"/>
      <c r="T752" s="211"/>
      <c r="U752" s="211"/>
      <c r="V752" s="211"/>
      <c r="W752" s="211"/>
      <c r="X752" s="212"/>
      <c r="AT752" s="213" t="s">
        <v>186</v>
      </c>
      <c r="AU752" s="213" t="s">
        <v>141</v>
      </c>
      <c r="AV752" s="13" t="s">
        <v>86</v>
      </c>
      <c r="AW752" s="13" t="s">
        <v>5</v>
      </c>
      <c r="AX752" s="13" t="s">
        <v>78</v>
      </c>
      <c r="AY752" s="213" t="s">
        <v>138</v>
      </c>
    </row>
    <row r="753" spans="2:51" s="14" customFormat="1" ht="11.25">
      <c r="B753" s="214"/>
      <c r="C753" s="215"/>
      <c r="D753" s="205" t="s">
        <v>186</v>
      </c>
      <c r="E753" s="216" t="s">
        <v>22</v>
      </c>
      <c r="F753" s="217" t="s">
        <v>855</v>
      </c>
      <c r="G753" s="215"/>
      <c r="H753" s="218">
        <v>1.256</v>
      </c>
      <c r="I753" s="219"/>
      <c r="J753" s="219"/>
      <c r="K753" s="215"/>
      <c r="L753" s="215"/>
      <c r="M753" s="220"/>
      <c r="N753" s="221"/>
      <c r="O753" s="222"/>
      <c r="P753" s="222"/>
      <c r="Q753" s="222"/>
      <c r="R753" s="222"/>
      <c r="S753" s="222"/>
      <c r="T753" s="222"/>
      <c r="U753" s="222"/>
      <c r="V753" s="222"/>
      <c r="W753" s="222"/>
      <c r="X753" s="223"/>
      <c r="AT753" s="224" t="s">
        <v>186</v>
      </c>
      <c r="AU753" s="224" t="s">
        <v>141</v>
      </c>
      <c r="AV753" s="14" t="s">
        <v>141</v>
      </c>
      <c r="AW753" s="14" t="s">
        <v>5</v>
      </c>
      <c r="AX753" s="14" t="s">
        <v>78</v>
      </c>
      <c r="AY753" s="224" t="s">
        <v>138</v>
      </c>
    </row>
    <row r="754" spans="2:51" s="13" customFormat="1" ht="11.25">
      <c r="B754" s="203"/>
      <c r="C754" s="204"/>
      <c r="D754" s="205" t="s">
        <v>186</v>
      </c>
      <c r="E754" s="206" t="s">
        <v>22</v>
      </c>
      <c r="F754" s="207" t="s">
        <v>211</v>
      </c>
      <c r="G754" s="204"/>
      <c r="H754" s="206" t="s">
        <v>22</v>
      </c>
      <c r="I754" s="208"/>
      <c r="J754" s="208"/>
      <c r="K754" s="204"/>
      <c r="L754" s="204"/>
      <c r="M754" s="209"/>
      <c r="N754" s="210"/>
      <c r="O754" s="211"/>
      <c r="P754" s="211"/>
      <c r="Q754" s="211"/>
      <c r="R754" s="211"/>
      <c r="S754" s="211"/>
      <c r="T754" s="211"/>
      <c r="U754" s="211"/>
      <c r="V754" s="211"/>
      <c r="W754" s="211"/>
      <c r="X754" s="212"/>
      <c r="AT754" s="213" t="s">
        <v>186</v>
      </c>
      <c r="AU754" s="213" t="s">
        <v>141</v>
      </c>
      <c r="AV754" s="13" t="s">
        <v>86</v>
      </c>
      <c r="AW754" s="13" t="s">
        <v>5</v>
      </c>
      <c r="AX754" s="13" t="s">
        <v>78</v>
      </c>
      <c r="AY754" s="213" t="s">
        <v>138</v>
      </c>
    </row>
    <row r="755" spans="2:51" s="14" customFormat="1" ht="11.25">
      <c r="B755" s="214"/>
      <c r="C755" s="215"/>
      <c r="D755" s="205" t="s">
        <v>186</v>
      </c>
      <c r="E755" s="216" t="s">
        <v>22</v>
      </c>
      <c r="F755" s="217" t="s">
        <v>856</v>
      </c>
      <c r="G755" s="215"/>
      <c r="H755" s="218">
        <v>1.217</v>
      </c>
      <c r="I755" s="219"/>
      <c r="J755" s="219"/>
      <c r="K755" s="215"/>
      <c r="L755" s="215"/>
      <c r="M755" s="220"/>
      <c r="N755" s="221"/>
      <c r="O755" s="222"/>
      <c r="P755" s="222"/>
      <c r="Q755" s="222"/>
      <c r="R755" s="222"/>
      <c r="S755" s="222"/>
      <c r="T755" s="222"/>
      <c r="U755" s="222"/>
      <c r="V755" s="222"/>
      <c r="W755" s="222"/>
      <c r="X755" s="223"/>
      <c r="AT755" s="224" t="s">
        <v>186</v>
      </c>
      <c r="AU755" s="224" t="s">
        <v>141</v>
      </c>
      <c r="AV755" s="14" t="s">
        <v>141</v>
      </c>
      <c r="AW755" s="14" t="s">
        <v>5</v>
      </c>
      <c r="AX755" s="14" t="s">
        <v>78</v>
      </c>
      <c r="AY755" s="224" t="s">
        <v>138</v>
      </c>
    </row>
    <row r="756" spans="2:51" s="13" customFormat="1" ht="11.25">
      <c r="B756" s="203"/>
      <c r="C756" s="204"/>
      <c r="D756" s="205" t="s">
        <v>186</v>
      </c>
      <c r="E756" s="206" t="s">
        <v>22</v>
      </c>
      <c r="F756" s="207" t="s">
        <v>193</v>
      </c>
      <c r="G756" s="204"/>
      <c r="H756" s="206" t="s">
        <v>22</v>
      </c>
      <c r="I756" s="208"/>
      <c r="J756" s="208"/>
      <c r="K756" s="204"/>
      <c r="L756" s="204"/>
      <c r="M756" s="209"/>
      <c r="N756" s="210"/>
      <c r="O756" s="211"/>
      <c r="P756" s="211"/>
      <c r="Q756" s="211"/>
      <c r="R756" s="211"/>
      <c r="S756" s="211"/>
      <c r="T756" s="211"/>
      <c r="U756" s="211"/>
      <c r="V756" s="211"/>
      <c r="W756" s="211"/>
      <c r="X756" s="212"/>
      <c r="AT756" s="213" t="s">
        <v>186</v>
      </c>
      <c r="AU756" s="213" t="s">
        <v>141</v>
      </c>
      <c r="AV756" s="13" t="s">
        <v>86</v>
      </c>
      <c r="AW756" s="13" t="s">
        <v>5</v>
      </c>
      <c r="AX756" s="13" t="s">
        <v>78</v>
      </c>
      <c r="AY756" s="213" t="s">
        <v>138</v>
      </c>
    </row>
    <row r="757" spans="2:51" s="14" customFormat="1" ht="11.25">
      <c r="B757" s="214"/>
      <c r="C757" s="215"/>
      <c r="D757" s="205" t="s">
        <v>186</v>
      </c>
      <c r="E757" s="216" t="s">
        <v>22</v>
      </c>
      <c r="F757" s="217" t="s">
        <v>857</v>
      </c>
      <c r="G757" s="215"/>
      <c r="H757" s="218">
        <v>2.295</v>
      </c>
      <c r="I757" s="219"/>
      <c r="J757" s="219"/>
      <c r="K757" s="215"/>
      <c r="L757" s="215"/>
      <c r="M757" s="220"/>
      <c r="N757" s="221"/>
      <c r="O757" s="222"/>
      <c r="P757" s="222"/>
      <c r="Q757" s="222"/>
      <c r="R757" s="222"/>
      <c r="S757" s="222"/>
      <c r="T757" s="222"/>
      <c r="U757" s="222"/>
      <c r="V757" s="222"/>
      <c r="W757" s="222"/>
      <c r="X757" s="223"/>
      <c r="AT757" s="224" t="s">
        <v>186</v>
      </c>
      <c r="AU757" s="224" t="s">
        <v>141</v>
      </c>
      <c r="AV757" s="14" t="s">
        <v>141</v>
      </c>
      <c r="AW757" s="14" t="s">
        <v>5</v>
      </c>
      <c r="AX757" s="14" t="s">
        <v>78</v>
      </c>
      <c r="AY757" s="224" t="s">
        <v>138</v>
      </c>
    </row>
    <row r="758" spans="2:51" s="13" customFormat="1" ht="11.25">
      <c r="B758" s="203"/>
      <c r="C758" s="204"/>
      <c r="D758" s="205" t="s">
        <v>186</v>
      </c>
      <c r="E758" s="206" t="s">
        <v>22</v>
      </c>
      <c r="F758" s="207" t="s">
        <v>858</v>
      </c>
      <c r="G758" s="204"/>
      <c r="H758" s="206" t="s">
        <v>22</v>
      </c>
      <c r="I758" s="208"/>
      <c r="J758" s="208"/>
      <c r="K758" s="204"/>
      <c r="L758" s="204"/>
      <c r="M758" s="209"/>
      <c r="N758" s="210"/>
      <c r="O758" s="211"/>
      <c r="P758" s="211"/>
      <c r="Q758" s="211"/>
      <c r="R758" s="211"/>
      <c r="S758" s="211"/>
      <c r="T758" s="211"/>
      <c r="U758" s="211"/>
      <c r="V758" s="211"/>
      <c r="W758" s="211"/>
      <c r="X758" s="212"/>
      <c r="AT758" s="213" t="s">
        <v>186</v>
      </c>
      <c r="AU758" s="213" t="s">
        <v>141</v>
      </c>
      <c r="AV758" s="13" t="s">
        <v>86</v>
      </c>
      <c r="AW758" s="13" t="s">
        <v>5</v>
      </c>
      <c r="AX758" s="13" t="s">
        <v>78</v>
      </c>
      <c r="AY758" s="213" t="s">
        <v>138</v>
      </c>
    </row>
    <row r="759" spans="2:51" s="14" customFormat="1" ht="11.25">
      <c r="B759" s="214"/>
      <c r="C759" s="215"/>
      <c r="D759" s="205" t="s">
        <v>186</v>
      </c>
      <c r="E759" s="216" t="s">
        <v>22</v>
      </c>
      <c r="F759" s="217" t="s">
        <v>859</v>
      </c>
      <c r="G759" s="215"/>
      <c r="H759" s="218">
        <v>2.96</v>
      </c>
      <c r="I759" s="219"/>
      <c r="J759" s="219"/>
      <c r="K759" s="215"/>
      <c r="L759" s="215"/>
      <c r="M759" s="220"/>
      <c r="N759" s="221"/>
      <c r="O759" s="222"/>
      <c r="P759" s="222"/>
      <c r="Q759" s="222"/>
      <c r="R759" s="222"/>
      <c r="S759" s="222"/>
      <c r="T759" s="222"/>
      <c r="U759" s="222"/>
      <c r="V759" s="222"/>
      <c r="W759" s="222"/>
      <c r="X759" s="223"/>
      <c r="AT759" s="224" t="s">
        <v>186</v>
      </c>
      <c r="AU759" s="224" t="s">
        <v>141</v>
      </c>
      <c r="AV759" s="14" t="s">
        <v>141</v>
      </c>
      <c r="AW759" s="14" t="s">
        <v>5</v>
      </c>
      <c r="AX759" s="14" t="s">
        <v>78</v>
      </c>
      <c r="AY759" s="224" t="s">
        <v>138</v>
      </c>
    </row>
    <row r="760" spans="2:51" s="13" customFormat="1" ht="11.25">
      <c r="B760" s="203"/>
      <c r="C760" s="204"/>
      <c r="D760" s="205" t="s">
        <v>186</v>
      </c>
      <c r="E760" s="206" t="s">
        <v>22</v>
      </c>
      <c r="F760" s="207" t="s">
        <v>244</v>
      </c>
      <c r="G760" s="204"/>
      <c r="H760" s="206" t="s">
        <v>22</v>
      </c>
      <c r="I760" s="208"/>
      <c r="J760" s="208"/>
      <c r="K760" s="204"/>
      <c r="L760" s="204"/>
      <c r="M760" s="209"/>
      <c r="N760" s="210"/>
      <c r="O760" s="211"/>
      <c r="P760" s="211"/>
      <c r="Q760" s="211"/>
      <c r="R760" s="211"/>
      <c r="S760" s="211"/>
      <c r="T760" s="211"/>
      <c r="U760" s="211"/>
      <c r="V760" s="211"/>
      <c r="W760" s="211"/>
      <c r="X760" s="212"/>
      <c r="AT760" s="213" t="s">
        <v>186</v>
      </c>
      <c r="AU760" s="213" t="s">
        <v>141</v>
      </c>
      <c r="AV760" s="13" t="s">
        <v>86</v>
      </c>
      <c r="AW760" s="13" t="s">
        <v>5</v>
      </c>
      <c r="AX760" s="13" t="s">
        <v>78</v>
      </c>
      <c r="AY760" s="213" t="s">
        <v>138</v>
      </c>
    </row>
    <row r="761" spans="2:51" s="14" customFormat="1" ht="11.25">
      <c r="B761" s="214"/>
      <c r="C761" s="215"/>
      <c r="D761" s="205" t="s">
        <v>186</v>
      </c>
      <c r="E761" s="216" t="s">
        <v>22</v>
      </c>
      <c r="F761" s="217" t="s">
        <v>860</v>
      </c>
      <c r="G761" s="215"/>
      <c r="H761" s="218">
        <v>0.822</v>
      </c>
      <c r="I761" s="219"/>
      <c r="J761" s="219"/>
      <c r="K761" s="215"/>
      <c r="L761" s="215"/>
      <c r="M761" s="220"/>
      <c r="N761" s="221"/>
      <c r="O761" s="222"/>
      <c r="P761" s="222"/>
      <c r="Q761" s="222"/>
      <c r="R761" s="222"/>
      <c r="S761" s="222"/>
      <c r="T761" s="222"/>
      <c r="U761" s="222"/>
      <c r="V761" s="222"/>
      <c r="W761" s="222"/>
      <c r="X761" s="223"/>
      <c r="AT761" s="224" t="s">
        <v>186</v>
      </c>
      <c r="AU761" s="224" t="s">
        <v>141</v>
      </c>
      <c r="AV761" s="14" t="s">
        <v>141</v>
      </c>
      <c r="AW761" s="14" t="s">
        <v>5</v>
      </c>
      <c r="AX761" s="14" t="s">
        <v>78</v>
      </c>
      <c r="AY761" s="224" t="s">
        <v>138</v>
      </c>
    </row>
    <row r="762" spans="2:51" s="13" customFormat="1" ht="11.25">
      <c r="B762" s="203"/>
      <c r="C762" s="204"/>
      <c r="D762" s="205" t="s">
        <v>186</v>
      </c>
      <c r="E762" s="206" t="s">
        <v>22</v>
      </c>
      <c r="F762" s="207" t="s">
        <v>195</v>
      </c>
      <c r="G762" s="204"/>
      <c r="H762" s="206" t="s">
        <v>22</v>
      </c>
      <c r="I762" s="208"/>
      <c r="J762" s="208"/>
      <c r="K762" s="204"/>
      <c r="L762" s="204"/>
      <c r="M762" s="209"/>
      <c r="N762" s="210"/>
      <c r="O762" s="211"/>
      <c r="P762" s="211"/>
      <c r="Q762" s="211"/>
      <c r="R762" s="211"/>
      <c r="S762" s="211"/>
      <c r="T762" s="211"/>
      <c r="U762" s="211"/>
      <c r="V762" s="211"/>
      <c r="W762" s="211"/>
      <c r="X762" s="212"/>
      <c r="AT762" s="213" t="s">
        <v>186</v>
      </c>
      <c r="AU762" s="213" t="s">
        <v>141</v>
      </c>
      <c r="AV762" s="13" t="s">
        <v>86</v>
      </c>
      <c r="AW762" s="13" t="s">
        <v>5</v>
      </c>
      <c r="AX762" s="13" t="s">
        <v>78</v>
      </c>
      <c r="AY762" s="213" t="s">
        <v>138</v>
      </c>
    </row>
    <row r="763" spans="2:51" s="14" customFormat="1" ht="11.25">
      <c r="B763" s="214"/>
      <c r="C763" s="215"/>
      <c r="D763" s="205" t="s">
        <v>186</v>
      </c>
      <c r="E763" s="216" t="s">
        <v>22</v>
      </c>
      <c r="F763" s="217" t="s">
        <v>861</v>
      </c>
      <c r="G763" s="215"/>
      <c r="H763" s="218">
        <v>1.775</v>
      </c>
      <c r="I763" s="219"/>
      <c r="J763" s="219"/>
      <c r="K763" s="215"/>
      <c r="L763" s="215"/>
      <c r="M763" s="220"/>
      <c r="N763" s="221"/>
      <c r="O763" s="222"/>
      <c r="P763" s="222"/>
      <c r="Q763" s="222"/>
      <c r="R763" s="222"/>
      <c r="S763" s="222"/>
      <c r="T763" s="222"/>
      <c r="U763" s="222"/>
      <c r="V763" s="222"/>
      <c r="W763" s="222"/>
      <c r="X763" s="223"/>
      <c r="AT763" s="224" t="s">
        <v>186</v>
      </c>
      <c r="AU763" s="224" t="s">
        <v>141</v>
      </c>
      <c r="AV763" s="14" t="s">
        <v>141</v>
      </c>
      <c r="AW763" s="14" t="s">
        <v>5</v>
      </c>
      <c r="AX763" s="14" t="s">
        <v>78</v>
      </c>
      <c r="AY763" s="224" t="s">
        <v>138</v>
      </c>
    </row>
    <row r="764" spans="2:51" s="13" customFormat="1" ht="11.25">
      <c r="B764" s="203"/>
      <c r="C764" s="204"/>
      <c r="D764" s="205" t="s">
        <v>186</v>
      </c>
      <c r="E764" s="206" t="s">
        <v>22</v>
      </c>
      <c r="F764" s="207" t="s">
        <v>234</v>
      </c>
      <c r="G764" s="204"/>
      <c r="H764" s="206" t="s">
        <v>22</v>
      </c>
      <c r="I764" s="208"/>
      <c r="J764" s="208"/>
      <c r="K764" s="204"/>
      <c r="L764" s="204"/>
      <c r="M764" s="209"/>
      <c r="N764" s="210"/>
      <c r="O764" s="211"/>
      <c r="P764" s="211"/>
      <c r="Q764" s="211"/>
      <c r="R764" s="211"/>
      <c r="S764" s="211"/>
      <c r="T764" s="211"/>
      <c r="U764" s="211"/>
      <c r="V764" s="211"/>
      <c r="W764" s="211"/>
      <c r="X764" s="212"/>
      <c r="AT764" s="213" t="s">
        <v>186</v>
      </c>
      <c r="AU764" s="213" t="s">
        <v>141</v>
      </c>
      <c r="AV764" s="13" t="s">
        <v>86</v>
      </c>
      <c r="AW764" s="13" t="s">
        <v>5</v>
      </c>
      <c r="AX764" s="13" t="s">
        <v>78</v>
      </c>
      <c r="AY764" s="213" t="s">
        <v>138</v>
      </c>
    </row>
    <row r="765" spans="2:51" s="14" customFormat="1" ht="22.5">
      <c r="B765" s="214"/>
      <c r="C765" s="215"/>
      <c r="D765" s="205" t="s">
        <v>186</v>
      </c>
      <c r="E765" s="216" t="s">
        <v>22</v>
      </c>
      <c r="F765" s="217" t="s">
        <v>862</v>
      </c>
      <c r="G765" s="215"/>
      <c r="H765" s="218">
        <v>3.623</v>
      </c>
      <c r="I765" s="219"/>
      <c r="J765" s="219"/>
      <c r="K765" s="215"/>
      <c r="L765" s="215"/>
      <c r="M765" s="220"/>
      <c r="N765" s="221"/>
      <c r="O765" s="222"/>
      <c r="P765" s="222"/>
      <c r="Q765" s="222"/>
      <c r="R765" s="222"/>
      <c r="S765" s="222"/>
      <c r="T765" s="222"/>
      <c r="U765" s="222"/>
      <c r="V765" s="222"/>
      <c r="W765" s="222"/>
      <c r="X765" s="223"/>
      <c r="AT765" s="224" t="s">
        <v>186</v>
      </c>
      <c r="AU765" s="224" t="s">
        <v>141</v>
      </c>
      <c r="AV765" s="14" t="s">
        <v>141</v>
      </c>
      <c r="AW765" s="14" t="s">
        <v>5</v>
      </c>
      <c r="AX765" s="14" t="s">
        <v>78</v>
      </c>
      <c r="AY765" s="224" t="s">
        <v>138</v>
      </c>
    </row>
    <row r="766" spans="2:51" s="13" customFormat="1" ht="11.25">
      <c r="B766" s="203"/>
      <c r="C766" s="204"/>
      <c r="D766" s="205" t="s">
        <v>186</v>
      </c>
      <c r="E766" s="206" t="s">
        <v>22</v>
      </c>
      <c r="F766" s="207" t="s">
        <v>304</v>
      </c>
      <c r="G766" s="204"/>
      <c r="H766" s="206" t="s">
        <v>22</v>
      </c>
      <c r="I766" s="208"/>
      <c r="J766" s="208"/>
      <c r="K766" s="204"/>
      <c r="L766" s="204"/>
      <c r="M766" s="209"/>
      <c r="N766" s="210"/>
      <c r="O766" s="211"/>
      <c r="P766" s="211"/>
      <c r="Q766" s="211"/>
      <c r="R766" s="211"/>
      <c r="S766" s="211"/>
      <c r="T766" s="211"/>
      <c r="U766" s="211"/>
      <c r="V766" s="211"/>
      <c r="W766" s="211"/>
      <c r="X766" s="212"/>
      <c r="AT766" s="213" t="s">
        <v>186</v>
      </c>
      <c r="AU766" s="213" t="s">
        <v>141</v>
      </c>
      <c r="AV766" s="13" t="s">
        <v>86</v>
      </c>
      <c r="AW766" s="13" t="s">
        <v>5</v>
      </c>
      <c r="AX766" s="13" t="s">
        <v>78</v>
      </c>
      <c r="AY766" s="213" t="s">
        <v>138</v>
      </c>
    </row>
    <row r="767" spans="2:51" s="14" customFormat="1" ht="11.25">
      <c r="B767" s="214"/>
      <c r="C767" s="215"/>
      <c r="D767" s="205" t="s">
        <v>186</v>
      </c>
      <c r="E767" s="216" t="s">
        <v>22</v>
      </c>
      <c r="F767" s="217" t="s">
        <v>863</v>
      </c>
      <c r="G767" s="215"/>
      <c r="H767" s="218">
        <v>1.058</v>
      </c>
      <c r="I767" s="219"/>
      <c r="J767" s="219"/>
      <c r="K767" s="215"/>
      <c r="L767" s="215"/>
      <c r="M767" s="220"/>
      <c r="N767" s="221"/>
      <c r="O767" s="222"/>
      <c r="P767" s="222"/>
      <c r="Q767" s="222"/>
      <c r="R767" s="222"/>
      <c r="S767" s="222"/>
      <c r="T767" s="222"/>
      <c r="U767" s="222"/>
      <c r="V767" s="222"/>
      <c r="W767" s="222"/>
      <c r="X767" s="223"/>
      <c r="AT767" s="224" t="s">
        <v>186</v>
      </c>
      <c r="AU767" s="224" t="s">
        <v>141</v>
      </c>
      <c r="AV767" s="14" t="s">
        <v>141</v>
      </c>
      <c r="AW767" s="14" t="s">
        <v>5</v>
      </c>
      <c r="AX767" s="14" t="s">
        <v>78</v>
      </c>
      <c r="AY767" s="224" t="s">
        <v>138</v>
      </c>
    </row>
    <row r="768" spans="2:51" s="13" customFormat="1" ht="11.25">
      <c r="B768" s="203"/>
      <c r="C768" s="204"/>
      <c r="D768" s="205" t="s">
        <v>186</v>
      </c>
      <c r="E768" s="206" t="s">
        <v>22</v>
      </c>
      <c r="F768" s="207" t="s">
        <v>306</v>
      </c>
      <c r="G768" s="204"/>
      <c r="H768" s="206" t="s">
        <v>22</v>
      </c>
      <c r="I768" s="208"/>
      <c r="J768" s="208"/>
      <c r="K768" s="204"/>
      <c r="L768" s="204"/>
      <c r="M768" s="209"/>
      <c r="N768" s="210"/>
      <c r="O768" s="211"/>
      <c r="P768" s="211"/>
      <c r="Q768" s="211"/>
      <c r="R768" s="211"/>
      <c r="S768" s="211"/>
      <c r="T768" s="211"/>
      <c r="U768" s="211"/>
      <c r="V768" s="211"/>
      <c r="W768" s="211"/>
      <c r="X768" s="212"/>
      <c r="AT768" s="213" t="s">
        <v>186</v>
      </c>
      <c r="AU768" s="213" t="s">
        <v>141</v>
      </c>
      <c r="AV768" s="13" t="s">
        <v>86</v>
      </c>
      <c r="AW768" s="13" t="s">
        <v>5</v>
      </c>
      <c r="AX768" s="13" t="s">
        <v>78</v>
      </c>
      <c r="AY768" s="213" t="s">
        <v>138</v>
      </c>
    </row>
    <row r="769" spans="2:51" s="14" customFormat="1" ht="11.25">
      <c r="B769" s="214"/>
      <c r="C769" s="215"/>
      <c r="D769" s="205" t="s">
        <v>186</v>
      </c>
      <c r="E769" s="216" t="s">
        <v>22</v>
      </c>
      <c r="F769" s="217" t="s">
        <v>864</v>
      </c>
      <c r="G769" s="215"/>
      <c r="H769" s="218">
        <v>1.775</v>
      </c>
      <c r="I769" s="219"/>
      <c r="J769" s="219"/>
      <c r="K769" s="215"/>
      <c r="L769" s="215"/>
      <c r="M769" s="220"/>
      <c r="N769" s="221"/>
      <c r="O769" s="222"/>
      <c r="P769" s="222"/>
      <c r="Q769" s="222"/>
      <c r="R769" s="222"/>
      <c r="S769" s="222"/>
      <c r="T769" s="222"/>
      <c r="U769" s="222"/>
      <c r="V769" s="222"/>
      <c r="W769" s="222"/>
      <c r="X769" s="223"/>
      <c r="AT769" s="224" t="s">
        <v>186</v>
      </c>
      <c r="AU769" s="224" t="s">
        <v>141</v>
      </c>
      <c r="AV769" s="14" t="s">
        <v>141</v>
      </c>
      <c r="AW769" s="14" t="s">
        <v>5</v>
      </c>
      <c r="AX769" s="14" t="s">
        <v>78</v>
      </c>
      <c r="AY769" s="224" t="s">
        <v>138</v>
      </c>
    </row>
    <row r="770" spans="2:51" s="15" customFormat="1" ht="11.25">
      <c r="B770" s="225"/>
      <c r="C770" s="226"/>
      <c r="D770" s="205" t="s">
        <v>186</v>
      </c>
      <c r="E770" s="227" t="s">
        <v>22</v>
      </c>
      <c r="F770" s="228" t="s">
        <v>196</v>
      </c>
      <c r="G770" s="226"/>
      <c r="H770" s="229">
        <v>18.515</v>
      </c>
      <c r="I770" s="230"/>
      <c r="J770" s="230"/>
      <c r="K770" s="226"/>
      <c r="L770" s="226"/>
      <c r="M770" s="231"/>
      <c r="N770" s="232"/>
      <c r="O770" s="233"/>
      <c r="P770" s="233"/>
      <c r="Q770" s="233"/>
      <c r="R770" s="233"/>
      <c r="S770" s="233"/>
      <c r="T770" s="233"/>
      <c r="U770" s="233"/>
      <c r="V770" s="233"/>
      <c r="W770" s="233"/>
      <c r="X770" s="234"/>
      <c r="AT770" s="235" t="s">
        <v>186</v>
      </c>
      <c r="AU770" s="235" t="s">
        <v>141</v>
      </c>
      <c r="AV770" s="15" t="s">
        <v>155</v>
      </c>
      <c r="AW770" s="15" t="s">
        <v>5</v>
      </c>
      <c r="AX770" s="15" t="s">
        <v>86</v>
      </c>
      <c r="AY770" s="235" t="s">
        <v>138</v>
      </c>
    </row>
    <row r="771" spans="1:65" s="2" customFormat="1" ht="24.2" customHeight="1">
      <c r="A771" s="36"/>
      <c r="B771" s="37"/>
      <c r="C771" s="178" t="s">
        <v>865</v>
      </c>
      <c r="D771" s="178" t="s">
        <v>142</v>
      </c>
      <c r="E771" s="179" t="s">
        <v>866</v>
      </c>
      <c r="F771" s="180" t="s">
        <v>867</v>
      </c>
      <c r="G771" s="181" t="s">
        <v>682</v>
      </c>
      <c r="H771" s="182">
        <v>18.7</v>
      </c>
      <c r="I771" s="183"/>
      <c r="J771" s="183"/>
      <c r="K771" s="184">
        <f>ROUND(P771*H771,2)</f>
        <v>0</v>
      </c>
      <c r="L771" s="180" t="s">
        <v>182</v>
      </c>
      <c r="M771" s="41"/>
      <c r="N771" s="185" t="s">
        <v>22</v>
      </c>
      <c r="O771" s="186" t="s">
        <v>48</v>
      </c>
      <c r="P771" s="187">
        <f>I771+J771</f>
        <v>0</v>
      </c>
      <c r="Q771" s="187">
        <f>ROUND(I771*H771,2)</f>
        <v>0</v>
      </c>
      <c r="R771" s="187">
        <f>ROUND(J771*H771,2)</f>
        <v>0</v>
      </c>
      <c r="S771" s="66"/>
      <c r="T771" s="188">
        <f>S771*H771</f>
        <v>0</v>
      </c>
      <c r="U771" s="188">
        <v>0.000275</v>
      </c>
      <c r="V771" s="188">
        <f>U771*H771</f>
        <v>0.0051425</v>
      </c>
      <c r="W771" s="188">
        <v>0</v>
      </c>
      <c r="X771" s="189">
        <f>W771*H771</f>
        <v>0</v>
      </c>
      <c r="Y771" s="36"/>
      <c r="Z771" s="36"/>
      <c r="AA771" s="36"/>
      <c r="AB771" s="36"/>
      <c r="AC771" s="36"/>
      <c r="AD771" s="36"/>
      <c r="AE771" s="36"/>
      <c r="AR771" s="190" t="s">
        <v>503</v>
      </c>
      <c r="AT771" s="190" t="s">
        <v>142</v>
      </c>
      <c r="AU771" s="190" t="s">
        <v>141</v>
      </c>
      <c r="AY771" s="19" t="s">
        <v>138</v>
      </c>
      <c r="BE771" s="191">
        <f>IF(O771="základní",K771,0)</f>
        <v>0</v>
      </c>
      <c r="BF771" s="191">
        <f>IF(O771="snížená",K771,0)</f>
        <v>0</v>
      </c>
      <c r="BG771" s="191">
        <f>IF(O771="zákl. přenesená",K771,0)</f>
        <v>0</v>
      </c>
      <c r="BH771" s="191">
        <f>IF(O771="sníž. přenesená",K771,0)</f>
        <v>0</v>
      </c>
      <c r="BI771" s="191">
        <f>IF(O771="nulová",K771,0)</f>
        <v>0</v>
      </c>
      <c r="BJ771" s="19" t="s">
        <v>141</v>
      </c>
      <c r="BK771" s="191">
        <f>ROUND(P771*H771,2)</f>
        <v>0</v>
      </c>
      <c r="BL771" s="19" t="s">
        <v>503</v>
      </c>
      <c r="BM771" s="190" t="s">
        <v>868</v>
      </c>
    </row>
    <row r="772" spans="1:47" s="2" customFormat="1" ht="11.25">
      <c r="A772" s="36"/>
      <c r="B772" s="37"/>
      <c r="C772" s="38"/>
      <c r="D772" s="198" t="s">
        <v>184</v>
      </c>
      <c r="E772" s="38"/>
      <c r="F772" s="199" t="s">
        <v>869</v>
      </c>
      <c r="G772" s="38"/>
      <c r="H772" s="38"/>
      <c r="I772" s="200"/>
      <c r="J772" s="200"/>
      <c r="K772" s="38"/>
      <c r="L772" s="38"/>
      <c r="M772" s="41"/>
      <c r="N772" s="201"/>
      <c r="O772" s="202"/>
      <c r="P772" s="66"/>
      <c r="Q772" s="66"/>
      <c r="R772" s="66"/>
      <c r="S772" s="66"/>
      <c r="T772" s="66"/>
      <c r="U772" s="66"/>
      <c r="V772" s="66"/>
      <c r="W772" s="66"/>
      <c r="X772" s="67"/>
      <c r="Y772" s="36"/>
      <c r="Z772" s="36"/>
      <c r="AA772" s="36"/>
      <c r="AB772" s="36"/>
      <c r="AC772" s="36"/>
      <c r="AD772" s="36"/>
      <c r="AE772" s="36"/>
      <c r="AT772" s="19" t="s">
        <v>184</v>
      </c>
      <c r="AU772" s="19" t="s">
        <v>141</v>
      </c>
    </row>
    <row r="773" spans="2:51" s="13" customFormat="1" ht="11.25">
      <c r="B773" s="203"/>
      <c r="C773" s="204"/>
      <c r="D773" s="205" t="s">
        <v>186</v>
      </c>
      <c r="E773" s="206" t="s">
        <v>22</v>
      </c>
      <c r="F773" s="207" t="s">
        <v>187</v>
      </c>
      <c r="G773" s="204"/>
      <c r="H773" s="206" t="s">
        <v>22</v>
      </c>
      <c r="I773" s="208"/>
      <c r="J773" s="208"/>
      <c r="K773" s="204"/>
      <c r="L773" s="204"/>
      <c r="M773" s="209"/>
      <c r="N773" s="210"/>
      <c r="O773" s="211"/>
      <c r="P773" s="211"/>
      <c r="Q773" s="211"/>
      <c r="R773" s="211"/>
      <c r="S773" s="211"/>
      <c r="T773" s="211"/>
      <c r="U773" s="211"/>
      <c r="V773" s="211"/>
      <c r="W773" s="211"/>
      <c r="X773" s="212"/>
      <c r="AT773" s="213" t="s">
        <v>186</v>
      </c>
      <c r="AU773" s="213" t="s">
        <v>141</v>
      </c>
      <c r="AV773" s="13" t="s">
        <v>86</v>
      </c>
      <c r="AW773" s="13" t="s">
        <v>5</v>
      </c>
      <c r="AX773" s="13" t="s">
        <v>78</v>
      </c>
      <c r="AY773" s="213" t="s">
        <v>138</v>
      </c>
    </row>
    <row r="774" spans="2:51" s="14" customFormat="1" ht="11.25">
      <c r="B774" s="214"/>
      <c r="C774" s="215"/>
      <c r="D774" s="205" t="s">
        <v>186</v>
      </c>
      <c r="E774" s="216" t="s">
        <v>22</v>
      </c>
      <c r="F774" s="217" t="s">
        <v>870</v>
      </c>
      <c r="G774" s="215"/>
      <c r="H774" s="218">
        <v>2.4</v>
      </c>
      <c r="I774" s="219"/>
      <c r="J774" s="219"/>
      <c r="K774" s="215"/>
      <c r="L774" s="215"/>
      <c r="M774" s="220"/>
      <c r="N774" s="221"/>
      <c r="O774" s="222"/>
      <c r="P774" s="222"/>
      <c r="Q774" s="222"/>
      <c r="R774" s="222"/>
      <c r="S774" s="222"/>
      <c r="T774" s="222"/>
      <c r="U774" s="222"/>
      <c r="V774" s="222"/>
      <c r="W774" s="222"/>
      <c r="X774" s="223"/>
      <c r="AT774" s="224" t="s">
        <v>186</v>
      </c>
      <c r="AU774" s="224" t="s">
        <v>141</v>
      </c>
      <c r="AV774" s="14" t="s">
        <v>141</v>
      </c>
      <c r="AW774" s="14" t="s">
        <v>5</v>
      </c>
      <c r="AX774" s="14" t="s">
        <v>78</v>
      </c>
      <c r="AY774" s="224" t="s">
        <v>138</v>
      </c>
    </row>
    <row r="775" spans="2:51" s="13" customFormat="1" ht="11.25">
      <c r="B775" s="203"/>
      <c r="C775" s="204"/>
      <c r="D775" s="205" t="s">
        <v>186</v>
      </c>
      <c r="E775" s="206" t="s">
        <v>22</v>
      </c>
      <c r="F775" s="207" t="s">
        <v>221</v>
      </c>
      <c r="G775" s="204"/>
      <c r="H775" s="206" t="s">
        <v>22</v>
      </c>
      <c r="I775" s="208"/>
      <c r="J775" s="208"/>
      <c r="K775" s="204"/>
      <c r="L775" s="204"/>
      <c r="M775" s="209"/>
      <c r="N775" s="210"/>
      <c r="O775" s="211"/>
      <c r="P775" s="211"/>
      <c r="Q775" s="211"/>
      <c r="R775" s="211"/>
      <c r="S775" s="211"/>
      <c r="T775" s="211"/>
      <c r="U775" s="211"/>
      <c r="V775" s="211"/>
      <c r="W775" s="211"/>
      <c r="X775" s="212"/>
      <c r="AT775" s="213" t="s">
        <v>186</v>
      </c>
      <c r="AU775" s="213" t="s">
        <v>141</v>
      </c>
      <c r="AV775" s="13" t="s">
        <v>86</v>
      </c>
      <c r="AW775" s="13" t="s">
        <v>5</v>
      </c>
      <c r="AX775" s="13" t="s">
        <v>78</v>
      </c>
      <c r="AY775" s="213" t="s">
        <v>138</v>
      </c>
    </row>
    <row r="776" spans="2:51" s="14" customFormat="1" ht="11.25">
      <c r="B776" s="214"/>
      <c r="C776" s="215"/>
      <c r="D776" s="205" t="s">
        <v>186</v>
      </c>
      <c r="E776" s="216" t="s">
        <v>22</v>
      </c>
      <c r="F776" s="217" t="s">
        <v>871</v>
      </c>
      <c r="G776" s="215"/>
      <c r="H776" s="218">
        <v>1.2</v>
      </c>
      <c r="I776" s="219"/>
      <c r="J776" s="219"/>
      <c r="K776" s="215"/>
      <c r="L776" s="215"/>
      <c r="M776" s="220"/>
      <c r="N776" s="221"/>
      <c r="O776" s="222"/>
      <c r="P776" s="222"/>
      <c r="Q776" s="222"/>
      <c r="R776" s="222"/>
      <c r="S776" s="222"/>
      <c r="T776" s="222"/>
      <c r="U776" s="222"/>
      <c r="V776" s="222"/>
      <c r="W776" s="222"/>
      <c r="X776" s="223"/>
      <c r="AT776" s="224" t="s">
        <v>186</v>
      </c>
      <c r="AU776" s="224" t="s">
        <v>141</v>
      </c>
      <c r="AV776" s="14" t="s">
        <v>141</v>
      </c>
      <c r="AW776" s="14" t="s">
        <v>5</v>
      </c>
      <c r="AX776" s="14" t="s">
        <v>78</v>
      </c>
      <c r="AY776" s="224" t="s">
        <v>138</v>
      </c>
    </row>
    <row r="777" spans="2:51" s="13" customFormat="1" ht="11.25">
      <c r="B777" s="203"/>
      <c r="C777" s="204"/>
      <c r="D777" s="205" t="s">
        <v>186</v>
      </c>
      <c r="E777" s="206" t="s">
        <v>22</v>
      </c>
      <c r="F777" s="207" t="s">
        <v>211</v>
      </c>
      <c r="G777" s="204"/>
      <c r="H777" s="206" t="s">
        <v>22</v>
      </c>
      <c r="I777" s="208"/>
      <c r="J777" s="208"/>
      <c r="K777" s="204"/>
      <c r="L777" s="204"/>
      <c r="M777" s="209"/>
      <c r="N777" s="210"/>
      <c r="O777" s="211"/>
      <c r="P777" s="211"/>
      <c r="Q777" s="211"/>
      <c r="R777" s="211"/>
      <c r="S777" s="211"/>
      <c r="T777" s="211"/>
      <c r="U777" s="211"/>
      <c r="V777" s="211"/>
      <c r="W777" s="211"/>
      <c r="X777" s="212"/>
      <c r="AT777" s="213" t="s">
        <v>186</v>
      </c>
      <c r="AU777" s="213" t="s">
        <v>141</v>
      </c>
      <c r="AV777" s="13" t="s">
        <v>86</v>
      </c>
      <c r="AW777" s="13" t="s">
        <v>5</v>
      </c>
      <c r="AX777" s="13" t="s">
        <v>78</v>
      </c>
      <c r="AY777" s="213" t="s">
        <v>138</v>
      </c>
    </row>
    <row r="778" spans="2:51" s="14" customFormat="1" ht="11.25">
      <c r="B778" s="214"/>
      <c r="C778" s="215"/>
      <c r="D778" s="205" t="s">
        <v>186</v>
      </c>
      <c r="E778" s="216" t="s">
        <v>22</v>
      </c>
      <c r="F778" s="217" t="s">
        <v>871</v>
      </c>
      <c r="G778" s="215"/>
      <c r="H778" s="218">
        <v>1.2</v>
      </c>
      <c r="I778" s="219"/>
      <c r="J778" s="219"/>
      <c r="K778" s="215"/>
      <c r="L778" s="215"/>
      <c r="M778" s="220"/>
      <c r="N778" s="221"/>
      <c r="O778" s="222"/>
      <c r="P778" s="222"/>
      <c r="Q778" s="222"/>
      <c r="R778" s="222"/>
      <c r="S778" s="222"/>
      <c r="T778" s="222"/>
      <c r="U778" s="222"/>
      <c r="V778" s="222"/>
      <c r="W778" s="222"/>
      <c r="X778" s="223"/>
      <c r="AT778" s="224" t="s">
        <v>186</v>
      </c>
      <c r="AU778" s="224" t="s">
        <v>141</v>
      </c>
      <c r="AV778" s="14" t="s">
        <v>141</v>
      </c>
      <c r="AW778" s="14" t="s">
        <v>5</v>
      </c>
      <c r="AX778" s="14" t="s">
        <v>78</v>
      </c>
      <c r="AY778" s="224" t="s">
        <v>138</v>
      </c>
    </row>
    <row r="779" spans="2:51" s="13" customFormat="1" ht="11.25">
      <c r="B779" s="203"/>
      <c r="C779" s="204"/>
      <c r="D779" s="205" t="s">
        <v>186</v>
      </c>
      <c r="E779" s="206" t="s">
        <v>22</v>
      </c>
      <c r="F779" s="207" t="s">
        <v>193</v>
      </c>
      <c r="G779" s="204"/>
      <c r="H779" s="206" t="s">
        <v>22</v>
      </c>
      <c r="I779" s="208"/>
      <c r="J779" s="208"/>
      <c r="K779" s="204"/>
      <c r="L779" s="204"/>
      <c r="M779" s="209"/>
      <c r="N779" s="210"/>
      <c r="O779" s="211"/>
      <c r="P779" s="211"/>
      <c r="Q779" s="211"/>
      <c r="R779" s="211"/>
      <c r="S779" s="211"/>
      <c r="T779" s="211"/>
      <c r="U779" s="211"/>
      <c r="V779" s="211"/>
      <c r="W779" s="211"/>
      <c r="X779" s="212"/>
      <c r="AT779" s="213" t="s">
        <v>186</v>
      </c>
      <c r="AU779" s="213" t="s">
        <v>141</v>
      </c>
      <c r="AV779" s="13" t="s">
        <v>86</v>
      </c>
      <c r="AW779" s="13" t="s">
        <v>5</v>
      </c>
      <c r="AX779" s="13" t="s">
        <v>78</v>
      </c>
      <c r="AY779" s="213" t="s">
        <v>138</v>
      </c>
    </row>
    <row r="780" spans="2:51" s="14" customFormat="1" ht="11.25">
      <c r="B780" s="214"/>
      <c r="C780" s="215"/>
      <c r="D780" s="205" t="s">
        <v>186</v>
      </c>
      <c r="E780" s="216" t="s">
        <v>22</v>
      </c>
      <c r="F780" s="217" t="s">
        <v>872</v>
      </c>
      <c r="G780" s="215"/>
      <c r="H780" s="218">
        <v>6.4</v>
      </c>
      <c r="I780" s="219"/>
      <c r="J780" s="219"/>
      <c r="K780" s="215"/>
      <c r="L780" s="215"/>
      <c r="M780" s="220"/>
      <c r="N780" s="221"/>
      <c r="O780" s="222"/>
      <c r="P780" s="222"/>
      <c r="Q780" s="222"/>
      <c r="R780" s="222"/>
      <c r="S780" s="222"/>
      <c r="T780" s="222"/>
      <c r="U780" s="222"/>
      <c r="V780" s="222"/>
      <c r="W780" s="222"/>
      <c r="X780" s="223"/>
      <c r="AT780" s="224" t="s">
        <v>186</v>
      </c>
      <c r="AU780" s="224" t="s">
        <v>141</v>
      </c>
      <c r="AV780" s="14" t="s">
        <v>141</v>
      </c>
      <c r="AW780" s="14" t="s">
        <v>5</v>
      </c>
      <c r="AX780" s="14" t="s">
        <v>78</v>
      </c>
      <c r="AY780" s="224" t="s">
        <v>138</v>
      </c>
    </row>
    <row r="781" spans="2:51" s="13" customFormat="1" ht="11.25">
      <c r="B781" s="203"/>
      <c r="C781" s="204"/>
      <c r="D781" s="205" t="s">
        <v>186</v>
      </c>
      <c r="E781" s="206" t="s">
        <v>22</v>
      </c>
      <c r="F781" s="207" t="s">
        <v>244</v>
      </c>
      <c r="G781" s="204"/>
      <c r="H781" s="206" t="s">
        <v>22</v>
      </c>
      <c r="I781" s="208"/>
      <c r="J781" s="208"/>
      <c r="K781" s="204"/>
      <c r="L781" s="204"/>
      <c r="M781" s="209"/>
      <c r="N781" s="210"/>
      <c r="O781" s="211"/>
      <c r="P781" s="211"/>
      <c r="Q781" s="211"/>
      <c r="R781" s="211"/>
      <c r="S781" s="211"/>
      <c r="T781" s="211"/>
      <c r="U781" s="211"/>
      <c r="V781" s="211"/>
      <c r="W781" s="211"/>
      <c r="X781" s="212"/>
      <c r="AT781" s="213" t="s">
        <v>186</v>
      </c>
      <c r="AU781" s="213" t="s">
        <v>141</v>
      </c>
      <c r="AV781" s="13" t="s">
        <v>86</v>
      </c>
      <c r="AW781" s="13" t="s">
        <v>5</v>
      </c>
      <c r="AX781" s="13" t="s">
        <v>78</v>
      </c>
      <c r="AY781" s="213" t="s">
        <v>138</v>
      </c>
    </row>
    <row r="782" spans="2:51" s="14" customFormat="1" ht="11.25">
      <c r="B782" s="214"/>
      <c r="C782" s="215"/>
      <c r="D782" s="205" t="s">
        <v>186</v>
      </c>
      <c r="E782" s="216" t="s">
        <v>22</v>
      </c>
      <c r="F782" s="217" t="s">
        <v>873</v>
      </c>
      <c r="G782" s="215"/>
      <c r="H782" s="218">
        <v>0.9</v>
      </c>
      <c r="I782" s="219"/>
      <c r="J782" s="219"/>
      <c r="K782" s="215"/>
      <c r="L782" s="215"/>
      <c r="M782" s="220"/>
      <c r="N782" s="221"/>
      <c r="O782" s="222"/>
      <c r="P782" s="222"/>
      <c r="Q782" s="222"/>
      <c r="R782" s="222"/>
      <c r="S782" s="222"/>
      <c r="T782" s="222"/>
      <c r="U782" s="222"/>
      <c r="V782" s="222"/>
      <c r="W782" s="222"/>
      <c r="X782" s="223"/>
      <c r="AT782" s="224" t="s">
        <v>186</v>
      </c>
      <c r="AU782" s="224" t="s">
        <v>141</v>
      </c>
      <c r="AV782" s="14" t="s">
        <v>141</v>
      </c>
      <c r="AW782" s="14" t="s">
        <v>5</v>
      </c>
      <c r="AX782" s="14" t="s">
        <v>78</v>
      </c>
      <c r="AY782" s="224" t="s">
        <v>138</v>
      </c>
    </row>
    <row r="783" spans="2:51" s="13" customFormat="1" ht="11.25">
      <c r="B783" s="203"/>
      <c r="C783" s="204"/>
      <c r="D783" s="205" t="s">
        <v>186</v>
      </c>
      <c r="E783" s="206" t="s">
        <v>22</v>
      </c>
      <c r="F783" s="207" t="s">
        <v>195</v>
      </c>
      <c r="G783" s="204"/>
      <c r="H783" s="206" t="s">
        <v>22</v>
      </c>
      <c r="I783" s="208"/>
      <c r="J783" s="208"/>
      <c r="K783" s="204"/>
      <c r="L783" s="204"/>
      <c r="M783" s="209"/>
      <c r="N783" s="210"/>
      <c r="O783" s="211"/>
      <c r="P783" s="211"/>
      <c r="Q783" s="211"/>
      <c r="R783" s="211"/>
      <c r="S783" s="211"/>
      <c r="T783" s="211"/>
      <c r="U783" s="211"/>
      <c r="V783" s="211"/>
      <c r="W783" s="211"/>
      <c r="X783" s="212"/>
      <c r="AT783" s="213" t="s">
        <v>186</v>
      </c>
      <c r="AU783" s="213" t="s">
        <v>141</v>
      </c>
      <c r="AV783" s="13" t="s">
        <v>86</v>
      </c>
      <c r="AW783" s="13" t="s">
        <v>5</v>
      </c>
      <c r="AX783" s="13" t="s">
        <v>78</v>
      </c>
      <c r="AY783" s="213" t="s">
        <v>138</v>
      </c>
    </row>
    <row r="784" spans="2:51" s="14" customFormat="1" ht="11.25">
      <c r="B784" s="214"/>
      <c r="C784" s="215"/>
      <c r="D784" s="205" t="s">
        <v>186</v>
      </c>
      <c r="E784" s="216" t="s">
        <v>22</v>
      </c>
      <c r="F784" s="217" t="s">
        <v>874</v>
      </c>
      <c r="G784" s="215"/>
      <c r="H784" s="218">
        <v>1.8</v>
      </c>
      <c r="I784" s="219"/>
      <c r="J784" s="219"/>
      <c r="K784" s="215"/>
      <c r="L784" s="215"/>
      <c r="M784" s="220"/>
      <c r="N784" s="221"/>
      <c r="O784" s="222"/>
      <c r="P784" s="222"/>
      <c r="Q784" s="222"/>
      <c r="R784" s="222"/>
      <c r="S784" s="222"/>
      <c r="T784" s="222"/>
      <c r="U784" s="222"/>
      <c r="V784" s="222"/>
      <c r="W784" s="222"/>
      <c r="X784" s="223"/>
      <c r="AT784" s="224" t="s">
        <v>186</v>
      </c>
      <c r="AU784" s="224" t="s">
        <v>141</v>
      </c>
      <c r="AV784" s="14" t="s">
        <v>141</v>
      </c>
      <c r="AW784" s="14" t="s">
        <v>5</v>
      </c>
      <c r="AX784" s="14" t="s">
        <v>78</v>
      </c>
      <c r="AY784" s="224" t="s">
        <v>138</v>
      </c>
    </row>
    <row r="785" spans="2:51" s="13" customFormat="1" ht="11.25">
      <c r="B785" s="203"/>
      <c r="C785" s="204"/>
      <c r="D785" s="205" t="s">
        <v>186</v>
      </c>
      <c r="E785" s="206" t="s">
        <v>22</v>
      </c>
      <c r="F785" s="207" t="s">
        <v>234</v>
      </c>
      <c r="G785" s="204"/>
      <c r="H785" s="206" t="s">
        <v>22</v>
      </c>
      <c r="I785" s="208"/>
      <c r="J785" s="208"/>
      <c r="K785" s="204"/>
      <c r="L785" s="204"/>
      <c r="M785" s="209"/>
      <c r="N785" s="210"/>
      <c r="O785" s="211"/>
      <c r="P785" s="211"/>
      <c r="Q785" s="211"/>
      <c r="R785" s="211"/>
      <c r="S785" s="211"/>
      <c r="T785" s="211"/>
      <c r="U785" s="211"/>
      <c r="V785" s="211"/>
      <c r="W785" s="211"/>
      <c r="X785" s="212"/>
      <c r="AT785" s="213" t="s">
        <v>186</v>
      </c>
      <c r="AU785" s="213" t="s">
        <v>141</v>
      </c>
      <c r="AV785" s="13" t="s">
        <v>86</v>
      </c>
      <c r="AW785" s="13" t="s">
        <v>5</v>
      </c>
      <c r="AX785" s="13" t="s">
        <v>78</v>
      </c>
      <c r="AY785" s="213" t="s">
        <v>138</v>
      </c>
    </row>
    <row r="786" spans="2:51" s="14" customFormat="1" ht="11.25">
      <c r="B786" s="214"/>
      <c r="C786" s="215"/>
      <c r="D786" s="205" t="s">
        <v>186</v>
      </c>
      <c r="E786" s="216" t="s">
        <v>22</v>
      </c>
      <c r="F786" s="217" t="s">
        <v>875</v>
      </c>
      <c r="G786" s="215"/>
      <c r="H786" s="218">
        <v>3.6</v>
      </c>
      <c r="I786" s="219"/>
      <c r="J786" s="219"/>
      <c r="K786" s="215"/>
      <c r="L786" s="215"/>
      <c r="M786" s="220"/>
      <c r="N786" s="221"/>
      <c r="O786" s="222"/>
      <c r="P786" s="222"/>
      <c r="Q786" s="222"/>
      <c r="R786" s="222"/>
      <c r="S786" s="222"/>
      <c r="T786" s="222"/>
      <c r="U786" s="222"/>
      <c r="V786" s="222"/>
      <c r="W786" s="222"/>
      <c r="X786" s="223"/>
      <c r="AT786" s="224" t="s">
        <v>186</v>
      </c>
      <c r="AU786" s="224" t="s">
        <v>141</v>
      </c>
      <c r="AV786" s="14" t="s">
        <v>141</v>
      </c>
      <c r="AW786" s="14" t="s">
        <v>5</v>
      </c>
      <c r="AX786" s="14" t="s">
        <v>78</v>
      </c>
      <c r="AY786" s="224" t="s">
        <v>138</v>
      </c>
    </row>
    <row r="787" spans="2:51" s="13" customFormat="1" ht="11.25">
      <c r="B787" s="203"/>
      <c r="C787" s="204"/>
      <c r="D787" s="205" t="s">
        <v>186</v>
      </c>
      <c r="E787" s="206" t="s">
        <v>22</v>
      </c>
      <c r="F787" s="207" t="s">
        <v>304</v>
      </c>
      <c r="G787" s="204"/>
      <c r="H787" s="206" t="s">
        <v>22</v>
      </c>
      <c r="I787" s="208"/>
      <c r="J787" s="208"/>
      <c r="K787" s="204"/>
      <c r="L787" s="204"/>
      <c r="M787" s="209"/>
      <c r="N787" s="210"/>
      <c r="O787" s="211"/>
      <c r="P787" s="211"/>
      <c r="Q787" s="211"/>
      <c r="R787" s="211"/>
      <c r="S787" s="211"/>
      <c r="T787" s="211"/>
      <c r="U787" s="211"/>
      <c r="V787" s="211"/>
      <c r="W787" s="211"/>
      <c r="X787" s="212"/>
      <c r="AT787" s="213" t="s">
        <v>186</v>
      </c>
      <c r="AU787" s="213" t="s">
        <v>141</v>
      </c>
      <c r="AV787" s="13" t="s">
        <v>86</v>
      </c>
      <c r="AW787" s="13" t="s">
        <v>5</v>
      </c>
      <c r="AX787" s="13" t="s">
        <v>78</v>
      </c>
      <c r="AY787" s="213" t="s">
        <v>138</v>
      </c>
    </row>
    <row r="788" spans="2:51" s="14" customFormat="1" ht="11.25">
      <c r="B788" s="214"/>
      <c r="C788" s="215"/>
      <c r="D788" s="205" t="s">
        <v>186</v>
      </c>
      <c r="E788" s="216" t="s">
        <v>22</v>
      </c>
      <c r="F788" s="217" t="s">
        <v>876</v>
      </c>
      <c r="G788" s="215"/>
      <c r="H788" s="218">
        <v>0.3</v>
      </c>
      <c r="I788" s="219"/>
      <c r="J788" s="219"/>
      <c r="K788" s="215"/>
      <c r="L788" s="215"/>
      <c r="M788" s="220"/>
      <c r="N788" s="221"/>
      <c r="O788" s="222"/>
      <c r="P788" s="222"/>
      <c r="Q788" s="222"/>
      <c r="R788" s="222"/>
      <c r="S788" s="222"/>
      <c r="T788" s="222"/>
      <c r="U788" s="222"/>
      <c r="V788" s="222"/>
      <c r="W788" s="222"/>
      <c r="X788" s="223"/>
      <c r="AT788" s="224" t="s">
        <v>186</v>
      </c>
      <c r="AU788" s="224" t="s">
        <v>141</v>
      </c>
      <c r="AV788" s="14" t="s">
        <v>141</v>
      </c>
      <c r="AW788" s="14" t="s">
        <v>5</v>
      </c>
      <c r="AX788" s="14" t="s">
        <v>78</v>
      </c>
      <c r="AY788" s="224" t="s">
        <v>138</v>
      </c>
    </row>
    <row r="789" spans="2:51" s="13" customFormat="1" ht="11.25">
      <c r="B789" s="203"/>
      <c r="C789" s="204"/>
      <c r="D789" s="205" t="s">
        <v>186</v>
      </c>
      <c r="E789" s="206" t="s">
        <v>22</v>
      </c>
      <c r="F789" s="207" t="s">
        <v>306</v>
      </c>
      <c r="G789" s="204"/>
      <c r="H789" s="206" t="s">
        <v>22</v>
      </c>
      <c r="I789" s="208"/>
      <c r="J789" s="208"/>
      <c r="K789" s="204"/>
      <c r="L789" s="204"/>
      <c r="M789" s="209"/>
      <c r="N789" s="210"/>
      <c r="O789" s="211"/>
      <c r="P789" s="211"/>
      <c r="Q789" s="211"/>
      <c r="R789" s="211"/>
      <c r="S789" s="211"/>
      <c r="T789" s="211"/>
      <c r="U789" s="211"/>
      <c r="V789" s="211"/>
      <c r="W789" s="211"/>
      <c r="X789" s="212"/>
      <c r="AT789" s="213" t="s">
        <v>186</v>
      </c>
      <c r="AU789" s="213" t="s">
        <v>141</v>
      </c>
      <c r="AV789" s="13" t="s">
        <v>86</v>
      </c>
      <c r="AW789" s="13" t="s">
        <v>5</v>
      </c>
      <c r="AX789" s="13" t="s">
        <v>78</v>
      </c>
      <c r="AY789" s="213" t="s">
        <v>138</v>
      </c>
    </row>
    <row r="790" spans="2:51" s="14" customFormat="1" ht="11.25">
      <c r="B790" s="214"/>
      <c r="C790" s="215"/>
      <c r="D790" s="205" t="s">
        <v>186</v>
      </c>
      <c r="E790" s="216" t="s">
        <v>22</v>
      </c>
      <c r="F790" s="217" t="s">
        <v>873</v>
      </c>
      <c r="G790" s="215"/>
      <c r="H790" s="218">
        <v>0.9</v>
      </c>
      <c r="I790" s="219"/>
      <c r="J790" s="219"/>
      <c r="K790" s="215"/>
      <c r="L790" s="215"/>
      <c r="M790" s="220"/>
      <c r="N790" s="221"/>
      <c r="O790" s="222"/>
      <c r="P790" s="222"/>
      <c r="Q790" s="222"/>
      <c r="R790" s="222"/>
      <c r="S790" s="222"/>
      <c r="T790" s="222"/>
      <c r="U790" s="222"/>
      <c r="V790" s="222"/>
      <c r="W790" s="222"/>
      <c r="X790" s="223"/>
      <c r="AT790" s="224" t="s">
        <v>186</v>
      </c>
      <c r="AU790" s="224" t="s">
        <v>141</v>
      </c>
      <c r="AV790" s="14" t="s">
        <v>141</v>
      </c>
      <c r="AW790" s="14" t="s">
        <v>5</v>
      </c>
      <c r="AX790" s="14" t="s">
        <v>78</v>
      </c>
      <c r="AY790" s="224" t="s">
        <v>138</v>
      </c>
    </row>
    <row r="791" spans="2:51" s="15" customFormat="1" ht="11.25">
      <c r="B791" s="225"/>
      <c r="C791" s="226"/>
      <c r="D791" s="205" t="s">
        <v>186</v>
      </c>
      <c r="E791" s="227" t="s">
        <v>22</v>
      </c>
      <c r="F791" s="228" t="s">
        <v>196</v>
      </c>
      <c r="G791" s="226"/>
      <c r="H791" s="229">
        <v>18.7</v>
      </c>
      <c r="I791" s="230"/>
      <c r="J791" s="230"/>
      <c r="K791" s="226"/>
      <c r="L791" s="226"/>
      <c r="M791" s="231"/>
      <c r="N791" s="232"/>
      <c r="O791" s="233"/>
      <c r="P791" s="233"/>
      <c r="Q791" s="233"/>
      <c r="R791" s="233"/>
      <c r="S791" s="233"/>
      <c r="T791" s="233"/>
      <c r="U791" s="233"/>
      <c r="V791" s="233"/>
      <c r="W791" s="233"/>
      <c r="X791" s="234"/>
      <c r="AT791" s="235" t="s">
        <v>186</v>
      </c>
      <c r="AU791" s="235" t="s">
        <v>141</v>
      </c>
      <c r="AV791" s="15" t="s">
        <v>155</v>
      </c>
      <c r="AW791" s="15" t="s">
        <v>5</v>
      </c>
      <c r="AX791" s="15" t="s">
        <v>86</v>
      </c>
      <c r="AY791" s="235" t="s">
        <v>138</v>
      </c>
    </row>
    <row r="792" spans="1:65" s="2" customFormat="1" ht="37.9" customHeight="1">
      <c r="A792" s="36"/>
      <c r="B792" s="37"/>
      <c r="C792" s="178" t="s">
        <v>877</v>
      </c>
      <c r="D792" s="178" t="s">
        <v>142</v>
      </c>
      <c r="E792" s="179" t="s">
        <v>878</v>
      </c>
      <c r="F792" s="180" t="s">
        <v>879</v>
      </c>
      <c r="G792" s="181" t="s">
        <v>208</v>
      </c>
      <c r="H792" s="182">
        <v>207.756</v>
      </c>
      <c r="I792" s="183"/>
      <c r="J792" s="183"/>
      <c r="K792" s="184">
        <f>ROUND(P792*H792,2)</f>
        <v>0</v>
      </c>
      <c r="L792" s="180" t="s">
        <v>182</v>
      </c>
      <c r="M792" s="41"/>
      <c r="N792" s="185" t="s">
        <v>22</v>
      </c>
      <c r="O792" s="186" t="s">
        <v>48</v>
      </c>
      <c r="P792" s="187">
        <f>I792+J792</f>
        <v>0</v>
      </c>
      <c r="Q792" s="187">
        <f>ROUND(I792*H792,2)</f>
        <v>0</v>
      </c>
      <c r="R792" s="187">
        <f>ROUND(J792*H792,2)</f>
        <v>0</v>
      </c>
      <c r="S792" s="66"/>
      <c r="T792" s="188">
        <f>S792*H792</f>
        <v>0</v>
      </c>
      <c r="U792" s="188">
        <v>0.005376</v>
      </c>
      <c r="V792" s="188">
        <f>U792*H792</f>
        <v>1.116896256</v>
      </c>
      <c r="W792" s="188">
        <v>0</v>
      </c>
      <c r="X792" s="189">
        <f>W792*H792</f>
        <v>0</v>
      </c>
      <c r="Y792" s="36"/>
      <c r="Z792" s="36"/>
      <c r="AA792" s="36"/>
      <c r="AB792" s="36"/>
      <c r="AC792" s="36"/>
      <c r="AD792" s="36"/>
      <c r="AE792" s="36"/>
      <c r="AR792" s="190" t="s">
        <v>503</v>
      </c>
      <c r="AT792" s="190" t="s">
        <v>142</v>
      </c>
      <c r="AU792" s="190" t="s">
        <v>141</v>
      </c>
      <c r="AY792" s="19" t="s">
        <v>138</v>
      </c>
      <c r="BE792" s="191">
        <f>IF(O792="základní",K792,0)</f>
        <v>0</v>
      </c>
      <c r="BF792" s="191">
        <f>IF(O792="snížená",K792,0)</f>
        <v>0</v>
      </c>
      <c r="BG792" s="191">
        <f>IF(O792="zákl. přenesená",K792,0)</f>
        <v>0</v>
      </c>
      <c r="BH792" s="191">
        <f>IF(O792="sníž. přenesená",K792,0)</f>
        <v>0</v>
      </c>
      <c r="BI792" s="191">
        <f>IF(O792="nulová",K792,0)</f>
        <v>0</v>
      </c>
      <c r="BJ792" s="19" t="s">
        <v>141</v>
      </c>
      <c r="BK792" s="191">
        <f>ROUND(P792*H792,2)</f>
        <v>0</v>
      </c>
      <c r="BL792" s="19" t="s">
        <v>503</v>
      </c>
      <c r="BM792" s="190" t="s">
        <v>880</v>
      </c>
    </row>
    <row r="793" spans="1:47" s="2" customFormat="1" ht="11.25">
      <c r="A793" s="36"/>
      <c r="B793" s="37"/>
      <c r="C793" s="38"/>
      <c r="D793" s="198" t="s">
        <v>184</v>
      </c>
      <c r="E793" s="38"/>
      <c r="F793" s="199" t="s">
        <v>881</v>
      </c>
      <c r="G793" s="38"/>
      <c r="H793" s="38"/>
      <c r="I793" s="200"/>
      <c r="J793" s="200"/>
      <c r="K793" s="38"/>
      <c r="L793" s="38"/>
      <c r="M793" s="41"/>
      <c r="N793" s="201"/>
      <c r="O793" s="202"/>
      <c r="P793" s="66"/>
      <c r="Q793" s="66"/>
      <c r="R793" s="66"/>
      <c r="S793" s="66"/>
      <c r="T793" s="66"/>
      <c r="U793" s="66"/>
      <c r="V793" s="66"/>
      <c r="W793" s="66"/>
      <c r="X793" s="67"/>
      <c r="Y793" s="36"/>
      <c r="Z793" s="36"/>
      <c r="AA793" s="36"/>
      <c r="AB793" s="36"/>
      <c r="AC793" s="36"/>
      <c r="AD793" s="36"/>
      <c r="AE793" s="36"/>
      <c r="AT793" s="19" t="s">
        <v>184</v>
      </c>
      <c r="AU793" s="19" t="s">
        <v>141</v>
      </c>
    </row>
    <row r="794" spans="2:51" s="14" customFormat="1" ht="11.25">
      <c r="B794" s="214"/>
      <c r="C794" s="215"/>
      <c r="D794" s="205" t="s">
        <v>186</v>
      </c>
      <c r="E794" s="216" t="s">
        <v>22</v>
      </c>
      <c r="F794" s="217" t="s">
        <v>882</v>
      </c>
      <c r="G794" s="215"/>
      <c r="H794" s="218">
        <v>209.736</v>
      </c>
      <c r="I794" s="219"/>
      <c r="J794" s="219"/>
      <c r="K794" s="215"/>
      <c r="L794" s="215"/>
      <c r="M794" s="220"/>
      <c r="N794" s="221"/>
      <c r="O794" s="222"/>
      <c r="P794" s="222"/>
      <c r="Q794" s="222"/>
      <c r="R794" s="222"/>
      <c r="S794" s="222"/>
      <c r="T794" s="222"/>
      <c r="U794" s="222"/>
      <c r="V794" s="222"/>
      <c r="W794" s="222"/>
      <c r="X794" s="223"/>
      <c r="AT794" s="224" t="s">
        <v>186</v>
      </c>
      <c r="AU794" s="224" t="s">
        <v>141</v>
      </c>
      <c r="AV794" s="14" t="s">
        <v>141</v>
      </c>
      <c r="AW794" s="14" t="s">
        <v>5</v>
      </c>
      <c r="AX794" s="14" t="s">
        <v>78</v>
      </c>
      <c r="AY794" s="224" t="s">
        <v>138</v>
      </c>
    </row>
    <row r="795" spans="2:51" s="13" customFormat="1" ht="11.25">
      <c r="B795" s="203"/>
      <c r="C795" s="204"/>
      <c r="D795" s="205" t="s">
        <v>186</v>
      </c>
      <c r="E795" s="206" t="s">
        <v>22</v>
      </c>
      <c r="F795" s="207" t="s">
        <v>883</v>
      </c>
      <c r="G795" s="204"/>
      <c r="H795" s="206" t="s">
        <v>22</v>
      </c>
      <c r="I795" s="208"/>
      <c r="J795" s="208"/>
      <c r="K795" s="204"/>
      <c r="L795" s="204"/>
      <c r="M795" s="209"/>
      <c r="N795" s="210"/>
      <c r="O795" s="211"/>
      <c r="P795" s="211"/>
      <c r="Q795" s="211"/>
      <c r="R795" s="211"/>
      <c r="S795" s="211"/>
      <c r="T795" s="211"/>
      <c r="U795" s="211"/>
      <c r="V795" s="211"/>
      <c r="W795" s="211"/>
      <c r="X795" s="212"/>
      <c r="AT795" s="213" t="s">
        <v>186</v>
      </c>
      <c r="AU795" s="213" t="s">
        <v>141</v>
      </c>
      <c r="AV795" s="13" t="s">
        <v>86</v>
      </c>
      <c r="AW795" s="13" t="s">
        <v>5</v>
      </c>
      <c r="AX795" s="13" t="s">
        <v>78</v>
      </c>
      <c r="AY795" s="213" t="s">
        <v>138</v>
      </c>
    </row>
    <row r="796" spans="2:51" s="13" customFormat="1" ht="11.25">
      <c r="B796" s="203"/>
      <c r="C796" s="204"/>
      <c r="D796" s="205" t="s">
        <v>186</v>
      </c>
      <c r="E796" s="206" t="s">
        <v>22</v>
      </c>
      <c r="F796" s="207" t="s">
        <v>836</v>
      </c>
      <c r="G796" s="204"/>
      <c r="H796" s="206" t="s">
        <v>22</v>
      </c>
      <c r="I796" s="208"/>
      <c r="J796" s="208"/>
      <c r="K796" s="204"/>
      <c r="L796" s="204"/>
      <c r="M796" s="209"/>
      <c r="N796" s="210"/>
      <c r="O796" s="211"/>
      <c r="P796" s="211"/>
      <c r="Q796" s="211"/>
      <c r="R796" s="211"/>
      <c r="S796" s="211"/>
      <c r="T796" s="211"/>
      <c r="U796" s="211"/>
      <c r="V796" s="211"/>
      <c r="W796" s="211"/>
      <c r="X796" s="212"/>
      <c r="AT796" s="213" t="s">
        <v>186</v>
      </c>
      <c r="AU796" s="213" t="s">
        <v>141</v>
      </c>
      <c r="AV796" s="13" t="s">
        <v>86</v>
      </c>
      <c r="AW796" s="13" t="s">
        <v>5</v>
      </c>
      <c r="AX796" s="13" t="s">
        <v>78</v>
      </c>
      <c r="AY796" s="213" t="s">
        <v>138</v>
      </c>
    </row>
    <row r="797" spans="2:51" s="13" customFormat="1" ht="11.25">
      <c r="B797" s="203"/>
      <c r="C797" s="204"/>
      <c r="D797" s="205" t="s">
        <v>186</v>
      </c>
      <c r="E797" s="206" t="s">
        <v>22</v>
      </c>
      <c r="F797" s="207" t="s">
        <v>306</v>
      </c>
      <c r="G797" s="204"/>
      <c r="H797" s="206" t="s">
        <v>22</v>
      </c>
      <c r="I797" s="208"/>
      <c r="J797" s="208"/>
      <c r="K797" s="204"/>
      <c r="L797" s="204"/>
      <c r="M797" s="209"/>
      <c r="N797" s="210"/>
      <c r="O797" s="211"/>
      <c r="P797" s="211"/>
      <c r="Q797" s="211"/>
      <c r="R797" s="211"/>
      <c r="S797" s="211"/>
      <c r="T797" s="211"/>
      <c r="U797" s="211"/>
      <c r="V797" s="211"/>
      <c r="W797" s="211"/>
      <c r="X797" s="212"/>
      <c r="AT797" s="213" t="s">
        <v>186</v>
      </c>
      <c r="AU797" s="213" t="s">
        <v>141</v>
      </c>
      <c r="AV797" s="13" t="s">
        <v>86</v>
      </c>
      <c r="AW797" s="13" t="s">
        <v>5</v>
      </c>
      <c r="AX797" s="13" t="s">
        <v>78</v>
      </c>
      <c r="AY797" s="213" t="s">
        <v>138</v>
      </c>
    </row>
    <row r="798" spans="2:51" s="14" customFormat="1" ht="11.25">
      <c r="B798" s="214"/>
      <c r="C798" s="215"/>
      <c r="D798" s="205" t="s">
        <v>186</v>
      </c>
      <c r="E798" s="216" t="s">
        <v>22</v>
      </c>
      <c r="F798" s="217" t="s">
        <v>884</v>
      </c>
      <c r="G798" s="215"/>
      <c r="H798" s="218">
        <v>-0.247</v>
      </c>
      <c r="I798" s="219"/>
      <c r="J798" s="219"/>
      <c r="K798" s="215"/>
      <c r="L798" s="215"/>
      <c r="M798" s="220"/>
      <c r="N798" s="221"/>
      <c r="O798" s="222"/>
      <c r="P798" s="222"/>
      <c r="Q798" s="222"/>
      <c r="R798" s="222"/>
      <c r="S798" s="222"/>
      <c r="T798" s="222"/>
      <c r="U798" s="222"/>
      <c r="V798" s="222"/>
      <c r="W798" s="222"/>
      <c r="X798" s="223"/>
      <c r="AT798" s="224" t="s">
        <v>186</v>
      </c>
      <c r="AU798" s="224" t="s">
        <v>141</v>
      </c>
      <c r="AV798" s="14" t="s">
        <v>141</v>
      </c>
      <c r="AW798" s="14" t="s">
        <v>5</v>
      </c>
      <c r="AX798" s="14" t="s">
        <v>78</v>
      </c>
      <c r="AY798" s="224" t="s">
        <v>138</v>
      </c>
    </row>
    <row r="799" spans="2:51" s="13" customFormat="1" ht="11.25">
      <c r="B799" s="203"/>
      <c r="C799" s="204"/>
      <c r="D799" s="205" t="s">
        <v>186</v>
      </c>
      <c r="E799" s="206" t="s">
        <v>22</v>
      </c>
      <c r="F799" s="207" t="s">
        <v>234</v>
      </c>
      <c r="G799" s="204"/>
      <c r="H799" s="206" t="s">
        <v>22</v>
      </c>
      <c r="I799" s="208"/>
      <c r="J799" s="208"/>
      <c r="K799" s="204"/>
      <c r="L799" s="204"/>
      <c r="M799" s="209"/>
      <c r="N799" s="210"/>
      <c r="O799" s="211"/>
      <c r="P799" s="211"/>
      <c r="Q799" s="211"/>
      <c r="R799" s="211"/>
      <c r="S799" s="211"/>
      <c r="T799" s="211"/>
      <c r="U799" s="211"/>
      <c r="V799" s="211"/>
      <c r="W799" s="211"/>
      <c r="X799" s="212"/>
      <c r="AT799" s="213" t="s">
        <v>186</v>
      </c>
      <c r="AU799" s="213" t="s">
        <v>141</v>
      </c>
      <c r="AV799" s="13" t="s">
        <v>86</v>
      </c>
      <c r="AW799" s="13" t="s">
        <v>5</v>
      </c>
      <c r="AX799" s="13" t="s">
        <v>78</v>
      </c>
      <c r="AY799" s="213" t="s">
        <v>138</v>
      </c>
    </row>
    <row r="800" spans="2:51" s="14" customFormat="1" ht="11.25">
      <c r="B800" s="214"/>
      <c r="C800" s="215"/>
      <c r="D800" s="205" t="s">
        <v>186</v>
      </c>
      <c r="E800" s="216" t="s">
        <v>22</v>
      </c>
      <c r="F800" s="217" t="s">
        <v>885</v>
      </c>
      <c r="G800" s="215"/>
      <c r="H800" s="218">
        <v>-0.539</v>
      </c>
      <c r="I800" s="219"/>
      <c r="J800" s="219"/>
      <c r="K800" s="215"/>
      <c r="L800" s="215"/>
      <c r="M800" s="220"/>
      <c r="N800" s="221"/>
      <c r="O800" s="222"/>
      <c r="P800" s="222"/>
      <c r="Q800" s="222"/>
      <c r="R800" s="222"/>
      <c r="S800" s="222"/>
      <c r="T800" s="222"/>
      <c r="U800" s="222"/>
      <c r="V800" s="222"/>
      <c r="W800" s="222"/>
      <c r="X800" s="223"/>
      <c r="AT800" s="224" t="s">
        <v>186</v>
      </c>
      <c r="AU800" s="224" t="s">
        <v>141</v>
      </c>
      <c r="AV800" s="14" t="s">
        <v>141</v>
      </c>
      <c r="AW800" s="14" t="s">
        <v>5</v>
      </c>
      <c r="AX800" s="14" t="s">
        <v>78</v>
      </c>
      <c r="AY800" s="224" t="s">
        <v>138</v>
      </c>
    </row>
    <row r="801" spans="2:51" s="13" customFormat="1" ht="11.25">
      <c r="B801" s="203"/>
      <c r="C801" s="204"/>
      <c r="D801" s="205" t="s">
        <v>186</v>
      </c>
      <c r="E801" s="206" t="s">
        <v>22</v>
      </c>
      <c r="F801" s="207" t="s">
        <v>195</v>
      </c>
      <c r="G801" s="204"/>
      <c r="H801" s="206" t="s">
        <v>22</v>
      </c>
      <c r="I801" s="208"/>
      <c r="J801" s="208"/>
      <c r="K801" s="204"/>
      <c r="L801" s="204"/>
      <c r="M801" s="209"/>
      <c r="N801" s="210"/>
      <c r="O801" s="211"/>
      <c r="P801" s="211"/>
      <c r="Q801" s="211"/>
      <c r="R801" s="211"/>
      <c r="S801" s="211"/>
      <c r="T801" s="211"/>
      <c r="U801" s="211"/>
      <c r="V801" s="211"/>
      <c r="W801" s="211"/>
      <c r="X801" s="212"/>
      <c r="AT801" s="213" t="s">
        <v>186</v>
      </c>
      <c r="AU801" s="213" t="s">
        <v>141</v>
      </c>
      <c r="AV801" s="13" t="s">
        <v>86</v>
      </c>
      <c r="AW801" s="13" t="s">
        <v>5</v>
      </c>
      <c r="AX801" s="13" t="s">
        <v>78</v>
      </c>
      <c r="AY801" s="213" t="s">
        <v>138</v>
      </c>
    </row>
    <row r="802" spans="2:51" s="14" customFormat="1" ht="11.25">
      <c r="B802" s="214"/>
      <c r="C802" s="215"/>
      <c r="D802" s="205" t="s">
        <v>186</v>
      </c>
      <c r="E802" s="216" t="s">
        <v>22</v>
      </c>
      <c r="F802" s="217" t="s">
        <v>886</v>
      </c>
      <c r="G802" s="215"/>
      <c r="H802" s="218">
        <v>-0.252</v>
      </c>
      <c r="I802" s="219"/>
      <c r="J802" s="219"/>
      <c r="K802" s="215"/>
      <c r="L802" s="215"/>
      <c r="M802" s="220"/>
      <c r="N802" s="221"/>
      <c r="O802" s="222"/>
      <c r="P802" s="222"/>
      <c r="Q802" s="222"/>
      <c r="R802" s="222"/>
      <c r="S802" s="222"/>
      <c r="T802" s="222"/>
      <c r="U802" s="222"/>
      <c r="V802" s="222"/>
      <c r="W802" s="222"/>
      <c r="X802" s="223"/>
      <c r="AT802" s="224" t="s">
        <v>186</v>
      </c>
      <c r="AU802" s="224" t="s">
        <v>141</v>
      </c>
      <c r="AV802" s="14" t="s">
        <v>141</v>
      </c>
      <c r="AW802" s="14" t="s">
        <v>5</v>
      </c>
      <c r="AX802" s="14" t="s">
        <v>78</v>
      </c>
      <c r="AY802" s="224" t="s">
        <v>138</v>
      </c>
    </row>
    <row r="803" spans="2:51" s="13" customFormat="1" ht="11.25">
      <c r="B803" s="203"/>
      <c r="C803" s="204"/>
      <c r="D803" s="205" t="s">
        <v>186</v>
      </c>
      <c r="E803" s="206" t="s">
        <v>22</v>
      </c>
      <c r="F803" s="207" t="s">
        <v>193</v>
      </c>
      <c r="G803" s="204"/>
      <c r="H803" s="206" t="s">
        <v>22</v>
      </c>
      <c r="I803" s="208"/>
      <c r="J803" s="208"/>
      <c r="K803" s="204"/>
      <c r="L803" s="204"/>
      <c r="M803" s="209"/>
      <c r="N803" s="210"/>
      <c r="O803" s="211"/>
      <c r="P803" s="211"/>
      <c r="Q803" s="211"/>
      <c r="R803" s="211"/>
      <c r="S803" s="211"/>
      <c r="T803" s="211"/>
      <c r="U803" s="211"/>
      <c r="V803" s="211"/>
      <c r="W803" s="211"/>
      <c r="X803" s="212"/>
      <c r="AT803" s="213" t="s">
        <v>186</v>
      </c>
      <c r="AU803" s="213" t="s">
        <v>141</v>
      </c>
      <c r="AV803" s="13" t="s">
        <v>86</v>
      </c>
      <c r="AW803" s="13" t="s">
        <v>5</v>
      </c>
      <c r="AX803" s="13" t="s">
        <v>78</v>
      </c>
      <c r="AY803" s="213" t="s">
        <v>138</v>
      </c>
    </row>
    <row r="804" spans="2:51" s="14" customFormat="1" ht="11.25">
      <c r="B804" s="214"/>
      <c r="C804" s="215"/>
      <c r="D804" s="205" t="s">
        <v>186</v>
      </c>
      <c r="E804" s="216" t="s">
        <v>22</v>
      </c>
      <c r="F804" s="217" t="s">
        <v>887</v>
      </c>
      <c r="G804" s="215"/>
      <c r="H804" s="218">
        <v>-0.244</v>
      </c>
      <c r="I804" s="219"/>
      <c r="J804" s="219"/>
      <c r="K804" s="215"/>
      <c r="L804" s="215"/>
      <c r="M804" s="220"/>
      <c r="N804" s="221"/>
      <c r="O804" s="222"/>
      <c r="P804" s="222"/>
      <c r="Q804" s="222"/>
      <c r="R804" s="222"/>
      <c r="S804" s="222"/>
      <c r="T804" s="222"/>
      <c r="U804" s="222"/>
      <c r="V804" s="222"/>
      <c r="W804" s="222"/>
      <c r="X804" s="223"/>
      <c r="AT804" s="224" t="s">
        <v>186</v>
      </c>
      <c r="AU804" s="224" t="s">
        <v>141</v>
      </c>
      <c r="AV804" s="14" t="s">
        <v>141</v>
      </c>
      <c r="AW804" s="14" t="s">
        <v>5</v>
      </c>
      <c r="AX804" s="14" t="s">
        <v>78</v>
      </c>
      <c r="AY804" s="224" t="s">
        <v>138</v>
      </c>
    </row>
    <row r="805" spans="2:51" s="13" customFormat="1" ht="11.25">
      <c r="B805" s="203"/>
      <c r="C805" s="204"/>
      <c r="D805" s="205" t="s">
        <v>186</v>
      </c>
      <c r="E805" s="206" t="s">
        <v>22</v>
      </c>
      <c r="F805" s="207" t="s">
        <v>387</v>
      </c>
      <c r="G805" s="204"/>
      <c r="H805" s="206" t="s">
        <v>22</v>
      </c>
      <c r="I805" s="208"/>
      <c r="J805" s="208"/>
      <c r="K805" s="204"/>
      <c r="L805" s="204"/>
      <c r="M805" s="209"/>
      <c r="N805" s="210"/>
      <c r="O805" s="211"/>
      <c r="P805" s="211"/>
      <c r="Q805" s="211"/>
      <c r="R805" s="211"/>
      <c r="S805" s="211"/>
      <c r="T805" s="211"/>
      <c r="U805" s="211"/>
      <c r="V805" s="211"/>
      <c r="W805" s="211"/>
      <c r="X805" s="212"/>
      <c r="AT805" s="213" t="s">
        <v>186</v>
      </c>
      <c r="AU805" s="213" t="s">
        <v>141</v>
      </c>
      <c r="AV805" s="13" t="s">
        <v>86</v>
      </c>
      <c r="AW805" s="13" t="s">
        <v>5</v>
      </c>
      <c r="AX805" s="13" t="s">
        <v>78</v>
      </c>
      <c r="AY805" s="213" t="s">
        <v>138</v>
      </c>
    </row>
    <row r="806" spans="2:51" s="13" customFormat="1" ht="11.25">
      <c r="B806" s="203"/>
      <c r="C806" s="204"/>
      <c r="D806" s="205" t="s">
        <v>186</v>
      </c>
      <c r="E806" s="206" t="s">
        <v>22</v>
      </c>
      <c r="F806" s="207" t="s">
        <v>193</v>
      </c>
      <c r="G806" s="204"/>
      <c r="H806" s="206" t="s">
        <v>22</v>
      </c>
      <c r="I806" s="208"/>
      <c r="J806" s="208"/>
      <c r="K806" s="204"/>
      <c r="L806" s="204"/>
      <c r="M806" s="209"/>
      <c r="N806" s="210"/>
      <c r="O806" s="211"/>
      <c r="P806" s="211"/>
      <c r="Q806" s="211"/>
      <c r="R806" s="211"/>
      <c r="S806" s="211"/>
      <c r="T806" s="211"/>
      <c r="U806" s="211"/>
      <c r="V806" s="211"/>
      <c r="W806" s="211"/>
      <c r="X806" s="212"/>
      <c r="AT806" s="213" t="s">
        <v>186</v>
      </c>
      <c r="AU806" s="213" t="s">
        <v>141</v>
      </c>
      <c r="AV806" s="13" t="s">
        <v>86</v>
      </c>
      <c r="AW806" s="13" t="s">
        <v>5</v>
      </c>
      <c r="AX806" s="13" t="s">
        <v>78</v>
      </c>
      <c r="AY806" s="213" t="s">
        <v>138</v>
      </c>
    </row>
    <row r="807" spans="2:51" s="14" customFormat="1" ht="11.25">
      <c r="B807" s="214"/>
      <c r="C807" s="215"/>
      <c r="D807" s="205" t="s">
        <v>186</v>
      </c>
      <c r="E807" s="216" t="s">
        <v>22</v>
      </c>
      <c r="F807" s="217" t="s">
        <v>888</v>
      </c>
      <c r="G807" s="215"/>
      <c r="H807" s="218">
        <v>-0.117</v>
      </c>
      <c r="I807" s="219"/>
      <c r="J807" s="219"/>
      <c r="K807" s="215"/>
      <c r="L807" s="215"/>
      <c r="M807" s="220"/>
      <c r="N807" s="221"/>
      <c r="O807" s="222"/>
      <c r="P807" s="222"/>
      <c r="Q807" s="222"/>
      <c r="R807" s="222"/>
      <c r="S807" s="222"/>
      <c r="T807" s="222"/>
      <c r="U807" s="222"/>
      <c r="V807" s="222"/>
      <c r="W807" s="222"/>
      <c r="X807" s="223"/>
      <c r="AT807" s="224" t="s">
        <v>186</v>
      </c>
      <c r="AU807" s="224" t="s">
        <v>141</v>
      </c>
      <c r="AV807" s="14" t="s">
        <v>141</v>
      </c>
      <c r="AW807" s="14" t="s">
        <v>5</v>
      </c>
      <c r="AX807" s="14" t="s">
        <v>78</v>
      </c>
      <c r="AY807" s="224" t="s">
        <v>138</v>
      </c>
    </row>
    <row r="808" spans="2:51" s="13" customFormat="1" ht="11.25">
      <c r="B808" s="203"/>
      <c r="C808" s="204"/>
      <c r="D808" s="205" t="s">
        <v>186</v>
      </c>
      <c r="E808" s="206" t="s">
        <v>22</v>
      </c>
      <c r="F808" s="207" t="s">
        <v>195</v>
      </c>
      <c r="G808" s="204"/>
      <c r="H808" s="206" t="s">
        <v>22</v>
      </c>
      <c r="I808" s="208"/>
      <c r="J808" s="208"/>
      <c r="K808" s="204"/>
      <c r="L808" s="204"/>
      <c r="M808" s="209"/>
      <c r="N808" s="210"/>
      <c r="O808" s="211"/>
      <c r="P808" s="211"/>
      <c r="Q808" s="211"/>
      <c r="R808" s="211"/>
      <c r="S808" s="211"/>
      <c r="T808" s="211"/>
      <c r="U808" s="211"/>
      <c r="V808" s="211"/>
      <c r="W808" s="211"/>
      <c r="X808" s="212"/>
      <c r="AT808" s="213" t="s">
        <v>186</v>
      </c>
      <c r="AU808" s="213" t="s">
        <v>141</v>
      </c>
      <c r="AV808" s="13" t="s">
        <v>86</v>
      </c>
      <c r="AW808" s="13" t="s">
        <v>5</v>
      </c>
      <c r="AX808" s="13" t="s">
        <v>78</v>
      </c>
      <c r="AY808" s="213" t="s">
        <v>138</v>
      </c>
    </row>
    <row r="809" spans="2:51" s="14" customFormat="1" ht="11.25">
      <c r="B809" s="214"/>
      <c r="C809" s="215"/>
      <c r="D809" s="205" t="s">
        <v>186</v>
      </c>
      <c r="E809" s="216" t="s">
        <v>22</v>
      </c>
      <c r="F809" s="217" t="s">
        <v>889</v>
      </c>
      <c r="G809" s="215"/>
      <c r="H809" s="218">
        <v>-0.116</v>
      </c>
      <c r="I809" s="219"/>
      <c r="J809" s="219"/>
      <c r="K809" s="215"/>
      <c r="L809" s="215"/>
      <c r="M809" s="220"/>
      <c r="N809" s="221"/>
      <c r="O809" s="222"/>
      <c r="P809" s="222"/>
      <c r="Q809" s="222"/>
      <c r="R809" s="222"/>
      <c r="S809" s="222"/>
      <c r="T809" s="222"/>
      <c r="U809" s="222"/>
      <c r="V809" s="222"/>
      <c r="W809" s="222"/>
      <c r="X809" s="223"/>
      <c r="AT809" s="224" t="s">
        <v>186</v>
      </c>
      <c r="AU809" s="224" t="s">
        <v>141</v>
      </c>
      <c r="AV809" s="14" t="s">
        <v>141</v>
      </c>
      <c r="AW809" s="14" t="s">
        <v>5</v>
      </c>
      <c r="AX809" s="14" t="s">
        <v>78</v>
      </c>
      <c r="AY809" s="224" t="s">
        <v>138</v>
      </c>
    </row>
    <row r="810" spans="2:51" s="13" customFormat="1" ht="11.25">
      <c r="B810" s="203"/>
      <c r="C810" s="204"/>
      <c r="D810" s="205" t="s">
        <v>186</v>
      </c>
      <c r="E810" s="206" t="s">
        <v>22</v>
      </c>
      <c r="F810" s="207" t="s">
        <v>234</v>
      </c>
      <c r="G810" s="204"/>
      <c r="H810" s="206" t="s">
        <v>22</v>
      </c>
      <c r="I810" s="208"/>
      <c r="J810" s="208"/>
      <c r="K810" s="204"/>
      <c r="L810" s="204"/>
      <c r="M810" s="209"/>
      <c r="N810" s="210"/>
      <c r="O810" s="211"/>
      <c r="P810" s="211"/>
      <c r="Q810" s="211"/>
      <c r="R810" s="211"/>
      <c r="S810" s="211"/>
      <c r="T810" s="211"/>
      <c r="U810" s="211"/>
      <c r="V810" s="211"/>
      <c r="W810" s="211"/>
      <c r="X810" s="212"/>
      <c r="AT810" s="213" t="s">
        <v>186</v>
      </c>
      <c r="AU810" s="213" t="s">
        <v>141</v>
      </c>
      <c r="AV810" s="13" t="s">
        <v>86</v>
      </c>
      <c r="AW810" s="13" t="s">
        <v>5</v>
      </c>
      <c r="AX810" s="13" t="s">
        <v>78</v>
      </c>
      <c r="AY810" s="213" t="s">
        <v>138</v>
      </c>
    </row>
    <row r="811" spans="2:51" s="14" customFormat="1" ht="11.25">
      <c r="B811" s="214"/>
      <c r="C811" s="215"/>
      <c r="D811" s="205" t="s">
        <v>186</v>
      </c>
      <c r="E811" s="216" t="s">
        <v>22</v>
      </c>
      <c r="F811" s="217" t="s">
        <v>890</v>
      </c>
      <c r="G811" s="215"/>
      <c r="H811" s="218">
        <v>-0.348</v>
      </c>
      <c r="I811" s="219"/>
      <c r="J811" s="219"/>
      <c r="K811" s="215"/>
      <c r="L811" s="215"/>
      <c r="M811" s="220"/>
      <c r="N811" s="221"/>
      <c r="O811" s="222"/>
      <c r="P811" s="222"/>
      <c r="Q811" s="222"/>
      <c r="R811" s="222"/>
      <c r="S811" s="222"/>
      <c r="T811" s="222"/>
      <c r="U811" s="222"/>
      <c r="V811" s="222"/>
      <c r="W811" s="222"/>
      <c r="X811" s="223"/>
      <c r="AT811" s="224" t="s">
        <v>186</v>
      </c>
      <c r="AU811" s="224" t="s">
        <v>141</v>
      </c>
      <c r="AV811" s="14" t="s">
        <v>141</v>
      </c>
      <c r="AW811" s="14" t="s">
        <v>5</v>
      </c>
      <c r="AX811" s="14" t="s">
        <v>78</v>
      </c>
      <c r="AY811" s="224" t="s">
        <v>138</v>
      </c>
    </row>
    <row r="812" spans="2:51" s="13" customFormat="1" ht="11.25">
      <c r="B812" s="203"/>
      <c r="C812" s="204"/>
      <c r="D812" s="205" t="s">
        <v>186</v>
      </c>
      <c r="E812" s="206" t="s">
        <v>22</v>
      </c>
      <c r="F812" s="207" t="s">
        <v>306</v>
      </c>
      <c r="G812" s="204"/>
      <c r="H812" s="206" t="s">
        <v>22</v>
      </c>
      <c r="I812" s="208"/>
      <c r="J812" s="208"/>
      <c r="K812" s="204"/>
      <c r="L812" s="204"/>
      <c r="M812" s="209"/>
      <c r="N812" s="210"/>
      <c r="O812" s="211"/>
      <c r="P812" s="211"/>
      <c r="Q812" s="211"/>
      <c r="R812" s="211"/>
      <c r="S812" s="211"/>
      <c r="T812" s="211"/>
      <c r="U812" s="211"/>
      <c r="V812" s="211"/>
      <c r="W812" s="211"/>
      <c r="X812" s="212"/>
      <c r="AT812" s="213" t="s">
        <v>186</v>
      </c>
      <c r="AU812" s="213" t="s">
        <v>141</v>
      </c>
      <c r="AV812" s="13" t="s">
        <v>86</v>
      </c>
      <c r="AW812" s="13" t="s">
        <v>5</v>
      </c>
      <c r="AX812" s="13" t="s">
        <v>78</v>
      </c>
      <c r="AY812" s="213" t="s">
        <v>138</v>
      </c>
    </row>
    <row r="813" spans="2:51" s="14" customFormat="1" ht="11.25">
      <c r="B813" s="214"/>
      <c r="C813" s="215"/>
      <c r="D813" s="205" t="s">
        <v>186</v>
      </c>
      <c r="E813" s="216" t="s">
        <v>22</v>
      </c>
      <c r="F813" s="217" t="s">
        <v>888</v>
      </c>
      <c r="G813" s="215"/>
      <c r="H813" s="218">
        <v>-0.117</v>
      </c>
      <c r="I813" s="219"/>
      <c r="J813" s="219"/>
      <c r="K813" s="215"/>
      <c r="L813" s="215"/>
      <c r="M813" s="220"/>
      <c r="N813" s="221"/>
      <c r="O813" s="222"/>
      <c r="P813" s="222"/>
      <c r="Q813" s="222"/>
      <c r="R813" s="222"/>
      <c r="S813" s="222"/>
      <c r="T813" s="222"/>
      <c r="U813" s="222"/>
      <c r="V813" s="222"/>
      <c r="W813" s="222"/>
      <c r="X813" s="223"/>
      <c r="AT813" s="224" t="s">
        <v>186</v>
      </c>
      <c r="AU813" s="224" t="s">
        <v>141</v>
      </c>
      <c r="AV813" s="14" t="s">
        <v>141</v>
      </c>
      <c r="AW813" s="14" t="s">
        <v>5</v>
      </c>
      <c r="AX813" s="14" t="s">
        <v>78</v>
      </c>
      <c r="AY813" s="224" t="s">
        <v>138</v>
      </c>
    </row>
    <row r="814" spans="2:51" s="15" customFormat="1" ht="11.25">
      <c r="B814" s="225"/>
      <c r="C814" s="226"/>
      <c r="D814" s="205" t="s">
        <v>186</v>
      </c>
      <c r="E814" s="227" t="s">
        <v>22</v>
      </c>
      <c r="F814" s="228" t="s">
        <v>196</v>
      </c>
      <c r="G814" s="226"/>
      <c r="H814" s="229">
        <v>207.756</v>
      </c>
      <c r="I814" s="230"/>
      <c r="J814" s="230"/>
      <c r="K814" s="226"/>
      <c r="L814" s="226"/>
      <c r="M814" s="231"/>
      <c r="N814" s="232"/>
      <c r="O814" s="233"/>
      <c r="P814" s="233"/>
      <c r="Q814" s="233"/>
      <c r="R814" s="233"/>
      <c r="S814" s="233"/>
      <c r="T814" s="233"/>
      <c r="U814" s="233"/>
      <c r="V814" s="233"/>
      <c r="W814" s="233"/>
      <c r="X814" s="234"/>
      <c r="AT814" s="235" t="s">
        <v>186</v>
      </c>
      <c r="AU814" s="235" t="s">
        <v>141</v>
      </c>
      <c r="AV814" s="15" t="s">
        <v>155</v>
      </c>
      <c r="AW814" s="15" t="s">
        <v>5</v>
      </c>
      <c r="AX814" s="15" t="s">
        <v>86</v>
      </c>
      <c r="AY814" s="235" t="s">
        <v>138</v>
      </c>
    </row>
    <row r="815" spans="1:65" s="2" customFormat="1" ht="24.2" customHeight="1">
      <c r="A815" s="36"/>
      <c r="B815" s="37"/>
      <c r="C815" s="178" t="s">
        <v>891</v>
      </c>
      <c r="D815" s="178" t="s">
        <v>142</v>
      </c>
      <c r="E815" s="179" t="s">
        <v>892</v>
      </c>
      <c r="F815" s="180" t="s">
        <v>893</v>
      </c>
      <c r="G815" s="181" t="s">
        <v>682</v>
      </c>
      <c r="H815" s="182">
        <v>9.67</v>
      </c>
      <c r="I815" s="183"/>
      <c r="J815" s="183"/>
      <c r="K815" s="184">
        <f>ROUND(P815*H815,2)</f>
        <v>0</v>
      </c>
      <c r="L815" s="180" t="s">
        <v>182</v>
      </c>
      <c r="M815" s="41"/>
      <c r="N815" s="185" t="s">
        <v>22</v>
      </c>
      <c r="O815" s="186" t="s">
        <v>48</v>
      </c>
      <c r="P815" s="187">
        <f>I815+J815</f>
        <v>0</v>
      </c>
      <c r="Q815" s="187">
        <f>ROUND(I815*H815,2)</f>
        <v>0</v>
      </c>
      <c r="R815" s="187">
        <f>ROUND(J815*H815,2)</f>
        <v>0</v>
      </c>
      <c r="S815" s="66"/>
      <c r="T815" s="188">
        <f>S815*H815</f>
        <v>0</v>
      </c>
      <c r="U815" s="188">
        <v>0.000952</v>
      </c>
      <c r="V815" s="188">
        <f>U815*H815</f>
        <v>0.00920584</v>
      </c>
      <c r="W815" s="188">
        <v>0</v>
      </c>
      <c r="X815" s="189">
        <f>W815*H815</f>
        <v>0</v>
      </c>
      <c r="Y815" s="36"/>
      <c r="Z815" s="36"/>
      <c r="AA815" s="36"/>
      <c r="AB815" s="36"/>
      <c r="AC815" s="36"/>
      <c r="AD815" s="36"/>
      <c r="AE815" s="36"/>
      <c r="AR815" s="190" t="s">
        <v>503</v>
      </c>
      <c r="AT815" s="190" t="s">
        <v>142</v>
      </c>
      <c r="AU815" s="190" t="s">
        <v>141</v>
      </c>
      <c r="AY815" s="19" t="s">
        <v>138</v>
      </c>
      <c r="BE815" s="191">
        <f>IF(O815="základní",K815,0)</f>
        <v>0</v>
      </c>
      <c r="BF815" s="191">
        <f>IF(O815="snížená",K815,0)</f>
        <v>0</v>
      </c>
      <c r="BG815" s="191">
        <f>IF(O815="zákl. přenesená",K815,0)</f>
        <v>0</v>
      </c>
      <c r="BH815" s="191">
        <f>IF(O815="sníž. přenesená",K815,0)</f>
        <v>0</v>
      </c>
      <c r="BI815" s="191">
        <f>IF(O815="nulová",K815,0)</f>
        <v>0</v>
      </c>
      <c r="BJ815" s="19" t="s">
        <v>141</v>
      </c>
      <c r="BK815" s="191">
        <f>ROUND(P815*H815,2)</f>
        <v>0</v>
      </c>
      <c r="BL815" s="19" t="s">
        <v>503</v>
      </c>
      <c r="BM815" s="190" t="s">
        <v>894</v>
      </c>
    </row>
    <row r="816" spans="1:47" s="2" customFormat="1" ht="11.25">
      <c r="A816" s="36"/>
      <c r="B816" s="37"/>
      <c r="C816" s="38"/>
      <c r="D816" s="198" t="s">
        <v>184</v>
      </c>
      <c r="E816" s="38"/>
      <c r="F816" s="199" t="s">
        <v>895</v>
      </c>
      <c r="G816" s="38"/>
      <c r="H816" s="38"/>
      <c r="I816" s="200"/>
      <c r="J816" s="200"/>
      <c r="K816" s="38"/>
      <c r="L816" s="38"/>
      <c r="M816" s="41"/>
      <c r="N816" s="201"/>
      <c r="O816" s="202"/>
      <c r="P816" s="66"/>
      <c r="Q816" s="66"/>
      <c r="R816" s="66"/>
      <c r="S816" s="66"/>
      <c r="T816" s="66"/>
      <c r="U816" s="66"/>
      <c r="V816" s="66"/>
      <c r="W816" s="66"/>
      <c r="X816" s="67"/>
      <c r="Y816" s="36"/>
      <c r="Z816" s="36"/>
      <c r="AA816" s="36"/>
      <c r="AB816" s="36"/>
      <c r="AC816" s="36"/>
      <c r="AD816" s="36"/>
      <c r="AE816" s="36"/>
      <c r="AT816" s="19" t="s">
        <v>184</v>
      </c>
      <c r="AU816" s="19" t="s">
        <v>141</v>
      </c>
    </row>
    <row r="817" spans="2:51" s="13" customFormat="1" ht="11.25">
      <c r="B817" s="203"/>
      <c r="C817" s="204"/>
      <c r="D817" s="205" t="s">
        <v>186</v>
      </c>
      <c r="E817" s="206" t="s">
        <v>22</v>
      </c>
      <c r="F817" s="207" t="s">
        <v>193</v>
      </c>
      <c r="G817" s="204"/>
      <c r="H817" s="206" t="s">
        <v>22</v>
      </c>
      <c r="I817" s="208"/>
      <c r="J817" s="208"/>
      <c r="K817" s="204"/>
      <c r="L817" s="204"/>
      <c r="M817" s="209"/>
      <c r="N817" s="210"/>
      <c r="O817" s="211"/>
      <c r="P817" s="211"/>
      <c r="Q817" s="211"/>
      <c r="R817" s="211"/>
      <c r="S817" s="211"/>
      <c r="T817" s="211"/>
      <c r="U817" s="211"/>
      <c r="V817" s="211"/>
      <c r="W817" s="211"/>
      <c r="X817" s="212"/>
      <c r="AT817" s="213" t="s">
        <v>186</v>
      </c>
      <c r="AU817" s="213" t="s">
        <v>141</v>
      </c>
      <c r="AV817" s="13" t="s">
        <v>86</v>
      </c>
      <c r="AW817" s="13" t="s">
        <v>5</v>
      </c>
      <c r="AX817" s="13" t="s">
        <v>78</v>
      </c>
      <c r="AY817" s="213" t="s">
        <v>138</v>
      </c>
    </row>
    <row r="818" spans="2:51" s="14" customFormat="1" ht="11.25">
      <c r="B818" s="214"/>
      <c r="C818" s="215"/>
      <c r="D818" s="205" t="s">
        <v>186</v>
      </c>
      <c r="E818" s="216" t="s">
        <v>22</v>
      </c>
      <c r="F818" s="217" t="s">
        <v>896</v>
      </c>
      <c r="G818" s="215"/>
      <c r="H818" s="218">
        <v>1.88</v>
      </c>
      <c r="I818" s="219"/>
      <c r="J818" s="219"/>
      <c r="K818" s="215"/>
      <c r="L818" s="215"/>
      <c r="M818" s="220"/>
      <c r="N818" s="221"/>
      <c r="O818" s="222"/>
      <c r="P818" s="222"/>
      <c r="Q818" s="222"/>
      <c r="R818" s="222"/>
      <c r="S818" s="222"/>
      <c r="T818" s="222"/>
      <c r="U818" s="222"/>
      <c r="V818" s="222"/>
      <c r="W818" s="222"/>
      <c r="X818" s="223"/>
      <c r="AT818" s="224" t="s">
        <v>186</v>
      </c>
      <c r="AU818" s="224" t="s">
        <v>141</v>
      </c>
      <c r="AV818" s="14" t="s">
        <v>141</v>
      </c>
      <c r="AW818" s="14" t="s">
        <v>5</v>
      </c>
      <c r="AX818" s="14" t="s">
        <v>78</v>
      </c>
      <c r="AY818" s="224" t="s">
        <v>138</v>
      </c>
    </row>
    <row r="819" spans="2:51" s="13" customFormat="1" ht="11.25">
      <c r="B819" s="203"/>
      <c r="C819" s="204"/>
      <c r="D819" s="205" t="s">
        <v>186</v>
      </c>
      <c r="E819" s="206" t="s">
        <v>22</v>
      </c>
      <c r="F819" s="207" t="s">
        <v>195</v>
      </c>
      <c r="G819" s="204"/>
      <c r="H819" s="206" t="s">
        <v>22</v>
      </c>
      <c r="I819" s="208"/>
      <c r="J819" s="208"/>
      <c r="K819" s="204"/>
      <c r="L819" s="204"/>
      <c r="M819" s="209"/>
      <c r="N819" s="210"/>
      <c r="O819" s="211"/>
      <c r="P819" s="211"/>
      <c r="Q819" s="211"/>
      <c r="R819" s="211"/>
      <c r="S819" s="211"/>
      <c r="T819" s="211"/>
      <c r="U819" s="211"/>
      <c r="V819" s="211"/>
      <c r="W819" s="211"/>
      <c r="X819" s="212"/>
      <c r="AT819" s="213" t="s">
        <v>186</v>
      </c>
      <c r="AU819" s="213" t="s">
        <v>141</v>
      </c>
      <c r="AV819" s="13" t="s">
        <v>86</v>
      </c>
      <c r="AW819" s="13" t="s">
        <v>5</v>
      </c>
      <c r="AX819" s="13" t="s">
        <v>78</v>
      </c>
      <c r="AY819" s="213" t="s">
        <v>138</v>
      </c>
    </row>
    <row r="820" spans="2:51" s="14" customFormat="1" ht="11.25">
      <c r="B820" s="214"/>
      <c r="C820" s="215"/>
      <c r="D820" s="205" t="s">
        <v>186</v>
      </c>
      <c r="E820" s="216" t="s">
        <v>22</v>
      </c>
      <c r="F820" s="217" t="s">
        <v>897</v>
      </c>
      <c r="G820" s="215"/>
      <c r="H820" s="218">
        <v>1.93</v>
      </c>
      <c r="I820" s="219"/>
      <c r="J820" s="219"/>
      <c r="K820" s="215"/>
      <c r="L820" s="215"/>
      <c r="M820" s="220"/>
      <c r="N820" s="221"/>
      <c r="O820" s="222"/>
      <c r="P820" s="222"/>
      <c r="Q820" s="222"/>
      <c r="R820" s="222"/>
      <c r="S820" s="222"/>
      <c r="T820" s="222"/>
      <c r="U820" s="222"/>
      <c r="V820" s="222"/>
      <c r="W820" s="222"/>
      <c r="X820" s="223"/>
      <c r="AT820" s="224" t="s">
        <v>186</v>
      </c>
      <c r="AU820" s="224" t="s">
        <v>141</v>
      </c>
      <c r="AV820" s="14" t="s">
        <v>141</v>
      </c>
      <c r="AW820" s="14" t="s">
        <v>5</v>
      </c>
      <c r="AX820" s="14" t="s">
        <v>78</v>
      </c>
      <c r="AY820" s="224" t="s">
        <v>138</v>
      </c>
    </row>
    <row r="821" spans="2:51" s="13" customFormat="1" ht="11.25">
      <c r="B821" s="203"/>
      <c r="C821" s="204"/>
      <c r="D821" s="205" t="s">
        <v>186</v>
      </c>
      <c r="E821" s="206" t="s">
        <v>22</v>
      </c>
      <c r="F821" s="207" t="s">
        <v>234</v>
      </c>
      <c r="G821" s="204"/>
      <c r="H821" s="206" t="s">
        <v>22</v>
      </c>
      <c r="I821" s="208"/>
      <c r="J821" s="208"/>
      <c r="K821" s="204"/>
      <c r="L821" s="204"/>
      <c r="M821" s="209"/>
      <c r="N821" s="210"/>
      <c r="O821" s="211"/>
      <c r="P821" s="211"/>
      <c r="Q821" s="211"/>
      <c r="R821" s="211"/>
      <c r="S821" s="211"/>
      <c r="T821" s="211"/>
      <c r="U821" s="211"/>
      <c r="V821" s="211"/>
      <c r="W821" s="211"/>
      <c r="X821" s="212"/>
      <c r="AT821" s="213" t="s">
        <v>186</v>
      </c>
      <c r="AU821" s="213" t="s">
        <v>141</v>
      </c>
      <c r="AV821" s="13" t="s">
        <v>86</v>
      </c>
      <c r="AW821" s="13" t="s">
        <v>5</v>
      </c>
      <c r="AX821" s="13" t="s">
        <v>78</v>
      </c>
      <c r="AY821" s="213" t="s">
        <v>138</v>
      </c>
    </row>
    <row r="822" spans="2:51" s="14" customFormat="1" ht="11.25">
      <c r="B822" s="214"/>
      <c r="C822" s="215"/>
      <c r="D822" s="205" t="s">
        <v>186</v>
      </c>
      <c r="E822" s="216" t="s">
        <v>22</v>
      </c>
      <c r="F822" s="217" t="s">
        <v>898</v>
      </c>
      <c r="G822" s="215"/>
      <c r="H822" s="218">
        <v>1.94</v>
      </c>
      <c r="I822" s="219"/>
      <c r="J822" s="219"/>
      <c r="K822" s="215"/>
      <c r="L822" s="215"/>
      <c r="M822" s="220"/>
      <c r="N822" s="221"/>
      <c r="O822" s="222"/>
      <c r="P822" s="222"/>
      <c r="Q822" s="222"/>
      <c r="R822" s="222"/>
      <c r="S822" s="222"/>
      <c r="T822" s="222"/>
      <c r="U822" s="222"/>
      <c r="V822" s="222"/>
      <c r="W822" s="222"/>
      <c r="X822" s="223"/>
      <c r="AT822" s="224" t="s">
        <v>186</v>
      </c>
      <c r="AU822" s="224" t="s">
        <v>141</v>
      </c>
      <c r="AV822" s="14" t="s">
        <v>141</v>
      </c>
      <c r="AW822" s="14" t="s">
        <v>5</v>
      </c>
      <c r="AX822" s="14" t="s">
        <v>78</v>
      </c>
      <c r="AY822" s="224" t="s">
        <v>138</v>
      </c>
    </row>
    <row r="823" spans="2:51" s="14" customFormat="1" ht="11.25">
      <c r="B823" s="214"/>
      <c r="C823" s="215"/>
      <c r="D823" s="205" t="s">
        <v>186</v>
      </c>
      <c r="E823" s="216" t="s">
        <v>22</v>
      </c>
      <c r="F823" s="217" t="s">
        <v>897</v>
      </c>
      <c r="G823" s="215"/>
      <c r="H823" s="218">
        <v>1.93</v>
      </c>
      <c r="I823" s="219"/>
      <c r="J823" s="219"/>
      <c r="K823" s="215"/>
      <c r="L823" s="215"/>
      <c r="M823" s="220"/>
      <c r="N823" s="221"/>
      <c r="O823" s="222"/>
      <c r="P823" s="222"/>
      <c r="Q823" s="222"/>
      <c r="R823" s="222"/>
      <c r="S823" s="222"/>
      <c r="T823" s="222"/>
      <c r="U823" s="222"/>
      <c r="V823" s="222"/>
      <c r="W823" s="222"/>
      <c r="X823" s="223"/>
      <c r="AT823" s="224" t="s">
        <v>186</v>
      </c>
      <c r="AU823" s="224" t="s">
        <v>141</v>
      </c>
      <c r="AV823" s="14" t="s">
        <v>141</v>
      </c>
      <c r="AW823" s="14" t="s">
        <v>5</v>
      </c>
      <c r="AX823" s="14" t="s">
        <v>78</v>
      </c>
      <c r="AY823" s="224" t="s">
        <v>138</v>
      </c>
    </row>
    <row r="824" spans="2:51" s="13" customFormat="1" ht="11.25">
      <c r="B824" s="203"/>
      <c r="C824" s="204"/>
      <c r="D824" s="205" t="s">
        <v>186</v>
      </c>
      <c r="E824" s="206" t="s">
        <v>22</v>
      </c>
      <c r="F824" s="207" t="s">
        <v>306</v>
      </c>
      <c r="G824" s="204"/>
      <c r="H824" s="206" t="s">
        <v>22</v>
      </c>
      <c r="I824" s="208"/>
      <c r="J824" s="208"/>
      <c r="K824" s="204"/>
      <c r="L824" s="204"/>
      <c r="M824" s="209"/>
      <c r="N824" s="210"/>
      <c r="O824" s="211"/>
      <c r="P824" s="211"/>
      <c r="Q824" s="211"/>
      <c r="R824" s="211"/>
      <c r="S824" s="211"/>
      <c r="T824" s="211"/>
      <c r="U824" s="211"/>
      <c r="V824" s="211"/>
      <c r="W824" s="211"/>
      <c r="X824" s="212"/>
      <c r="AT824" s="213" t="s">
        <v>186</v>
      </c>
      <c r="AU824" s="213" t="s">
        <v>141</v>
      </c>
      <c r="AV824" s="13" t="s">
        <v>86</v>
      </c>
      <c r="AW824" s="13" t="s">
        <v>5</v>
      </c>
      <c r="AX824" s="13" t="s">
        <v>78</v>
      </c>
      <c r="AY824" s="213" t="s">
        <v>138</v>
      </c>
    </row>
    <row r="825" spans="2:51" s="14" customFormat="1" ht="11.25">
      <c r="B825" s="214"/>
      <c r="C825" s="215"/>
      <c r="D825" s="205" t="s">
        <v>186</v>
      </c>
      <c r="E825" s="216" t="s">
        <v>22</v>
      </c>
      <c r="F825" s="217" t="s">
        <v>899</v>
      </c>
      <c r="G825" s="215"/>
      <c r="H825" s="218">
        <v>1.99</v>
      </c>
      <c r="I825" s="219"/>
      <c r="J825" s="219"/>
      <c r="K825" s="215"/>
      <c r="L825" s="215"/>
      <c r="M825" s="220"/>
      <c r="N825" s="221"/>
      <c r="O825" s="222"/>
      <c r="P825" s="222"/>
      <c r="Q825" s="222"/>
      <c r="R825" s="222"/>
      <c r="S825" s="222"/>
      <c r="T825" s="222"/>
      <c r="U825" s="222"/>
      <c r="V825" s="222"/>
      <c r="W825" s="222"/>
      <c r="X825" s="223"/>
      <c r="AT825" s="224" t="s">
        <v>186</v>
      </c>
      <c r="AU825" s="224" t="s">
        <v>141</v>
      </c>
      <c r="AV825" s="14" t="s">
        <v>141</v>
      </c>
      <c r="AW825" s="14" t="s">
        <v>5</v>
      </c>
      <c r="AX825" s="14" t="s">
        <v>78</v>
      </c>
      <c r="AY825" s="224" t="s">
        <v>138</v>
      </c>
    </row>
    <row r="826" spans="2:51" s="15" customFormat="1" ht="11.25">
      <c r="B826" s="225"/>
      <c r="C826" s="226"/>
      <c r="D826" s="205" t="s">
        <v>186</v>
      </c>
      <c r="E826" s="227" t="s">
        <v>22</v>
      </c>
      <c r="F826" s="228" t="s">
        <v>196</v>
      </c>
      <c r="G826" s="226"/>
      <c r="H826" s="229">
        <v>9.67</v>
      </c>
      <c r="I826" s="230"/>
      <c r="J826" s="230"/>
      <c r="K826" s="226"/>
      <c r="L826" s="226"/>
      <c r="M826" s="231"/>
      <c r="N826" s="232"/>
      <c r="O826" s="233"/>
      <c r="P826" s="233"/>
      <c r="Q826" s="233"/>
      <c r="R826" s="233"/>
      <c r="S826" s="233"/>
      <c r="T826" s="233"/>
      <c r="U826" s="233"/>
      <c r="V826" s="233"/>
      <c r="W826" s="233"/>
      <c r="X826" s="234"/>
      <c r="AT826" s="235" t="s">
        <v>186</v>
      </c>
      <c r="AU826" s="235" t="s">
        <v>141</v>
      </c>
      <c r="AV826" s="15" t="s">
        <v>155</v>
      </c>
      <c r="AW826" s="15" t="s">
        <v>5</v>
      </c>
      <c r="AX826" s="15" t="s">
        <v>86</v>
      </c>
      <c r="AY826" s="235" t="s">
        <v>138</v>
      </c>
    </row>
    <row r="827" spans="1:65" s="2" customFormat="1" ht="37.9" customHeight="1">
      <c r="A827" s="36"/>
      <c r="B827" s="37"/>
      <c r="C827" s="178" t="s">
        <v>900</v>
      </c>
      <c r="D827" s="178" t="s">
        <v>142</v>
      </c>
      <c r="E827" s="179" t="s">
        <v>901</v>
      </c>
      <c r="F827" s="180" t="s">
        <v>902</v>
      </c>
      <c r="G827" s="181" t="s">
        <v>682</v>
      </c>
      <c r="H827" s="182">
        <v>5.385</v>
      </c>
      <c r="I827" s="183"/>
      <c r="J827" s="183"/>
      <c r="K827" s="184">
        <f>ROUND(P827*H827,2)</f>
        <v>0</v>
      </c>
      <c r="L827" s="180" t="s">
        <v>182</v>
      </c>
      <c r="M827" s="41"/>
      <c r="N827" s="185" t="s">
        <v>22</v>
      </c>
      <c r="O827" s="186" t="s">
        <v>48</v>
      </c>
      <c r="P827" s="187">
        <f>I827+J827</f>
        <v>0</v>
      </c>
      <c r="Q827" s="187">
        <f>ROUND(I827*H827,2)</f>
        <v>0</v>
      </c>
      <c r="R827" s="187">
        <f>ROUND(J827*H827,2)</f>
        <v>0</v>
      </c>
      <c r="S827" s="66"/>
      <c r="T827" s="188">
        <f>S827*H827</f>
        <v>0</v>
      </c>
      <c r="U827" s="188">
        <v>0.000735</v>
      </c>
      <c r="V827" s="188">
        <f>U827*H827</f>
        <v>0.003957975</v>
      </c>
      <c r="W827" s="188">
        <v>0</v>
      </c>
      <c r="X827" s="189">
        <f>W827*H827</f>
        <v>0</v>
      </c>
      <c r="Y827" s="36"/>
      <c r="Z827" s="36"/>
      <c r="AA827" s="36"/>
      <c r="AB827" s="36"/>
      <c r="AC827" s="36"/>
      <c r="AD827" s="36"/>
      <c r="AE827" s="36"/>
      <c r="AR827" s="190" t="s">
        <v>503</v>
      </c>
      <c r="AT827" s="190" t="s">
        <v>142</v>
      </c>
      <c r="AU827" s="190" t="s">
        <v>141</v>
      </c>
      <c r="AY827" s="19" t="s">
        <v>138</v>
      </c>
      <c r="BE827" s="191">
        <f>IF(O827="základní",K827,0)</f>
        <v>0</v>
      </c>
      <c r="BF827" s="191">
        <f>IF(O827="snížená",K827,0)</f>
        <v>0</v>
      </c>
      <c r="BG827" s="191">
        <f>IF(O827="zákl. přenesená",K827,0)</f>
        <v>0</v>
      </c>
      <c r="BH827" s="191">
        <f>IF(O827="sníž. přenesená",K827,0)</f>
        <v>0</v>
      </c>
      <c r="BI827" s="191">
        <f>IF(O827="nulová",K827,0)</f>
        <v>0</v>
      </c>
      <c r="BJ827" s="19" t="s">
        <v>141</v>
      </c>
      <c r="BK827" s="191">
        <f>ROUND(P827*H827,2)</f>
        <v>0</v>
      </c>
      <c r="BL827" s="19" t="s">
        <v>503</v>
      </c>
      <c r="BM827" s="190" t="s">
        <v>903</v>
      </c>
    </row>
    <row r="828" spans="1:47" s="2" customFormat="1" ht="11.25">
      <c r="A828" s="36"/>
      <c r="B828" s="37"/>
      <c r="C828" s="38"/>
      <c r="D828" s="198" t="s">
        <v>184</v>
      </c>
      <c r="E828" s="38"/>
      <c r="F828" s="199" t="s">
        <v>904</v>
      </c>
      <c r="G828" s="38"/>
      <c r="H828" s="38"/>
      <c r="I828" s="200"/>
      <c r="J828" s="200"/>
      <c r="K828" s="38"/>
      <c r="L828" s="38"/>
      <c r="M828" s="41"/>
      <c r="N828" s="201"/>
      <c r="O828" s="202"/>
      <c r="P828" s="66"/>
      <c r="Q828" s="66"/>
      <c r="R828" s="66"/>
      <c r="S828" s="66"/>
      <c r="T828" s="66"/>
      <c r="U828" s="66"/>
      <c r="V828" s="66"/>
      <c r="W828" s="66"/>
      <c r="X828" s="67"/>
      <c r="Y828" s="36"/>
      <c r="Z828" s="36"/>
      <c r="AA828" s="36"/>
      <c r="AB828" s="36"/>
      <c r="AC828" s="36"/>
      <c r="AD828" s="36"/>
      <c r="AE828" s="36"/>
      <c r="AT828" s="19" t="s">
        <v>184</v>
      </c>
      <c r="AU828" s="19" t="s">
        <v>141</v>
      </c>
    </row>
    <row r="829" spans="2:51" s="13" customFormat="1" ht="11.25">
      <c r="B829" s="203"/>
      <c r="C829" s="204"/>
      <c r="D829" s="205" t="s">
        <v>186</v>
      </c>
      <c r="E829" s="206" t="s">
        <v>22</v>
      </c>
      <c r="F829" s="207" t="s">
        <v>193</v>
      </c>
      <c r="G829" s="204"/>
      <c r="H829" s="206" t="s">
        <v>22</v>
      </c>
      <c r="I829" s="208"/>
      <c r="J829" s="208"/>
      <c r="K829" s="204"/>
      <c r="L829" s="204"/>
      <c r="M829" s="209"/>
      <c r="N829" s="210"/>
      <c r="O829" s="211"/>
      <c r="P829" s="211"/>
      <c r="Q829" s="211"/>
      <c r="R829" s="211"/>
      <c r="S829" s="211"/>
      <c r="T829" s="211"/>
      <c r="U829" s="211"/>
      <c r="V829" s="211"/>
      <c r="W829" s="211"/>
      <c r="X829" s="212"/>
      <c r="AT829" s="213" t="s">
        <v>186</v>
      </c>
      <c r="AU829" s="213" t="s">
        <v>141</v>
      </c>
      <c r="AV829" s="13" t="s">
        <v>86</v>
      </c>
      <c r="AW829" s="13" t="s">
        <v>5</v>
      </c>
      <c r="AX829" s="13" t="s">
        <v>78</v>
      </c>
      <c r="AY829" s="213" t="s">
        <v>138</v>
      </c>
    </row>
    <row r="830" spans="2:51" s="14" customFormat="1" ht="11.25">
      <c r="B830" s="214"/>
      <c r="C830" s="215"/>
      <c r="D830" s="205" t="s">
        <v>186</v>
      </c>
      <c r="E830" s="216" t="s">
        <v>22</v>
      </c>
      <c r="F830" s="217" t="s">
        <v>905</v>
      </c>
      <c r="G830" s="215"/>
      <c r="H830" s="218">
        <v>0.9</v>
      </c>
      <c r="I830" s="219"/>
      <c r="J830" s="219"/>
      <c r="K830" s="215"/>
      <c r="L830" s="215"/>
      <c r="M830" s="220"/>
      <c r="N830" s="221"/>
      <c r="O830" s="222"/>
      <c r="P830" s="222"/>
      <c r="Q830" s="222"/>
      <c r="R830" s="222"/>
      <c r="S830" s="222"/>
      <c r="T830" s="222"/>
      <c r="U830" s="222"/>
      <c r="V830" s="222"/>
      <c r="W830" s="222"/>
      <c r="X830" s="223"/>
      <c r="AT830" s="224" t="s">
        <v>186</v>
      </c>
      <c r="AU830" s="224" t="s">
        <v>141</v>
      </c>
      <c r="AV830" s="14" t="s">
        <v>141</v>
      </c>
      <c r="AW830" s="14" t="s">
        <v>5</v>
      </c>
      <c r="AX830" s="14" t="s">
        <v>78</v>
      </c>
      <c r="AY830" s="224" t="s">
        <v>138</v>
      </c>
    </row>
    <row r="831" spans="2:51" s="13" customFormat="1" ht="11.25">
      <c r="B831" s="203"/>
      <c r="C831" s="204"/>
      <c r="D831" s="205" t="s">
        <v>186</v>
      </c>
      <c r="E831" s="206" t="s">
        <v>22</v>
      </c>
      <c r="F831" s="207" t="s">
        <v>195</v>
      </c>
      <c r="G831" s="204"/>
      <c r="H831" s="206" t="s">
        <v>22</v>
      </c>
      <c r="I831" s="208"/>
      <c r="J831" s="208"/>
      <c r="K831" s="204"/>
      <c r="L831" s="204"/>
      <c r="M831" s="209"/>
      <c r="N831" s="210"/>
      <c r="O831" s="211"/>
      <c r="P831" s="211"/>
      <c r="Q831" s="211"/>
      <c r="R831" s="211"/>
      <c r="S831" s="211"/>
      <c r="T831" s="211"/>
      <c r="U831" s="211"/>
      <c r="V831" s="211"/>
      <c r="W831" s="211"/>
      <c r="X831" s="212"/>
      <c r="AT831" s="213" t="s">
        <v>186</v>
      </c>
      <c r="AU831" s="213" t="s">
        <v>141</v>
      </c>
      <c r="AV831" s="13" t="s">
        <v>86</v>
      </c>
      <c r="AW831" s="13" t="s">
        <v>5</v>
      </c>
      <c r="AX831" s="13" t="s">
        <v>78</v>
      </c>
      <c r="AY831" s="213" t="s">
        <v>138</v>
      </c>
    </row>
    <row r="832" spans="2:51" s="14" customFormat="1" ht="11.25">
      <c r="B832" s="214"/>
      <c r="C832" s="215"/>
      <c r="D832" s="205" t="s">
        <v>186</v>
      </c>
      <c r="E832" s="216" t="s">
        <v>22</v>
      </c>
      <c r="F832" s="217" t="s">
        <v>906</v>
      </c>
      <c r="G832" s="215"/>
      <c r="H832" s="218">
        <v>0.905</v>
      </c>
      <c r="I832" s="219"/>
      <c r="J832" s="219"/>
      <c r="K832" s="215"/>
      <c r="L832" s="215"/>
      <c r="M832" s="220"/>
      <c r="N832" s="221"/>
      <c r="O832" s="222"/>
      <c r="P832" s="222"/>
      <c r="Q832" s="222"/>
      <c r="R832" s="222"/>
      <c r="S832" s="222"/>
      <c r="T832" s="222"/>
      <c r="U832" s="222"/>
      <c r="V832" s="222"/>
      <c r="W832" s="222"/>
      <c r="X832" s="223"/>
      <c r="AT832" s="224" t="s">
        <v>186</v>
      </c>
      <c r="AU832" s="224" t="s">
        <v>141</v>
      </c>
      <c r="AV832" s="14" t="s">
        <v>141</v>
      </c>
      <c r="AW832" s="14" t="s">
        <v>5</v>
      </c>
      <c r="AX832" s="14" t="s">
        <v>78</v>
      </c>
      <c r="AY832" s="224" t="s">
        <v>138</v>
      </c>
    </row>
    <row r="833" spans="2:51" s="13" customFormat="1" ht="11.25">
      <c r="B833" s="203"/>
      <c r="C833" s="204"/>
      <c r="D833" s="205" t="s">
        <v>186</v>
      </c>
      <c r="E833" s="206" t="s">
        <v>22</v>
      </c>
      <c r="F833" s="207" t="s">
        <v>234</v>
      </c>
      <c r="G833" s="204"/>
      <c r="H833" s="206" t="s">
        <v>22</v>
      </c>
      <c r="I833" s="208"/>
      <c r="J833" s="208"/>
      <c r="K833" s="204"/>
      <c r="L833" s="204"/>
      <c r="M833" s="209"/>
      <c r="N833" s="210"/>
      <c r="O833" s="211"/>
      <c r="P833" s="211"/>
      <c r="Q833" s="211"/>
      <c r="R833" s="211"/>
      <c r="S833" s="211"/>
      <c r="T833" s="211"/>
      <c r="U833" s="211"/>
      <c r="V833" s="211"/>
      <c r="W833" s="211"/>
      <c r="X833" s="212"/>
      <c r="AT833" s="213" t="s">
        <v>186</v>
      </c>
      <c r="AU833" s="213" t="s">
        <v>141</v>
      </c>
      <c r="AV833" s="13" t="s">
        <v>86</v>
      </c>
      <c r="AW833" s="13" t="s">
        <v>5</v>
      </c>
      <c r="AX833" s="13" t="s">
        <v>78</v>
      </c>
      <c r="AY833" s="213" t="s">
        <v>138</v>
      </c>
    </row>
    <row r="834" spans="2:51" s="14" customFormat="1" ht="11.25">
      <c r="B834" s="214"/>
      <c r="C834" s="215"/>
      <c r="D834" s="205" t="s">
        <v>186</v>
      </c>
      <c r="E834" s="216" t="s">
        <v>22</v>
      </c>
      <c r="F834" s="217" t="s">
        <v>907</v>
      </c>
      <c r="G834" s="215"/>
      <c r="H834" s="218">
        <v>2.68</v>
      </c>
      <c r="I834" s="219"/>
      <c r="J834" s="219"/>
      <c r="K834" s="215"/>
      <c r="L834" s="215"/>
      <c r="M834" s="220"/>
      <c r="N834" s="221"/>
      <c r="O834" s="222"/>
      <c r="P834" s="222"/>
      <c r="Q834" s="222"/>
      <c r="R834" s="222"/>
      <c r="S834" s="222"/>
      <c r="T834" s="222"/>
      <c r="U834" s="222"/>
      <c r="V834" s="222"/>
      <c r="W834" s="222"/>
      <c r="X834" s="223"/>
      <c r="AT834" s="224" t="s">
        <v>186</v>
      </c>
      <c r="AU834" s="224" t="s">
        <v>141</v>
      </c>
      <c r="AV834" s="14" t="s">
        <v>141</v>
      </c>
      <c r="AW834" s="14" t="s">
        <v>5</v>
      </c>
      <c r="AX834" s="14" t="s">
        <v>78</v>
      </c>
      <c r="AY834" s="224" t="s">
        <v>138</v>
      </c>
    </row>
    <row r="835" spans="2:51" s="13" customFormat="1" ht="11.25">
      <c r="B835" s="203"/>
      <c r="C835" s="204"/>
      <c r="D835" s="205" t="s">
        <v>186</v>
      </c>
      <c r="E835" s="206" t="s">
        <v>22</v>
      </c>
      <c r="F835" s="207" t="s">
        <v>306</v>
      </c>
      <c r="G835" s="204"/>
      <c r="H835" s="206" t="s">
        <v>22</v>
      </c>
      <c r="I835" s="208"/>
      <c r="J835" s="208"/>
      <c r="K835" s="204"/>
      <c r="L835" s="204"/>
      <c r="M835" s="209"/>
      <c r="N835" s="210"/>
      <c r="O835" s="211"/>
      <c r="P835" s="211"/>
      <c r="Q835" s="211"/>
      <c r="R835" s="211"/>
      <c r="S835" s="211"/>
      <c r="T835" s="211"/>
      <c r="U835" s="211"/>
      <c r="V835" s="211"/>
      <c r="W835" s="211"/>
      <c r="X835" s="212"/>
      <c r="AT835" s="213" t="s">
        <v>186</v>
      </c>
      <c r="AU835" s="213" t="s">
        <v>141</v>
      </c>
      <c r="AV835" s="13" t="s">
        <v>86</v>
      </c>
      <c r="AW835" s="13" t="s">
        <v>5</v>
      </c>
      <c r="AX835" s="13" t="s">
        <v>78</v>
      </c>
      <c r="AY835" s="213" t="s">
        <v>138</v>
      </c>
    </row>
    <row r="836" spans="2:51" s="14" customFormat="1" ht="11.25">
      <c r="B836" s="214"/>
      <c r="C836" s="215"/>
      <c r="D836" s="205" t="s">
        <v>186</v>
      </c>
      <c r="E836" s="216" t="s">
        <v>22</v>
      </c>
      <c r="F836" s="217" t="s">
        <v>905</v>
      </c>
      <c r="G836" s="215"/>
      <c r="H836" s="218">
        <v>0.9</v>
      </c>
      <c r="I836" s="219"/>
      <c r="J836" s="219"/>
      <c r="K836" s="215"/>
      <c r="L836" s="215"/>
      <c r="M836" s="220"/>
      <c r="N836" s="221"/>
      <c r="O836" s="222"/>
      <c r="P836" s="222"/>
      <c r="Q836" s="222"/>
      <c r="R836" s="222"/>
      <c r="S836" s="222"/>
      <c r="T836" s="222"/>
      <c r="U836" s="222"/>
      <c r="V836" s="222"/>
      <c r="W836" s="222"/>
      <c r="X836" s="223"/>
      <c r="AT836" s="224" t="s">
        <v>186</v>
      </c>
      <c r="AU836" s="224" t="s">
        <v>141</v>
      </c>
      <c r="AV836" s="14" t="s">
        <v>141</v>
      </c>
      <c r="AW836" s="14" t="s">
        <v>5</v>
      </c>
      <c r="AX836" s="14" t="s">
        <v>78</v>
      </c>
      <c r="AY836" s="224" t="s">
        <v>138</v>
      </c>
    </row>
    <row r="837" spans="2:51" s="15" customFormat="1" ht="11.25">
      <c r="B837" s="225"/>
      <c r="C837" s="226"/>
      <c r="D837" s="205" t="s">
        <v>186</v>
      </c>
      <c r="E837" s="227" t="s">
        <v>22</v>
      </c>
      <c r="F837" s="228" t="s">
        <v>196</v>
      </c>
      <c r="G837" s="226"/>
      <c r="H837" s="229">
        <v>5.385</v>
      </c>
      <c r="I837" s="230"/>
      <c r="J837" s="230"/>
      <c r="K837" s="226"/>
      <c r="L837" s="226"/>
      <c r="M837" s="231"/>
      <c r="N837" s="232"/>
      <c r="O837" s="233"/>
      <c r="P837" s="233"/>
      <c r="Q837" s="233"/>
      <c r="R837" s="233"/>
      <c r="S837" s="233"/>
      <c r="T837" s="233"/>
      <c r="U837" s="233"/>
      <c r="V837" s="233"/>
      <c r="W837" s="233"/>
      <c r="X837" s="234"/>
      <c r="AT837" s="235" t="s">
        <v>186</v>
      </c>
      <c r="AU837" s="235" t="s">
        <v>141</v>
      </c>
      <c r="AV837" s="15" t="s">
        <v>155</v>
      </c>
      <c r="AW837" s="15" t="s">
        <v>5</v>
      </c>
      <c r="AX837" s="15" t="s">
        <v>86</v>
      </c>
      <c r="AY837" s="235" t="s">
        <v>138</v>
      </c>
    </row>
    <row r="838" spans="1:65" s="2" customFormat="1" ht="24.2" customHeight="1">
      <c r="A838" s="36"/>
      <c r="B838" s="37"/>
      <c r="C838" s="236" t="s">
        <v>908</v>
      </c>
      <c r="D838" s="236" t="s">
        <v>405</v>
      </c>
      <c r="E838" s="237" t="s">
        <v>909</v>
      </c>
      <c r="F838" s="238" t="s">
        <v>910</v>
      </c>
      <c r="G838" s="239" t="s">
        <v>208</v>
      </c>
      <c r="H838" s="240">
        <v>228.532</v>
      </c>
      <c r="I838" s="241"/>
      <c r="J838" s="242"/>
      <c r="K838" s="243">
        <f>ROUND(P838*H838,2)</f>
        <v>0</v>
      </c>
      <c r="L838" s="238" t="s">
        <v>182</v>
      </c>
      <c r="M838" s="244"/>
      <c r="N838" s="245" t="s">
        <v>22</v>
      </c>
      <c r="O838" s="186" t="s">
        <v>48</v>
      </c>
      <c r="P838" s="187">
        <f>I838+J838</f>
        <v>0</v>
      </c>
      <c r="Q838" s="187">
        <f>ROUND(I838*H838,2)</f>
        <v>0</v>
      </c>
      <c r="R838" s="187">
        <f>ROUND(J838*H838,2)</f>
        <v>0</v>
      </c>
      <c r="S838" s="66"/>
      <c r="T838" s="188">
        <f>S838*H838</f>
        <v>0</v>
      </c>
      <c r="U838" s="188">
        <v>0.01112</v>
      </c>
      <c r="V838" s="188">
        <f>U838*H838</f>
        <v>2.54127584</v>
      </c>
      <c r="W838" s="188">
        <v>0</v>
      </c>
      <c r="X838" s="189">
        <f>W838*H838</f>
        <v>0</v>
      </c>
      <c r="Y838" s="36"/>
      <c r="Z838" s="36"/>
      <c r="AA838" s="36"/>
      <c r="AB838" s="36"/>
      <c r="AC838" s="36"/>
      <c r="AD838" s="36"/>
      <c r="AE838" s="36"/>
      <c r="AR838" s="190" t="s">
        <v>511</v>
      </c>
      <c r="AT838" s="190" t="s">
        <v>405</v>
      </c>
      <c r="AU838" s="190" t="s">
        <v>141</v>
      </c>
      <c r="AY838" s="19" t="s">
        <v>138</v>
      </c>
      <c r="BE838" s="191">
        <f>IF(O838="základní",K838,0)</f>
        <v>0</v>
      </c>
      <c r="BF838" s="191">
        <f>IF(O838="snížená",K838,0)</f>
        <v>0</v>
      </c>
      <c r="BG838" s="191">
        <f>IF(O838="zákl. přenesená",K838,0)</f>
        <v>0</v>
      </c>
      <c r="BH838" s="191">
        <f>IF(O838="sníž. přenesená",K838,0)</f>
        <v>0</v>
      </c>
      <c r="BI838" s="191">
        <f>IF(O838="nulová",K838,0)</f>
        <v>0</v>
      </c>
      <c r="BJ838" s="19" t="s">
        <v>141</v>
      </c>
      <c r="BK838" s="191">
        <f>ROUND(P838*H838,2)</f>
        <v>0</v>
      </c>
      <c r="BL838" s="19" t="s">
        <v>503</v>
      </c>
      <c r="BM838" s="190" t="s">
        <v>911</v>
      </c>
    </row>
    <row r="839" spans="2:51" s="14" customFormat="1" ht="11.25">
      <c r="B839" s="214"/>
      <c r="C839" s="215"/>
      <c r="D839" s="205" t="s">
        <v>186</v>
      </c>
      <c r="E839" s="216" t="s">
        <v>22</v>
      </c>
      <c r="F839" s="217" t="s">
        <v>912</v>
      </c>
      <c r="G839" s="215"/>
      <c r="H839" s="218">
        <v>207.756</v>
      </c>
      <c r="I839" s="219"/>
      <c r="J839" s="219"/>
      <c r="K839" s="215"/>
      <c r="L839" s="215"/>
      <c r="M839" s="220"/>
      <c r="N839" s="221"/>
      <c r="O839" s="222"/>
      <c r="P839" s="222"/>
      <c r="Q839" s="222"/>
      <c r="R839" s="222"/>
      <c r="S839" s="222"/>
      <c r="T839" s="222"/>
      <c r="U839" s="222"/>
      <c r="V839" s="222"/>
      <c r="W839" s="222"/>
      <c r="X839" s="223"/>
      <c r="AT839" s="224" t="s">
        <v>186</v>
      </c>
      <c r="AU839" s="224" t="s">
        <v>141</v>
      </c>
      <c r="AV839" s="14" t="s">
        <v>141</v>
      </c>
      <c r="AW839" s="14" t="s">
        <v>5</v>
      </c>
      <c r="AX839" s="14" t="s">
        <v>78</v>
      </c>
      <c r="AY839" s="224" t="s">
        <v>138</v>
      </c>
    </row>
    <row r="840" spans="2:51" s="15" customFormat="1" ht="11.25">
      <c r="B840" s="225"/>
      <c r="C840" s="226"/>
      <c r="D840" s="205" t="s">
        <v>186</v>
      </c>
      <c r="E840" s="227" t="s">
        <v>22</v>
      </c>
      <c r="F840" s="228" t="s">
        <v>196</v>
      </c>
      <c r="G840" s="226"/>
      <c r="H840" s="229">
        <v>207.756</v>
      </c>
      <c r="I840" s="230"/>
      <c r="J840" s="230"/>
      <c r="K840" s="226"/>
      <c r="L840" s="226"/>
      <c r="M840" s="231"/>
      <c r="N840" s="232"/>
      <c r="O840" s="233"/>
      <c r="P840" s="233"/>
      <c r="Q840" s="233"/>
      <c r="R840" s="233"/>
      <c r="S840" s="233"/>
      <c r="T840" s="233"/>
      <c r="U840" s="233"/>
      <c r="V840" s="233"/>
      <c r="W840" s="233"/>
      <c r="X840" s="234"/>
      <c r="AT840" s="235" t="s">
        <v>186</v>
      </c>
      <c r="AU840" s="235" t="s">
        <v>141</v>
      </c>
      <c r="AV840" s="15" t="s">
        <v>155</v>
      </c>
      <c r="AW840" s="15" t="s">
        <v>5</v>
      </c>
      <c r="AX840" s="15" t="s">
        <v>86</v>
      </c>
      <c r="AY840" s="235" t="s">
        <v>138</v>
      </c>
    </row>
    <row r="841" spans="2:51" s="14" customFormat="1" ht="11.25">
      <c r="B841" s="214"/>
      <c r="C841" s="215"/>
      <c r="D841" s="205" t="s">
        <v>186</v>
      </c>
      <c r="E841" s="215"/>
      <c r="F841" s="217" t="s">
        <v>913</v>
      </c>
      <c r="G841" s="215"/>
      <c r="H841" s="218">
        <v>228.532</v>
      </c>
      <c r="I841" s="219"/>
      <c r="J841" s="219"/>
      <c r="K841" s="215"/>
      <c r="L841" s="215"/>
      <c r="M841" s="220"/>
      <c r="N841" s="221"/>
      <c r="O841" s="222"/>
      <c r="P841" s="222"/>
      <c r="Q841" s="222"/>
      <c r="R841" s="222"/>
      <c r="S841" s="222"/>
      <c r="T841" s="222"/>
      <c r="U841" s="222"/>
      <c r="V841" s="222"/>
      <c r="W841" s="222"/>
      <c r="X841" s="223"/>
      <c r="AT841" s="224" t="s">
        <v>186</v>
      </c>
      <c r="AU841" s="224" t="s">
        <v>141</v>
      </c>
      <c r="AV841" s="14" t="s">
        <v>141</v>
      </c>
      <c r="AW841" s="14" t="s">
        <v>4</v>
      </c>
      <c r="AX841" s="14" t="s">
        <v>86</v>
      </c>
      <c r="AY841" s="224" t="s">
        <v>138</v>
      </c>
    </row>
    <row r="842" spans="1:65" s="2" customFormat="1" ht="33" customHeight="1">
      <c r="A842" s="36"/>
      <c r="B842" s="37"/>
      <c r="C842" s="178" t="s">
        <v>914</v>
      </c>
      <c r="D842" s="178" t="s">
        <v>142</v>
      </c>
      <c r="E842" s="179" t="s">
        <v>915</v>
      </c>
      <c r="F842" s="180" t="s">
        <v>916</v>
      </c>
      <c r="G842" s="181" t="s">
        <v>682</v>
      </c>
      <c r="H842" s="182">
        <v>64.555</v>
      </c>
      <c r="I842" s="183"/>
      <c r="J842" s="183"/>
      <c r="K842" s="184">
        <f>ROUND(P842*H842,2)</f>
        <v>0</v>
      </c>
      <c r="L842" s="180" t="s">
        <v>182</v>
      </c>
      <c r="M842" s="41"/>
      <c r="N842" s="185" t="s">
        <v>22</v>
      </c>
      <c r="O842" s="186" t="s">
        <v>48</v>
      </c>
      <c r="P842" s="187">
        <f>I842+J842</f>
        <v>0</v>
      </c>
      <c r="Q842" s="187">
        <f>ROUND(I842*H842,2)</f>
        <v>0</v>
      </c>
      <c r="R842" s="187">
        <f>ROUND(J842*H842,2)</f>
        <v>0</v>
      </c>
      <c r="S842" s="66"/>
      <c r="T842" s="188">
        <f>S842*H842</f>
        <v>0</v>
      </c>
      <c r="U842" s="188">
        <v>0.0002</v>
      </c>
      <c r="V842" s="188">
        <f>U842*H842</f>
        <v>0.012911000000000002</v>
      </c>
      <c r="W842" s="188">
        <v>0</v>
      </c>
      <c r="X842" s="189">
        <f>W842*H842</f>
        <v>0</v>
      </c>
      <c r="Y842" s="36"/>
      <c r="Z842" s="36"/>
      <c r="AA842" s="36"/>
      <c r="AB842" s="36"/>
      <c r="AC842" s="36"/>
      <c r="AD842" s="36"/>
      <c r="AE842" s="36"/>
      <c r="AR842" s="190" t="s">
        <v>503</v>
      </c>
      <c r="AT842" s="190" t="s">
        <v>142</v>
      </c>
      <c r="AU842" s="190" t="s">
        <v>141</v>
      </c>
      <c r="AY842" s="19" t="s">
        <v>138</v>
      </c>
      <c r="BE842" s="191">
        <f>IF(O842="základní",K842,0)</f>
        <v>0</v>
      </c>
      <c r="BF842" s="191">
        <f>IF(O842="snížená",K842,0)</f>
        <v>0</v>
      </c>
      <c r="BG842" s="191">
        <f>IF(O842="zákl. přenesená",K842,0)</f>
        <v>0</v>
      </c>
      <c r="BH842" s="191">
        <f>IF(O842="sníž. přenesená",K842,0)</f>
        <v>0</v>
      </c>
      <c r="BI842" s="191">
        <f>IF(O842="nulová",K842,0)</f>
        <v>0</v>
      </c>
      <c r="BJ842" s="19" t="s">
        <v>141</v>
      </c>
      <c r="BK842" s="191">
        <f>ROUND(P842*H842,2)</f>
        <v>0</v>
      </c>
      <c r="BL842" s="19" t="s">
        <v>503</v>
      </c>
      <c r="BM842" s="190" t="s">
        <v>917</v>
      </c>
    </row>
    <row r="843" spans="1:47" s="2" customFormat="1" ht="11.25">
      <c r="A843" s="36"/>
      <c r="B843" s="37"/>
      <c r="C843" s="38"/>
      <c r="D843" s="198" t="s">
        <v>184</v>
      </c>
      <c r="E843" s="38"/>
      <c r="F843" s="199" t="s">
        <v>918</v>
      </c>
      <c r="G843" s="38"/>
      <c r="H843" s="38"/>
      <c r="I843" s="200"/>
      <c r="J843" s="200"/>
      <c r="K843" s="38"/>
      <c r="L843" s="38"/>
      <c r="M843" s="41"/>
      <c r="N843" s="201"/>
      <c r="O843" s="202"/>
      <c r="P843" s="66"/>
      <c r="Q843" s="66"/>
      <c r="R843" s="66"/>
      <c r="S843" s="66"/>
      <c r="T843" s="66"/>
      <c r="U843" s="66"/>
      <c r="V843" s="66"/>
      <c r="W843" s="66"/>
      <c r="X843" s="67"/>
      <c r="Y843" s="36"/>
      <c r="Z843" s="36"/>
      <c r="AA843" s="36"/>
      <c r="AB843" s="36"/>
      <c r="AC843" s="36"/>
      <c r="AD843" s="36"/>
      <c r="AE843" s="36"/>
      <c r="AT843" s="19" t="s">
        <v>184</v>
      </c>
      <c r="AU843" s="19" t="s">
        <v>141</v>
      </c>
    </row>
    <row r="844" spans="2:51" s="13" customFormat="1" ht="11.25">
      <c r="B844" s="203"/>
      <c r="C844" s="204"/>
      <c r="D844" s="205" t="s">
        <v>186</v>
      </c>
      <c r="E844" s="206" t="s">
        <v>22</v>
      </c>
      <c r="F844" s="207" t="s">
        <v>187</v>
      </c>
      <c r="G844" s="204"/>
      <c r="H844" s="206" t="s">
        <v>22</v>
      </c>
      <c r="I844" s="208"/>
      <c r="J844" s="208"/>
      <c r="K844" s="204"/>
      <c r="L844" s="204"/>
      <c r="M844" s="209"/>
      <c r="N844" s="210"/>
      <c r="O844" s="211"/>
      <c r="P844" s="211"/>
      <c r="Q844" s="211"/>
      <c r="R844" s="211"/>
      <c r="S844" s="211"/>
      <c r="T844" s="211"/>
      <c r="U844" s="211"/>
      <c r="V844" s="211"/>
      <c r="W844" s="211"/>
      <c r="X844" s="212"/>
      <c r="AT844" s="213" t="s">
        <v>186</v>
      </c>
      <c r="AU844" s="213" t="s">
        <v>141</v>
      </c>
      <c r="AV844" s="13" t="s">
        <v>86</v>
      </c>
      <c r="AW844" s="13" t="s">
        <v>5</v>
      </c>
      <c r="AX844" s="13" t="s">
        <v>78</v>
      </c>
      <c r="AY844" s="213" t="s">
        <v>138</v>
      </c>
    </row>
    <row r="845" spans="2:51" s="14" customFormat="1" ht="11.25">
      <c r="B845" s="214"/>
      <c r="C845" s="215"/>
      <c r="D845" s="205" t="s">
        <v>186</v>
      </c>
      <c r="E845" s="216" t="s">
        <v>22</v>
      </c>
      <c r="F845" s="217" t="s">
        <v>919</v>
      </c>
      <c r="G845" s="215"/>
      <c r="H845" s="218">
        <v>4</v>
      </c>
      <c r="I845" s="219"/>
      <c r="J845" s="219"/>
      <c r="K845" s="215"/>
      <c r="L845" s="215"/>
      <c r="M845" s="220"/>
      <c r="N845" s="221"/>
      <c r="O845" s="222"/>
      <c r="P845" s="222"/>
      <c r="Q845" s="222"/>
      <c r="R845" s="222"/>
      <c r="S845" s="222"/>
      <c r="T845" s="222"/>
      <c r="U845" s="222"/>
      <c r="V845" s="222"/>
      <c r="W845" s="222"/>
      <c r="X845" s="223"/>
      <c r="AT845" s="224" t="s">
        <v>186</v>
      </c>
      <c r="AU845" s="224" t="s">
        <v>141</v>
      </c>
      <c r="AV845" s="14" t="s">
        <v>141</v>
      </c>
      <c r="AW845" s="14" t="s">
        <v>5</v>
      </c>
      <c r="AX845" s="14" t="s">
        <v>78</v>
      </c>
      <c r="AY845" s="224" t="s">
        <v>138</v>
      </c>
    </row>
    <row r="846" spans="2:51" s="13" customFormat="1" ht="11.25">
      <c r="B846" s="203"/>
      <c r="C846" s="204"/>
      <c r="D846" s="205" t="s">
        <v>186</v>
      </c>
      <c r="E846" s="206" t="s">
        <v>22</v>
      </c>
      <c r="F846" s="207" t="s">
        <v>221</v>
      </c>
      <c r="G846" s="204"/>
      <c r="H846" s="206" t="s">
        <v>22</v>
      </c>
      <c r="I846" s="208"/>
      <c r="J846" s="208"/>
      <c r="K846" s="204"/>
      <c r="L846" s="204"/>
      <c r="M846" s="209"/>
      <c r="N846" s="210"/>
      <c r="O846" s="211"/>
      <c r="P846" s="211"/>
      <c r="Q846" s="211"/>
      <c r="R846" s="211"/>
      <c r="S846" s="211"/>
      <c r="T846" s="211"/>
      <c r="U846" s="211"/>
      <c r="V846" s="211"/>
      <c r="W846" s="211"/>
      <c r="X846" s="212"/>
      <c r="AT846" s="213" t="s">
        <v>186</v>
      </c>
      <c r="AU846" s="213" t="s">
        <v>141</v>
      </c>
      <c r="AV846" s="13" t="s">
        <v>86</v>
      </c>
      <c r="AW846" s="13" t="s">
        <v>5</v>
      </c>
      <c r="AX846" s="13" t="s">
        <v>78</v>
      </c>
      <c r="AY846" s="213" t="s">
        <v>138</v>
      </c>
    </row>
    <row r="847" spans="2:51" s="14" customFormat="1" ht="11.25">
      <c r="B847" s="214"/>
      <c r="C847" s="215"/>
      <c r="D847" s="205" t="s">
        <v>186</v>
      </c>
      <c r="E847" s="216" t="s">
        <v>22</v>
      </c>
      <c r="F847" s="217" t="s">
        <v>141</v>
      </c>
      <c r="G847" s="215"/>
      <c r="H847" s="218">
        <v>2</v>
      </c>
      <c r="I847" s="219"/>
      <c r="J847" s="219"/>
      <c r="K847" s="215"/>
      <c r="L847" s="215"/>
      <c r="M847" s="220"/>
      <c r="N847" s="221"/>
      <c r="O847" s="222"/>
      <c r="P847" s="222"/>
      <c r="Q847" s="222"/>
      <c r="R847" s="222"/>
      <c r="S847" s="222"/>
      <c r="T847" s="222"/>
      <c r="U847" s="222"/>
      <c r="V847" s="222"/>
      <c r="W847" s="222"/>
      <c r="X847" s="223"/>
      <c r="AT847" s="224" t="s">
        <v>186</v>
      </c>
      <c r="AU847" s="224" t="s">
        <v>141</v>
      </c>
      <c r="AV847" s="14" t="s">
        <v>141</v>
      </c>
      <c r="AW847" s="14" t="s">
        <v>5</v>
      </c>
      <c r="AX847" s="14" t="s">
        <v>78</v>
      </c>
      <c r="AY847" s="224" t="s">
        <v>138</v>
      </c>
    </row>
    <row r="848" spans="2:51" s="13" customFormat="1" ht="11.25">
      <c r="B848" s="203"/>
      <c r="C848" s="204"/>
      <c r="D848" s="205" t="s">
        <v>186</v>
      </c>
      <c r="E848" s="206" t="s">
        <v>22</v>
      </c>
      <c r="F848" s="207" t="s">
        <v>211</v>
      </c>
      <c r="G848" s="204"/>
      <c r="H848" s="206" t="s">
        <v>22</v>
      </c>
      <c r="I848" s="208"/>
      <c r="J848" s="208"/>
      <c r="K848" s="204"/>
      <c r="L848" s="204"/>
      <c r="M848" s="209"/>
      <c r="N848" s="210"/>
      <c r="O848" s="211"/>
      <c r="P848" s="211"/>
      <c r="Q848" s="211"/>
      <c r="R848" s="211"/>
      <c r="S848" s="211"/>
      <c r="T848" s="211"/>
      <c r="U848" s="211"/>
      <c r="V848" s="211"/>
      <c r="W848" s="211"/>
      <c r="X848" s="212"/>
      <c r="AT848" s="213" t="s">
        <v>186</v>
      </c>
      <c r="AU848" s="213" t="s">
        <v>141</v>
      </c>
      <c r="AV848" s="13" t="s">
        <v>86</v>
      </c>
      <c r="AW848" s="13" t="s">
        <v>5</v>
      </c>
      <c r="AX848" s="13" t="s">
        <v>78</v>
      </c>
      <c r="AY848" s="213" t="s">
        <v>138</v>
      </c>
    </row>
    <row r="849" spans="2:51" s="14" customFormat="1" ht="11.25">
      <c r="B849" s="214"/>
      <c r="C849" s="215"/>
      <c r="D849" s="205" t="s">
        <v>186</v>
      </c>
      <c r="E849" s="216" t="s">
        <v>22</v>
      </c>
      <c r="F849" s="217" t="s">
        <v>919</v>
      </c>
      <c r="G849" s="215"/>
      <c r="H849" s="218">
        <v>4</v>
      </c>
      <c r="I849" s="219"/>
      <c r="J849" s="219"/>
      <c r="K849" s="215"/>
      <c r="L849" s="215"/>
      <c r="M849" s="220"/>
      <c r="N849" s="221"/>
      <c r="O849" s="222"/>
      <c r="P849" s="222"/>
      <c r="Q849" s="222"/>
      <c r="R849" s="222"/>
      <c r="S849" s="222"/>
      <c r="T849" s="222"/>
      <c r="U849" s="222"/>
      <c r="V849" s="222"/>
      <c r="W849" s="222"/>
      <c r="X849" s="223"/>
      <c r="AT849" s="224" t="s">
        <v>186</v>
      </c>
      <c r="AU849" s="224" t="s">
        <v>141</v>
      </c>
      <c r="AV849" s="14" t="s">
        <v>141</v>
      </c>
      <c r="AW849" s="14" t="s">
        <v>5</v>
      </c>
      <c r="AX849" s="14" t="s">
        <v>78</v>
      </c>
      <c r="AY849" s="224" t="s">
        <v>138</v>
      </c>
    </row>
    <row r="850" spans="2:51" s="13" customFormat="1" ht="11.25">
      <c r="B850" s="203"/>
      <c r="C850" s="204"/>
      <c r="D850" s="205" t="s">
        <v>186</v>
      </c>
      <c r="E850" s="206" t="s">
        <v>22</v>
      </c>
      <c r="F850" s="207" t="s">
        <v>193</v>
      </c>
      <c r="G850" s="204"/>
      <c r="H850" s="206" t="s">
        <v>22</v>
      </c>
      <c r="I850" s="208"/>
      <c r="J850" s="208"/>
      <c r="K850" s="204"/>
      <c r="L850" s="204"/>
      <c r="M850" s="209"/>
      <c r="N850" s="210"/>
      <c r="O850" s="211"/>
      <c r="P850" s="211"/>
      <c r="Q850" s="211"/>
      <c r="R850" s="211"/>
      <c r="S850" s="211"/>
      <c r="T850" s="211"/>
      <c r="U850" s="211"/>
      <c r="V850" s="211"/>
      <c r="W850" s="211"/>
      <c r="X850" s="212"/>
      <c r="AT850" s="213" t="s">
        <v>186</v>
      </c>
      <c r="AU850" s="213" t="s">
        <v>141</v>
      </c>
      <c r="AV850" s="13" t="s">
        <v>86</v>
      </c>
      <c r="AW850" s="13" t="s">
        <v>5</v>
      </c>
      <c r="AX850" s="13" t="s">
        <v>78</v>
      </c>
      <c r="AY850" s="213" t="s">
        <v>138</v>
      </c>
    </row>
    <row r="851" spans="2:51" s="14" customFormat="1" ht="11.25">
      <c r="B851" s="214"/>
      <c r="C851" s="215"/>
      <c r="D851" s="205" t="s">
        <v>186</v>
      </c>
      <c r="E851" s="216" t="s">
        <v>22</v>
      </c>
      <c r="F851" s="217" t="s">
        <v>920</v>
      </c>
      <c r="G851" s="215"/>
      <c r="H851" s="218">
        <v>6.78</v>
      </c>
      <c r="I851" s="219"/>
      <c r="J851" s="219"/>
      <c r="K851" s="215"/>
      <c r="L851" s="215"/>
      <c r="M851" s="220"/>
      <c r="N851" s="221"/>
      <c r="O851" s="222"/>
      <c r="P851" s="222"/>
      <c r="Q851" s="222"/>
      <c r="R851" s="222"/>
      <c r="S851" s="222"/>
      <c r="T851" s="222"/>
      <c r="U851" s="222"/>
      <c r="V851" s="222"/>
      <c r="W851" s="222"/>
      <c r="X851" s="223"/>
      <c r="AT851" s="224" t="s">
        <v>186</v>
      </c>
      <c r="AU851" s="224" t="s">
        <v>141</v>
      </c>
      <c r="AV851" s="14" t="s">
        <v>141</v>
      </c>
      <c r="AW851" s="14" t="s">
        <v>5</v>
      </c>
      <c r="AX851" s="14" t="s">
        <v>78</v>
      </c>
      <c r="AY851" s="224" t="s">
        <v>138</v>
      </c>
    </row>
    <row r="852" spans="2:51" s="13" customFormat="1" ht="11.25">
      <c r="B852" s="203"/>
      <c r="C852" s="204"/>
      <c r="D852" s="205" t="s">
        <v>186</v>
      </c>
      <c r="E852" s="206" t="s">
        <v>22</v>
      </c>
      <c r="F852" s="207" t="s">
        <v>218</v>
      </c>
      <c r="G852" s="204"/>
      <c r="H852" s="206" t="s">
        <v>22</v>
      </c>
      <c r="I852" s="208"/>
      <c r="J852" s="208"/>
      <c r="K852" s="204"/>
      <c r="L852" s="204"/>
      <c r="M852" s="209"/>
      <c r="N852" s="210"/>
      <c r="O852" s="211"/>
      <c r="P852" s="211"/>
      <c r="Q852" s="211"/>
      <c r="R852" s="211"/>
      <c r="S852" s="211"/>
      <c r="T852" s="211"/>
      <c r="U852" s="211"/>
      <c r="V852" s="211"/>
      <c r="W852" s="211"/>
      <c r="X852" s="212"/>
      <c r="AT852" s="213" t="s">
        <v>186</v>
      </c>
      <c r="AU852" s="213" t="s">
        <v>141</v>
      </c>
      <c r="AV852" s="13" t="s">
        <v>86</v>
      </c>
      <c r="AW852" s="13" t="s">
        <v>5</v>
      </c>
      <c r="AX852" s="13" t="s">
        <v>78</v>
      </c>
      <c r="AY852" s="213" t="s">
        <v>138</v>
      </c>
    </row>
    <row r="853" spans="2:51" s="14" customFormat="1" ht="11.25">
      <c r="B853" s="214"/>
      <c r="C853" s="215"/>
      <c r="D853" s="205" t="s">
        <v>186</v>
      </c>
      <c r="E853" s="216" t="s">
        <v>22</v>
      </c>
      <c r="F853" s="217" t="s">
        <v>921</v>
      </c>
      <c r="G853" s="215"/>
      <c r="H853" s="218">
        <v>1.5</v>
      </c>
      <c r="I853" s="219"/>
      <c r="J853" s="219"/>
      <c r="K853" s="215"/>
      <c r="L853" s="215"/>
      <c r="M853" s="220"/>
      <c r="N853" s="221"/>
      <c r="O853" s="222"/>
      <c r="P853" s="222"/>
      <c r="Q853" s="222"/>
      <c r="R853" s="222"/>
      <c r="S853" s="222"/>
      <c r="T853" s="222"/>
      <c r="U853" s="222"/>
      <c r="V853" s="222"/>
      <c r="W853" s="222"/>
      <c r="X853" s="223"/>
      <c r="AT853" s="224" t="s">
        <v>186</v>
      </c>
      <c r="AU853" s="224" t="s">
        <v>141</v>
      </c>
      <c r="AV853" s="14" t="s">
        <v>141</v>
      </c>
      <c r="AW853" s="14" t="s">
        <v>5</v>
      </c>
      <c r="AX853" s="14" t="s">
        <v>78</v>
      </c>
      <c r="AY853" s="224" t="s">
        <v>138</v>
      </c>
    </row>
    <row r="854" spans="2:51" s="13" customFormat="1" ht="11.25">
      <c r="B854" s="203"/>
      <c r="C854" s="204"/>
      <c r="D854" s="205" t="s">
        <v>186</v>
      </c>
      <c r="E854" s="206" t="s">
        <v>22</v>
      </c>
      <c r="F854" s="207" t="s">
        <v>195</v>
      </c>
      <c r="G854" s="204"/>
      <c r="H854" s="206" t="s">
        <v>22</v>
      </c>
      <c r="I854" s="208"/>
      <c r="J854" s="208"/>
      <c r="K854" s="204"/>
      <c r="L854" s="204"/>
      <c r="M854" s="209"/>
      <c r="N854" s="210"/>
      <c r="O854" s="211"/>
      <c r="P854" s="211"/>
      <c r="Q854" s="211"/>
      <c r="R854" s="211"/>
      <c r="S854" s="211"/>
      <c r="T854" s="211"/>
      <c r="U854" s="211"/>
      <c r="V854" s="211"/>
      <c r="W854" s="211"/>
      <c r="X854" s="212"/>
      <c r="AT854" s="213" t="s">
        <v>186</v>
      </c>
      <c r="AU854" s="213" t="s">
        <v>141</v>
      </c>
      <c r="AV854" s="13" t="s">
        <v>86</v>
      </c>
      <c r="AW854" s="13" t="s">
        <v>5</v>
      </c>
      <c r="AX854" s="13" t="s">
        <v>78</v>
      </c>
      <c r="AY854" s="213" t="s">
        <v>138</v>
      </c>
    </row>
    <row r="855" spans="2:51" s="14" customFormat="1" ht="11.25">
      <c r="B855" s="214"/>
      <c r="C855" s="215"/>
      <c r="D855" s="205" t="s">
        <v>186</v>
      </c>
      <c r="E855" s="216" t="s">
        <v>22</v>
      </c>
      <c r="F855" s="217" t="s">
        <v>922</v>
      </c>
      <c r="G855" s="215"/>
      <c r="H855" s="218">
        <v>10.835</v>
      </c>
      <c r="I855" s="219"/>
      <c r="J855" s="219"/>
      <c r="K855" s="215"/>
      <c r="L855" s="215"/>
      <c r="M855" s="220"/>
      <c r="N855" s="221"/>
      <c r="O855" s="222"/>
      <c r="P855" s="222"/>
      <c r="Q855" s="222"/>
      <c r="R855" s="222"/>
      <c r="S855" s="222"/>
      <c r="T855" s="222"/>
      <c r="U855" s="222"/>
      <c r="V855" s="222"/>
      <c r="W855" s="222"/>
      <c r="X855" s="223"/>
      <c r="AT855" s="224" t="s">
        <v>186</v>
      </c>
      <c r="AU855" s="224" t="s">
        <v>141</v>
      </c>
      <c r="AV855" s="14" t="s">
        <v>141</v>
      </c>
      <c r="AW855" s="14" t="s">
        <v>5</v>
      </c>
      <c r="AX855" s="14" t="s">
        <v>78</v>
      </c>
      <c r="AY855" s="224" t="s">
        <v>138</v>
      </c>
    </row>
    <row r="856" spans="2:51" s="13" customFormat="1" ht="11.25">
      <c r="B856" s="203"/>
      <c r="C856" s="204"/>
      <c r="D856" s="205" t="s">
        <v>186</v>
      </c>
      <c r="E856" s="206" t="s">
        <v>22</v>
      </c>
      <c r="F856" s="207" t="s">
        <v>234</v>
      </c>
      <c r="G856" s="204"/>
      <c r="H856" s="206" t="s">
        <v>22</v>
      </c>
      <c r="I856" s="208"/>
      <c r="J856" s="208"/>
      <c r="K856" s="204"/>
      <c r="L856" s="204"/>
      <c r="M856" s="209"/>
      <c r="N856" s="210"/>
      <c r="O856" s="211"/>
      <c r="P856" s="211"/>
      <c r="Q856" s="211"/>
      <c r="R856" s="211"/>
      <c r="S856" s="211"/>
      <c r="T856" s="211"/>
      <c r="U856" s="211"/>
      <c r="V856" s="211"/>
      <c r="W856" s="211"/>
      <c r="X856" s="212"/>
      <c r="AT856" s="213" t="s">
        <v>186</v>
      </c>
      <c r="AU856" s="213" t="s">
        <v>141</v>
      </c>
      <c r="AV856" s="13" t="s">
        <v>86</v>
      </c>
      <c r="AW856" s="13" t="s">
        <v>5</v>
      </c>
      <c r="AX856" s="13" t="s">
        <v>78</v>
      </c>
      <c r="AY856" s="213" t="s">
        <v>138</v>
      </c>
    </row>
    <row r="857" spans="2:51" s="14" customFormat="1" ht="11.25">
      <c r="B857" s="214"/>
      <c r="C857" s="215"/>
      <c r="D857" s="205" t="s">
        <v>186</v>
      </c>
      <c r="E857" s="216" t="s">
        <v>22</v>
      </c>
      <c r="F857" s="217" t="s">
        <v>923</v>
      </c>
      <c r="G857" s="215"/>
      <c r="H857" s="218">
        <v>26.55</v>
      </c>
      <c r="I857" s="219"/>
      <c r="J857" s="219"/>
      <c r="K857" s="215"/>
      <c r="L857" s="215"/>
      <c r="M857" s="220"/>
      <c r="N857" s="221"/>
      <c r="O857" s="222"/>
      <c r="P857" s="222"/>
      <c r="Q857" s="222"/>
      <c r="R857" s="222"/>
      <c r="S857" s="222"/>
      <c r="T857" s="222"/>
      <c r="U857" s="222"/>
      <c r="V857" s="222"/>
      <c r="W857" s="222"/>
      <c r="X857" s="223"/>
      <c r="AT857" s="224" t="s">
        <v>186</v>
      </c>
      <c r="AU857" s="224" t="s">
        <v>141</v>
      </c>
      <c r="AV857" s="14" t="s">
        <v>141</v>
      </c>
      <c r="AW857" s="14" t="s">
        <v>5</v>
      </c>
      <c r="AX857" s="14" t="s">
        <v>78</v>
      </c>
      <c r="AY857" s="224" t="s">
        <v>138</v>
      </c>
    </row>
    <row r="858" spans="2:51" s="13" customFormat="1" ht="11.25">
      <c r="B858" s="203"/>
      <c r="C858" s="204"/>
      <c r="D858" s="205" t="s">
        <v>186</v>
      </c>
      <c r="E858" s="206" t="s">
        <v>22</v>
      </c>
      <c r="F858" s="207" t="s">
        <v>304</v>
      </c>
      <c r="G858" s="204"/>
      <c r="H858" s="206" t="s">
        <v>22</v>
      </c>
      <c r="I858" s="208"/>
      <c r="J858" s="208"/>
      <c r="K858" s="204"/>
      <c r="L858" s="204"/>
      <c r="M858" s="209"/>
      <c r="N858" s="210"/>
      <c r="O858" s="211"/>
      <c r="P858" s="211"/>
      <c r="Q858" s="211"/>
      <c r="R858" s="211"/>
      <c r="S858" s="211"/>
      <c r="T858" s="211"/>
      <c r="U858" s="211"/>
      <c r="V858" s="211"/>
      <c r="W858" s="211"/>
      <c r="X858" s="212"/>
      <c r="AT858" s="213" t="s">
        <v>186</v>
      </c>
      <c r="AU858" s="213" t="s">
        <v>141</v>
      </c>
      <c r="AV858" s="13" t="s">
        <v>86</v>
      </c>
      <c r="AW858" s="13" t="s">
        <v>5</v>
      </c>
      <c r="AX858" s="13" t="s">
        <v>78</v>
      </c>
      <c r="AY858" s="213" t="s">
        <v>138</v>
      </c>
    </row>
    <row r="859" spans="2:51" s="14" customFormat="1" ht="11.25">
      <c r="B859" s="214"/>
      <c r="C859" s="215"/>
      <c r="D859" s="205" t="s">
        <v>186</v>
      </c>
      <c r="E859" s="216" t="s">
        <v>22</v>
      </c>
      <c r="F859" s="217" t="s">
        <v>141</v>
      </c>
      <c r="G859" s="215"/>
      <c r="H859" s="218">
        <v>2</v>
      </c>
      <c r="I859" s="219"/>
      <c r="J859" s="219"/>
      <c r="K859" s="215"/>
      <c r="L859" s="215"/>
      <c r="M859" s="220"/>
      <c r="N859" s="221"/>
      <c r="O859" s="222"/>
      <c r="P859" s="222"/>
      <c r="Q859" s="222"/>
      <c r="R859" s="222"/>
      <c r="S859" s="222"/>
      <c r="T859" s="222"/>
      <c r="U859" s="222"/>
      <c r="V859" s="222"/>
      <c r="W859" s="222"/>
      <c r="X859" s="223"/>
      <c r="AT859" s="224" t="s">
        <v>186</v>
      </c>
      <c r="AU859" s="224" t="s">
        <v>141</v>
      </c>
      <c r="AV859" s="14" t="s">
        <v>141</v>
      </c>
      <c r="AW859" s="14" t="s">
        <v>5</v>
      </c>
      <c r="AX859" s="14" t="s">
        <v>78</v>
      </c>
      <c r="AY859" s="224" t="s">
        <v>138</v>
      </c>
    </row>
    <row r="860" spans="2:51" s="13" customFormat="1" ht="11.25">
      <c r="B860" s="203"/>
      <c r="C860" s="204"/>
      <c r="D860" s="205" t="s">
        <v>186</v>
      </c>
      <c r="E860" s="206" t="s">
        <v>22</v>
      </c>
      <c r="F860" s="207" t="s">
        <v>306</v>
      </c>
      <c r="G860" s="204"/>
      <c r="H860" s="206" t="s">
        <v>22</v>
      </c>
      <c r="I860" s="208"/>
      <c r="J860" s="208"/>
      <c r="K860" s="204"/>
      <c r="L860" s="204"/>
      <c r="M860" s="209"/>
      <c r="N860" s="210"/>
      <c r="O860" s="211"/>
      <c r="P860" s="211"/>
      <c r="Q860" s="211"/>
      <c r="R860" s="211"/>
      <c r="S860" s="211"/>
      <c r="T860" s="211"/>
      <c r="U860" s="211"/>
      <c r="V860" s="211"/>
      <c r="W860" s="211"/>
      <c r="X860" s="212"/>
      <c r="AT860" s="213" t="s">
        <v>186</v>
      </c>
      <c r="AU860" s="213" t="s">
        <v>141</v>
      </c>
      <c r="AV860" s="13" t="s">
        <v>86</v>
      </c>
      <c r="AW860" s="13" t="s">
        <v>5</v>
      </c>
      <c r="AX860" s="13" t="s">
        <v>78</v>
      </c>
      <c r="AY860" s="213" t="s">
        <v>138</v>
      </c>
    </row>
    <row r="861" spans="2:51" s="14" customFormat="1" ht="11.25">
      <c r="B861" s="214"/>
      <c r="C861" s="215"/>
      <c r="D861" s="205" t="s">
        <v>186</v>
      </c>
      <c r="E861" s="216" t="s">
        <v>22</v>
      </c>
      <c r="F861" s="217" t="s">
        <v>924</v>
      </c>
      <c r="G861" s="215"/>
      <c r="H861" s="218">
        <v>6.89</v>
      </c>
      <c r="I861" s="219"/>
      <c r="J861" s="219"/>
      <c r="K861" s="215"/>
      <c r="L861" s="215"/>
      <c r="M861" s="220"/>
      <c r="N861" s="221"/>
      <c r="O861" s="222"/>
      <c r="P861" s="222"/>
      <c r="Q861" s="222"/>
      <c r="R861" s="222"/>
      <c r="S861" s="222"/>
      <c r="T861" s="222"/>
      <c r="U861" s="222"/>
      <c r="V861" s="222"/>
      <c r="W861" s="222"/>
      <c r="X861" s="223"/>
      <c r="AT861" s="224" t="s">
        <v>186</v>
      </c>
      <c r="AU861" s="224" t="s">
        <v>141</v>
      </c>
      <c r="AV861" s="14" t="s">
        <v>141</v>
      </c>
      <c r="AW861" s="14" t="s">
        <v>5</v>
      </c>
      <c r="AX861" s="14" t="s">
        <v>78</v>
      </c>
      <c r="AY861" s="224" t="s">
        <v>138</v>
      </c>
    </row>
    <row r="862" spans="2:51" s="15" customFormat="1" ht="11.25">
      <c r="B862" s="225"/>
      <c r="C862" s="226"/>
      <c r="D862" s="205" t="s">
        <v>186</v>
      </c>
      <c r="E862" s="227" t="s">
        <v>22</v>
      </c>
      <c r="F862" s="228" t="s">
        <v>196</v>
      </c>
      <c r="G862" s="226"/>
      <c r="H862" s="229">
        <v>64.555</v>
      </c>
      <c r="I862" s="230"/>
      <c r="J862" s="230"/>
      <c r="K862" s="226"/>
      <c r="L862" s="226"/>
      <c r="M862" s="231"/>
      <c r="N862" s="232"/>
      <c r="O862" s="233"/>
      <c r="P862" s="233"/>
      <c r="Q862" s="233"/>
      <c r="R862" s="233"/>
      <c r="S862" s="233"/>
      <c r="T862" s="233"/>
      <c r="U862" s="233"/>
      <c r="V862" s="233"/>
      <c r="W862" s="233"/>
      <c r="X862" s="234"/>
      <c r="AT862" s="235" t="s">
        <v>186</v>
      </c>
      <c r="AU862" s="235" t="s">
        <v>141</v>
      </c>
      <c r="AV862" s="15" t="s">
        <v>155</v>
      </c>
      <c r="AW862" s="15" t="s">
        <v>5</v>
      </c>
      <c r="AX862" s="15" t="s">
        <v>86</v>
      </c>
      <c r="AY862" s="235" t="s">
        <v>138</v>
      </c>
    </row>
    <row r="863" spans="1:65" s="2" customFormat="1" ht="24.2" customHeight="1">
      <c r="A863" s="36"/>
      <c r="B863" s="37"/>
      <c r="C863" s="236" t="s">
        <v>925</v>
      </c>
      <c r="D863" s="236" t="s">
        <v>405</v>
      </c>
      <c r="E863" s="237" t="s">
        <v>926</v>
      </c>
      <c r="F863" s="238" t="s">
        <v>927</v>
      </c>
      <c r="G863" s="239" t="s">
        <v>682</v>
      </c>
      <c r="H863" s="240">
        <v>67.783</v>
      </c>
      <c r="I863" s="241"/>
      <c r="J863" s="242"/>
      <c r="K863" s="243">
        <f>ROUND(P863*H863,2)</f>
        <v>0</v>
      </c>
      <c r="L863" s="238" t="s">
        <v>182</v>
      </c>
      <c r="M863" s="244"/>
      <c r="N863" s="245" t="s">
        <v>22</v>
      </c>
      <c r="O863" s="186" t="s">
        <v>48</v>
      </c>
      <c r="P863" s="187">
        <f>I863+J863</f>
        <v>0</v>
      </c>
      <c r="Q863" s="187">
        <f>ROUND(I863*H863,2)</f>
        <v>0</v>
      </c>
      <c r="R863" s="187">
        <f>ROUND(J863*H863,2)</f>
        <v>0</v>
      </c>
      <c r="S863" s="66"/>
      <c r="T863" s="188">
        <f>S863*H863</f>
        <v>0</v>
      </c>
      <c r="U863" s="188">
        <v>0.0003</v>
      </c>
      <c r="V863" s="188">
        <f>U863*H863</f>
        <v>0.0203349</v>
      </c>
      <c r="W863" s="188">
        <v>0</v>
      </c>
      <c r="X863" s="189">
        <f>W863*H863</f>
        <v>0</v>
      </c>
      <c r="Y863" s="36"/>
      <c r="Z863" s="36"/>
      <c r="AA863" s="36"/>
      <c r="AB863" s="36"/>
      <c r="AC863" s="36"/>
      <c r="AD863" s="36"/>
      <c r="AE863" s="36"/>
      <c r="AR863" s="190" t="s">
        <v>511</v>
      </c>
      <c r="AT863" s="190" t="s">
        <v>405</v>
      </c>
      <c r="AU863" s="190" t="s">
        <v>141</v>
      </c>
      <c r="AY863" s="19" t="s">
        <v>138</v>
      </c>
      <c r="BE863" s="191">
        <f>IF(O863="základní",K863,0)</f>
        <v>0</v>
      </c>
      <c r="BF863" s="191">
        <f>IF(O863="snížená",K863,0)</f>
        <v>0</v>
      </c>
      <c r="BG863" s="191">
        <f>IF(O863="zákl. přenesená",K863,0)</f>
        <v>0</v>
      </c>
      <c r="BH863" s="191">
        <f>IF(O863="sníž. přenesená",K863,0)</f>
        <v>0</v>
      </c>
      <c r="BI863" s="191">
        <f>IF(O863="nulová",K863,0)</f>
        <v>0</v>
      </c>
      <c r="BJ863" s="19" t="s">
        <v>141</v>
      </c>
      <c r="BK863" s="191">
        <f>ROUND(P863*H863,2)</f>
        <v>0</v>
      </c>
      <c r="BL863" s="19" t="s">
        <v>503</v>
      </c>
      <c r="BM863" s="190" t="s">
        <v>928</v>
      </c>
    </row>
    <row r="864" spans="2:51" s="14" customFormat="1" ht="11.25">
      <c r="B864" s="214"/>
      <c r="C864" s="215"/>
      <c r="D864" s="205" t="s">
        <v>186</v>
      </c>
      <c r="E864" s="216" t="s">
        <v>22</v>
      </c>
      <c r="F864" s="217" t="s">
        <v>929</v>
      </c>
      <c r="G864" s="215"/>
      <c r="H864" s="218">
        <v>64.555</v>
      </c>
      <c r="I864" s="219"/>
      <c r="J864" s="219"/>
      <c r="K864" s="215"/>
      <c r="L864" s="215"/>
      <c r="M864" s="220"/>
      <c r="N864" s="221"/>
      <c r="O864" s="222"/>
      <c r="P864" s="222"/>
      <c r="Q864" s="222"/>
      <c r="R864" s="222"/>
      <c r="S864" s="222"/>
      <c r="T864" s="222"/>
      <c r="U864" s="222"/>
      <c r="V864" s="222"/>
      <c r="W864" s="222"/>
      <c r="X864" s="223"/>
      <c r="AT864" s="224" t="s">
        <v>186</v>
      </c>
      <c r="AU864" s="224" t="s">
        <v>141</v>
      </c>
      <c r="AV864" s="14" t="s">
        <v>141</v>
      </c>
      <c r="AW864" s="14" t="s">
        <v>5</v>
      </c>
      <c r="AX864" s="14" t="s">
        <v>78</v>
      </c>
      <c r="AY864" s="224" t="s">
        <v>138</v>
      </c>
    </row>
    <row r="865" spans="2:51" s="15" customFormat="1" ht="11.25">
      <c r="B865" s="225"/>
      <c r="C865" s="226"/>
      <c r="D865" s="205" t="s">
        <v>186</v>
      </c>
      <c r="E865" s="227" t="s">
        <v>22</v>
      </c>
      <c r="F865" s="228" t="s">
        <v>196</v>
      </c>
      <c r="G865" s="226"/>
      <c r="H865" s="229">
        <v>64.555</v>
      </c>
      <c r="I865" s="230"/>
      <c r="J865" s="230"/>
      <c r="K865" s="226"/>
      <c r="L865" s="226"/>
      <c r="M865" s="231"/>
      <c r="N865" s="232"/>
      <c r="O865" s="233"/>
      <c r="P865" s="233"/>
      <c r="Q865" s="233"/>
      <c r="R865" s="233"/>
      <c r="S865" s="233"/>
      <c r="T865" s="233"/>
      <c r="U865" s="233"/>
      <c r="V865" s="233"/>
      <c r="W865" s="233"/>
      <c r="X865" s="234"/>
      <c r="AT865" s="235" t="s">
        <v>186</v>
      </c>
      <c r="AU865" s="235" t="s">
        <v>141</v>
      </c>
      <c r="AV865" s="15" t="s">
        <v>155</v>
      </c>
      <c r="AW865" s="15" t="s">
        <v>5</v>
      </c>
      <c r="AX865" s="15" t="s">
        <v>86</v>
      </c>
      <c r="AY865" s="235" t="s">
        <v>138</v>
      </c>
    </row>
    <row r="866" spans="2:51" s="14" customFormat="1" ht="11.25">
      <c r="B866" s="214"/>
      <c r="C866" s="215"/>
      <c r="D866" s="205" t="s">
        <v>186</v>
      </c>
      <c r="E866" s="215"/>
      <c r="F866" s="217" t="s">
        <v>930</v>
      </c>
      <c r="G866" s="215"/>
      <c r="H866" s="218">
        <v>67.783</v>
      </c>
      <c r="I866" s="219"/>
      <c r="J866" s="219"/>
      <c r="K866" s="215"/>
      <c r="L866" s="215"/>
      <c r="M866" s="220"/>
      <c r="N866" s="221"/>
      <c r="O866" s="222"/>
      <c r="P866" s="222"/>
      <c r="Q866" s="222"/>
      <c r="R866" s="222"/>
      <c r="S866" s="222"/>
      <c r="T866" s="222"/>
      <c r="U866" s="222"/>
      <c r="V866" s="222"/>
      <c r="W866" s="222"/>
      <c r="X866" s="223"/>
      <c r="AT866" s="224" t="s">
        <v>186</v>
      </c>
      <c r="AU866" s="224" t="s">
        <v>141</v>
      </c>
      <c r="AV866" s="14" t="s">
        <v>141</v>
      </c>
      <c r="AW866" s="14" t="s">
        <v>4</v>
      </c>
      <c r="AX866" s="14" t="s">
        <v>86</v>
      </c>
      <c r="AY866" s="224" t="s">
        <v>138</v>
      </c>
    </row>
    <row r="867" spans="1:65" s="2" customFormat="1" ht="33" customHeight="1">
      <c r="A867" s="36"/>
      <c r="B867" s="37"/>
      <c r="C867" s="178" t="s">
        <v>931</v>
      </c>
      <c r="D867" s="178" t="s">
        <v>142</v>
      </c>
      <c r="E867" s="179" t="s">
        <v>932</v>
      </c>
      <c r="F867" s="180" t="s">
        <v>933</v>
      </c>
      <c r="G867" s="181" t="s">
        <v>682</v>
      </c>
      <c r="H867" s="182">
        <v>1.6</v>
      </c>
      <c r="I867" s="183"/>
      <c r="J867" s="183"/>
      <c r="K867" s="184">
        <f>ROUND(P867*H867,2)</f>
        <v>0</v>
      </c>
      <c r="L867" s="180" t="s">
        <v>182</v>
      </c>
      <c r="M867" s="41"/>
      <c r="N867" s="185" t="s">
        <v>22</v>
      </c>
      <c r="O867" s="186" t="s">
        <v>48</v>
      </c>
      <c r="P867" s="187">
        <f>I867+J867</f>
        <v>0</v>
      </c>
      <c r="Q867" s="187">
        <f>ROUND(I867*H867,2)</f>
        <v>0</v>
      </c>
      <c r="R867" s="187">
        <f>ROUND(J867*H867,2)</f>
        <v>0</v>
      </c>
      <c r="S867" s="66"/>
      <c r="T867" s="188">
        <f>S867*H867</f>
        <v>0</v>
      </c>
      <c r="U867" s="188">
        <v>0.0002</v>
      </c>
      <c r="V867" s="188">
        <f>U867*H867</f>
        <v>0.00032</v>
      </c>
      <c r="W867" s="188">
        <v>0</v>
      </c>
      <c r="X867" s="189">
        <f>W867*H867</f>
        <v>0</v>
      </c>
      <c r="Y867" s="36"/>
      <c r="Z867" s="36"/>
      <c r="AA867" s="36"/>
      <c r="AB867" s="36"/>
      <c r="AC867" s="36"/>
      <c r="AD867" s="36"/>
      <c r="AE867" s="36"/>
      <c r="AR867" s="190" t="s">
        <v>503</v>
      </c>
      <c r="AT867" s="190" t="s">
        <v>142</v>
      </c>
      <c r="AU867" s="190" t="s">
        <v>141</v>
      </c>
      <c r="AY867" s="19" t="s">
        <v>138</v>
      </c>
      <c r="BE867" s="191">
        <f>IF(O867="základní",K867,0)</f>
        <v>0</v>
      </c>
      <c r="BF867" s="191">
        <f>IF(O867="snížená",K867,0)</f>
        <v>0</v>
      </c>
      <c r="BG867" s="191">
        <f>IF(O867="zákl. přenesená",K867,0)</f>
        <v>0</v>
      </c>
      <c r="BH867" s="191">
        <f>IF(O867="sníž. přenesená",K867,0)</f>
        <v>0</v>
      </c>
      <c r="BI867" s="191">
        <f>IF(O867="nulová",K867,0)</f>
        <v>0</v>
      </c>
      <c r="BJ867" s="19" t="s">
        <v>141</v>
      </c>
      <c r="BK867" s="191">
        <f>ROUND(P867*H867,2)</f>
        <v>0</v>
      </c>
      <c r="BL867" s="19" t="s">
        <v>503</v>
      </c>
      <c r="BM867" s="190" t="s">
        <v>934</v>
      </c>
    </row>
    <row r="868" spans="1:47" s="2" customFormat="1" ht="11.25">
      <c r="A868" s="36"/>
      <c r="B868" s="37"/>
      <c r="C868" s="38"/>
      <c r="D868" s="198" t="s">
        <v>184</v>
      </c>
      <c r="E868" s="38"/>
      <c r="F868" s="199" t="s">
        <v>935</v>
      </c>
      <c r="G868" s="38"/>
      <c r="H868" s="38"/>
      <c r="I868" s="200"/>
      <c r="J868" s="200"/>
      <c r="K868" s="38"/>
      <c r="L868" s="38"/>
      <c r="M868" s="41"/>
      <c r="N868" s="201"/>
      <c r="O868" s="202"/>
      <c r="P868" s="66"/>
      <c r="Q868" s="66"/>
      <c r="R868" s="66"/>
      <c r="S868" s="66"/>
      <c r="T868" s="66"/>
      <c r="U868" s="66"/>
      <c r="V868" s="66"/>
      <c r="W868" s="66"/>
      <c r="X868" s="67"/>
      <c r="Y868" s="36"/>
      <c r="Z868" s="36"/>
      <c r="AA868" s="36"/>
      <c r="AB868" s="36"/>
      <c r="AC868" s="36"/>
      <c r="AD868" s="36"/>
      <c r="AE868" s="36"/>
      <c r="AT868" s="19" t="s">
        <v>184</v>
      </c>
      <c r="AU868" s="19" t="s">
        <v>141</v>
      </c>
    </row>
    <row r="869" spans="2:51" s="13" customFormat="1" ht="11.25">
      <c r="B869" s="203"/>
      <c r="C869" s="204"/>
      <c r="D869" s="205" t="s">
        <v>186</v>
      </c>
      <c r="E869" s="206" t="s">
        <v>22</v>
      </c>
      <c r="F869" s="207" t="s">
        <v>193</v>
      </c>
      <c r="G869" s="204"/>
      <c r="H869" s="206" t="s">
        <v>22</v>
      </c>
      <c r="I869" s="208"/>
      <c r="J869" s="208"/>
      <c r="K869" s="204"/>
      <c r="L869" s="204"/>
      <c r="M869" s="209"/>
      <c r="N869" s="210"/>
      <c r="O869" s="211"/>
      <c r="P869" s="211"/>
      <c r="Q869" s="211"/>
      <c r="R869" s="211"/>
      <c r="S869" s="211"/>
      <c r="T869" s="211"/>
      <c r="U869" s="211"/>
      <c r="V869" s="211"/>
      <c r="W869" s="211"/>
      <c r="X869" s="212"/>
      <c r="AT869" s="213" t="s">
        <v>186</v>
      </c>
      <c r="AU869" s="213" t="s">
        <v>141</v>
      </c>
      <c r="AV869" s="13" t="s">
        <v>86</v>
      </c>
      <c r="AW869" s="13" t="s">
        <v>5</v>
      </c>
      <c r="AX869" s="13" t="s">
        <v>78</v>
      </c>
      <c r="AY869" s="213" t="s">
        <v>138</v>
      </c>
    </row>
    <row r="870" spans="2:51" s="14" customFormat="1" ht="11.25">
      <c r="B870" s="214"/>
      <c r="C870" s="215"/>
      <c r="D870" s="205" t="s">
        <v>186</v>
      </c>
      <c r="E870" s="216" t="s">
        <v>22</v>
      </c>
      <c r="F870" s="217" t="s">
        <v>936</v>
      </c>
      <c r="G870" s="215"/>
      <c r="H870" s="218">
        <v>1.6</v>
      </c>
      <c r="I870" s="219"/>
      <c r="J870" s="219"/>
      <c r="K870" s="215"/>
      <c r="L870" s="215"/>
      <c r="M870" s="220"/>
      <c r="N870" s="221"/>
      <c r="O870" s="222"/>
      <c r="P870" s="222"/>
      <c r="Q870" s="222"/>
      <c r="R870" s="222"/>
      <c r="S870" s="222"/>
      <c r="T870" s="222"/>
      <c r="U870" s="222"/>
      <c r="V870" s="222"/>
      <c r="W870" s="222"/>
      <c r="X870" s="223"/>
      <c r="AT870" s="224" t="s">
        <v>186</v>
      </c>
      <c r="AU870" s="224" t="s">
        <v>141</v>
      </c>
      <c r="AV870" s="14" t="s">
        <v>141</v>
      </c>
      <c r="AW870" s="14" t="s">
        <v>5</v>
      </c>
      <c r="AX870" s="14" t="s">
        <v>78</v>
      </c>
      <c r="AY870" s="224" t="s">
        <v>138</v>
      </c>
    </row>
    <row r="871" spans="2:51" s="15" customFormat="1" ht="11.25">
      <c r="B871" s="225"/>
      <c r="C871" s="226"/>
      <c r="D871" s="205" t="s">
        <v>186</v>
      </c>
      <c r="E871" s="227" t="s">
        <v>22</v>
      </c>
      <c r="F871" s="228" t="s">
        <v>196</v>
      </c>
      <c r="G871" s="226"/>
      <c r="H871" s="229">
        <v>1.6</v>
      </c>
      <c r="I871" s="230"/>
      <c r="J871" s="230"/>
      <c r="K871" s="226"/>
      <c r="L871" s="226"/>
      <c r="M871" s="231"/>
      <c r="N871" s="232"/>
      <c r="O871" s="233"/>
      <c r="P871" s="233"/>
      <c r="Q871" s="233"/>
      <c r="R871" s="233"/>
      <c r="S871" s="233"/>
      <c r="T871" s="233"/>
      <c r="U871" s="233"/>
      <c r="V871" s="233"/>
      <c r="W871" s="233"/>
      <c r="X871" s="234"/>
      <c r="AT871" s="235" t="s">
        <v>186</v>
      </c>
      <c r="AU871" s="235" t="s">
        <v>141</v>
      </c>
      <c r="AV871" s="15" t="s">
        <v>155</v>
      </c>
      <c r="AW871" s="15" t="s">
        <v>5</v>
      </c>
      <c r="AX871" s="15" t="s">
        <v>86</v>
      </c>
      <c r="AY871" s="235" t="s">
        <v>138</v>
      </c>
    </row>
    <row r="872" spans="1:65" s="2" customFormat="1" ht="16.5" customHeight="1">
      <c r="A872" s="36"/>
      <c r="B872" s="37"/>
      <c r="C872" s="236" t="s">
        <v>937</v>
      </c>
      <c r="D872" s="236" t="s">
        <v>405</v>
      </c>
      <c r="E872" s="237" t="s">
        <v>938</v>
      </c>
      <c r="F872" s="238" t="s">
        <v>939</v>
      </c>
      <c r="G872" s="239" t="s">
        <v>682</v>
      </c>
      <c r="H872" s="240">
        <v>1.68</v>
      </c>
      <c r="I872" s="241"/>
      <c r="J872" s="242"/>
      <c r="K872" s="243">
        <f>ROUND(P872*H872,2)</f>
        <v>0</v>
      </c>
      <c r="L872" s="238" t="s">
        <v>22</v>
      </c>
      <c r="M872" s="244"/>
      <c r="N872" s="245" t="s">
        <v>22</v>
      </c>
      <c r="O872" s="186" t="s">
        <v>48</v>
      </c>
      <c r="P872" s="187">
        <f>I872+J872</f>
        <v>0</v>
      </c>
      <c r="Q872" s="187">
        <f>ROUND(I872*H872,2)</f>
        <v>0</v>
      </c>
      <c r="R872" s="187">
        <f>ROUND(J872*H872,2)</f>
        <v>0</v>
      </c>
      <c r="S872" s="66"/>
      <c r="T872" s="188">
        <f>S872*H872</f>
        <v>0</v>
      </c>
      <c r="U872" s="188">
        <v>0.0003</v>
      </c>
      <c r="V872" s="188">
        <f>U872*H872</f>
        <v>0.0005039999999999999</v>
      </c>
      <c r="W872" s="188">
        <v>0</v>
      </c>
      <c r="X872" s="189">
        <f>W872*H872</f>
        <v>0</v>
      </c>
      <c r="Y872" s="36"/>
      <c r="Z872" s="36"/>
      <c r="AA872" s="36"/>
      <c r="AB872" s="36"/>
      <c r="AC872" s="36"/>
      <c r="AD872" s="36"/>
      <c r="AE872" s="36"/>
      <c r="AR872" s="190" t="s">
        <v>511</v>
      </c>
      <c r="AT872" s="190" t="s">
        <v>405</v>
      </c>
      <c r="AU872" s="190" t="s">
        <v>141</v>
      </c>
      <c r="AY872" s="19" t="s">
        <v>138</v>
      </c>
      <c r="BE872" s="191">
        <f>IF(O872="základní",K872,0)</f>
        <v>0</v>
      </c>
      <c r="BF872" s="191">
        <f>IF(O872="snížená",K872,0)</f>
        <v>0</v>
      </c>
      <c r="BG872" s="191">
        <f>IF(O872="zákl. přenesená",K872,0)</f>
        <v>0</v>
      </c>
      <c r="BH872" s="191">
        <f>IF(O872="sníž. přenesená",K872,0)</f>
        <v>0</v>
      </c>
      <c r="BI872" s="191">
        <f>IF(O872="nulová",K872,0)</f>
        <v>0</v>
      </c>
      <c r="BJ872" s="19" t="s">
        <v>141</v>
      </c>
      <c r="BK872" s="191">
        <f>ROUND(P872*H872,2)</f>
        <v>0</v>
      </c>
      <c r="BL872" s="19" t="s">
        <v>503</v>
      </c>
      <c r="BM872" s="190" t="s">
        <v>940</v>
      </c>
    </row>
    <row r="873" spans="2:51" s="14" customFormat="1" ht="11.25">
      <c r="B873" s="214"/>
      <c r="C873" s="215"/>
      <c r="D873" s="205" t="s">
        <v>186</v>
      </c>
      <c r="E873" s="216" t="s">
        <v>22</v>
      </c>
      <c r="F873" s="217" t="s">
        <v>941</v>
      </c>
      <c r="G873" s="215"/>
      <c r="H873" s="218">
        <v>1.6</v>
      </c>
      <c r="I873" s="219"/>
      <c r="J873" s="219"/>
      <c r="K873" s="215"/>
      <c r="L873" s="215"/>
      <c r="M873" s="220"/>
      <c r="N873" s="221"/>
      <c r="O873" s="222"/>
      <c r="P873" s="222"/>
      <c r="Q873" s="222"/>
      <c r="R873" s="222"/>
      <c r="S873" s="222"/>
      <c r="T873" s="222"/>
      <c r="U873" s="222"/>
      <c r="V873" s="222"/>
      <c r="W873" s="222"/>
      <c r="X873" s="223"/>
      <c r="AT873" s="224" t="s">
        <v>186</v>
      </c>
      <c r="AU873" s="224" t="s">
        <v>141</v>
      </c>
      <c r="AV873" s="14" t="s">
        <v>141</v>
      </c>
      <c r="AW873" s="14" t="s">
        <v>5</v>
      </c>
      <c r="AX873" s="14" t="s">
        <v>78</v>
      </c>
      <c r="AY873" s="224" t="s">
        <v>138</v>
      </c>
    </row>
    <row r="874" spans="2:51" s="15" customFormat="1" ht="11.25">
      <c r="B874" s="225"/>
      <c r="C874" s="226"/>
      <c r="D874" s="205" t="s">
        <v>186</v>
      </c>
      <c r="E874" s="227" t="s">
        <v>22</v>
      </c>
      <c r="F874" s="228" t="s">
        <v>196</v>
      </c>
      <c r="G874" s="226"/>
      <c r="H874" s="229">
        <v>1.6</v>
      </c>
      <c r="I874" s="230"/>
      <c r="J874" s="230"/>
      <c r="K874" s="226"/>
      <c r="L874" s="226"/>
      <c r="M874" s="231"/>
      <c r="N874" s="232"/>
      <c r="O874" s="233"/>
      <c r="P874" s="233"/>
      <c r="Q874" s="233"/>
      <c r="R874" s="233"/>
      <c r="S874" s="233"/>
      <c r="T874" s="233"/>
      <c r="U874" s="233"/>
      <c r="V874" s="233"/>
      <c r="W874" s="233"/>
      <c r="X874" s="234"/>
      <c r="AT874" s="235" t="s">
        <v>186</v>
      </c>
      <c r="AU874" s="235" t="s">
        <v>141</v>
      </c>
      <c r="AV874" s="15" t="s">
        <v>155</v>
      </c>
      <c r="AW874" s="15" t="s">
        <v>5</v>
      </c>
      <c r="AX874" s="15" t="s">
        <v>86</v>
      </c>
      <c r="AY874" s="235" t="s">
        <v>138</v>
      </c>
    </row>
    <row r="875" spans="2:51" s="14" customFormat="1" ht="11.25">
      <c r="B875" s="214"/>
      <c r="C875" s="215"/>
      <c r="D875" s="205" t="s">
        <v>186</v>
      </c>
      <c r="E875" s="215"/>
      <c r="F875" s="217" t="s">
        <v>942</v>
      </c>
      <c r="G875" s="215"/>
      <c r="H875" s="218">
        <v>1.68</v>
      </c>
      <c r="I875" s="219"/>
      <c r="J875" s="219"/>
      <c r="K875" s="215"/>
      <c r="L875" s="215"/>
      <c r="M875" s="220"/>
      <c r="N875" s="221"/>
      <c r="O875" s="222"/>
      <c r="P875" s="222"/>
      <c r="Q875" s="222"/>
      <c r="R875" s="222"/>
      <c r="S875" s="222"/>
      <c r="T875" s="222"/>
      <c r="U875" s="222"/>
      <c r="V875" s="222"/>
      <c r="W875" s="222"/>
      <c r="X875" s="223"/>
      <c r="AT875" s="224" t="s">
        <v>186</v>
      </c>
      <c r="AU875" s="224" t="s">
        <v>141</v>
      </c>
      <c r="AV875" s="14" t="s">
        <v>141</v>
      </c>
      <c r="AW875" s="14" t="s">
        <v>4</v>
      </c>
      <c r="AX875" s="14" t="s">
        <v>86</v>
      </c>
      <c r="AY875" s="224" t="s">
        <v>138</v>
      </c>
    </row>
    <row r="876" spans="1:65" s="2" customFormat="1" ht="33" customHeight="1">
      <c r="A876" s="36"/>
      <c r="B876" s="37"/>
      <c r="C876" s="178" t="s">
        <v>943</v>
      </c>
      <c r="D876" s="178" t="s">
        <v>142</v>
      </c>
      <c r="E876" s="179" t="s">
        <v>944</v>
      </c>
      <c r="F876" s="180" t="s">
        <v>945</v>
      </c>
      <c r="G876" s="181" t="s">
        <v>682</v>
      </c>
      <c r="H876" s="182">
        <v>106.476</v>
      </c>
      <c r="I876" s="183"/>
      <c r="J876" s="183"/>
      <c r="K876" s="184">
        <f>ROUND(P876*H876,2)</f>
        <v>0</v>
      </c>
      <c r="L876" s="180" t="s">
        <v>182</v>
      </c>
      <c r="M876" s="41"/>
      <c r="N876" s="185" t="s">
        <v>22</v>
      </c>
      <c r="O876" s="186" t="s">
        <v>48</v>
      </c>
      <c r="P876" s="187">
        <f>I876+J876</f>
        <v>0</v>
      </c>
      <c r="Q876" s="187">
        <f>ROUND(I876*H876,2)</f>
        <v>0</v>
      </c>
      <c r="R876" s="187">
        <f>ROUND(J876*H876,2)</f>
        <v>0</v>
      </c>
      <c r="S876" s="66"/>
      <c r="T876" s="188">
        <f>S876*H876</f>
        <v>0</v>
      </c>
      <c r="U876" s="188">
        <v>0.00018</v>
      </c>
      <c r="V876" s="188">
        <f>U876*H876</f>
        <v>0.01916568</v>
      </c>
      <c r="W876" s="188">
        <v>0</v>
      </c>
      <c r="X876" s="189">
        <f>W876*H876</f>
        <v>0</v>
      </c>
      <c r="Y876" s="36"/>
      <c r="Z876" s="36"/>
      <c r="AA876" s="36"/>
      <c r="AB876" s="36"/>
      <c r="AC876" s="36"/>
      <c r="AD876" s="36"/>
      <c r="AE876" s="36"/>
      <c r="AR876" s="190" t="s">
        <v>503</v>
      </c>
      <c r="AT876" s="190" t="s">
        <v>142</v>
      </c>
      <c r="AU876" s="190" t="s">
        <v>141</v>
      </c>
      <c r="AY876" s="19" t="s">
        <v>138</v>
      </c>
      <c r="BE876" s="191">
        <f>IF(O876="základní",K876,0)</f>
        <v>0</v>
      </c>
      <c r="BF876" s="191">
        <f>IF(O876="snížená",K876,0)</f>
        <v>0</v>
      </c>
      <c r="BG876" s="191">
        <f>IF(O876="zákl. přenesená",K876,0)</f>
        <v>0</v>
      </c>
      <c r="BH876" s="191">
        <f>IF(O876="sníž. přenesená",K876,0)</f>
        <v>0</v>
      </c>
      <c r="BI876" s="191">
        <f>IF(O876="nulová",K876,0)</f>
        <v>0</v>
      </c>
      <c r="BJ876" s="19" t="s">
        <v>141</v>
      </c>
      <c r="BK876" s="191">
        <f>ROUND(P876*H876,2)</f>
        <v>0</v>
      </c>
      <c r="BL876" s="19" t="s">
        <v>503</v>
      </c>
      <c r="BM876" s="190" t="s">
        <v>946</v>
      </c>
    </row>
    <row r="877" spans="1:47" s="2" customFormat="1" ht="11.25">
      <c r="A877" s="36"/>
      <c r="B877" s="37"/>
      <c r="C877" s="38"/>
      <c r="D877" s="198" t="s">
        <v>184</v>
      </c>
      <c r="E877" s="38"/>
      <c r="F877" s="199" t="s">
        <v>947</v>
      </c>
      <c r="G877" s="38"/>
      <c r="H877" s="38"/>
      <c r="I877" s="200"/>
      <c r="J877" s="200"/>
      <c r="K877" s="38"/>
      <c r="L877" s="38"/>
      <c r="M877" s="41"/>
      <c r="N877" s="201"/>
      <c r="O877" s="202"/>
      <c r="P877" s="66"/>
      <c r="Q877" s="66"/>
      <c r="R877" s="66"/>
      <c r="S877" s="66"/>
      <c r="T877" s="66"/>
      <c r="U877" s="66"/>
      <c r="V877" s="66"/>
      <c r="W877" s="66"/>
      <c r="X877" s="67"/>
      <c r="Y877" s="36"/>
      <c r="Z877" s="36"/>
      <c r="AA877" s="36"/>
      <c r="AB877" s="36"/>
      <c r="AC877" s="36"/>
      <c r="AD877" s="36"/>
      <c r="AE877" s="36"/>
      <c r="AT877" s="19" t="s">
        <v>184</v>
      </c>
      <c r="AU877" s="19" t="s">
        <v>141</v>
      </c>
    </row>
    <row r="878" spans="2:51" s="13" customFormat="1" ht="11.25">
      <c r="B878" s="203"/>
      <c r="C878" s="204"/>
      <c r="D878" s="205" t="s">
        <v>186</v>
      </c>
      <c r="E878" s="206" t="s">
        <v>22</v>
      </c>
      <c r="F878" s="207" t="s">
        <v>187</v>
      </c>
      <c r="G878" s="204"/>
      <c r="H878" s="206" t="s">
        <v>22</v>
      </c>
      <c r="I878" s="208"/>
      <c r="J878" s="208"/>
      <c r="K878" s="204"/>
      <c r="L878" s="204"/>
      <c r="M878" s="209"/>
      <c r="N878" s="210"/>
      <c r="O878" s="211"/>
      <c r="P878" s="211"/>
      <c r="Q878" s="211"/>
      <c r="R878" s="211"/>
      <c r="S878" s="211"/>
      <c r="T878" s="211"/>
      <c r="U878" s="211"/>
      <c r="V878" s="211"/>
      <c r="W878" s="211"/>
      <c r="X878" s="212"/>
      <c r="AT878" s="213" t="s">
        <v>186</v>
      </c>
      <c r="AU878" s="213" t="s">
        <v>141</v>
      </c>
      <c r="AV878" s="13" t="s">
        <v>86</v>
      </c>
      <c r="AW878" s="13" t="s">
        <v>5</v>
      </c>
      <c r="AX878" s="13" t="s">
        <v>78</v>
      </c>
      <c r="AY878" s="213" t="s">
        <v>138</v>
      </c>
    </row>
    <row r="879" spans="2:51" s="14" customFormat="1" ht="11.25">
      <c r="B879" s="214"/>
      <c r="C879" s="215"/>
      <c r="D879" s="205" t="s">
        <v>186</v>
      </c>
      <c r="E879" s="216" t="s">
        <v>22</v>
      </c>
      <c r="F879" s="217" t="s">
        <v>948</v>
      </c>
      <c r="G879" s="215"/>
      <c r="H879" s="218">
        <v>11.36</v>
      </c>
      <c r="I879" s="219"/>
      <c r="J879" s="219"/>
      <c r="K879" s="215"/>
      <c r="L879" s="215"/>
      <c r="M879" s="220"/>
      <c r="N879" s="221"/>
      <c r="O879" s="222"/>
      <c r="P879" s="222"/>
      <c r="Q879" s="222"/>
      <c r="R879" s="222"/>
      <c r="S879" s="222"/>
      <c r="T879" s="222"/>
      <c r="U879" s="222"/>
      <c r="V879" s="222"/>
      <c r="W879" s="222"/>
      <c r="X879" s="223"/>
      <c r="AT879" s="224" t="s">
        <v>186</v>
      </c>
      <c r="AU879" s="224" t="s">
        <v>141</v>
      </c>
      <c r="AV879" s="14" t="s">
        <v>141</v>
      </c>
      <c r="AW879" s="14" t="s">
        <v>5</v>
      </c>
      <c r="AX879" s="14" t="s">
        <v>78</v>
      </c>
      <c r="AY879" s="224" t="s">
        <v>138</v>
      </c>
    </row>
    <row r="880" spans="2:51" s="13" customFormat="1" ht="11.25">
      <c r="B880" s="203"/>
      <c r="C880" s="204"/>
      <c r="D880" s="205" t="s">
        <v>186</v>
      </c>
      <c r="E880" s="206" t="s">
        <v>22</v>
      </c>
      <c r="F880" s="207" t="s">
        <v>221</v>
      </c>
      <c r="G880" s="204"/>
      <c r="H880" s="206" t="s">
        <v>22</v>
      </c>
      <c r="I880" s="208"/>
      <c r="J880" s="208"/>
      <c r="K880" s="204"/>
      <c r="L880" s="204"/>
      <c r="M880" s="209"/>
      <c r="N880" s="210"/>
      <c r="O880" s="211"/>
      <c r="P880" s="211"/>
      <c r="Q880" s="211"/>
      <c r="R880" s="211"/>
      <c r="S880" s="211"/>
      <c r="T880" s="211"/>
      <c r="U880" s="211"/>
      <c r="V880" s="211"/>
      <c r="W880" s="211"/>
      <c r="X880" s="212"/>
      <c r="AT880" s="213" t="s">
        <v>186</v>
      </c>
      <c r="AU880" s="213" t="s">
        <v>141</v>
      </c>
      <c r="AV880" s="13" t="s">
        <v>86</v>
      </c>
      <c r="AW880" s="13" t="s">
        <v>5</v>
      </c>
      <c r="AX880" s="13" t="s">
        <v>78</v>
      </c>
      <c r="AY880" s="213" t="s">
        <v>138</v>
      </c>
    </row>
    <row r="881" spans="2:51" s="14" customFormat="1" ht="11.25">
      <c r="B881" s="214"/>
      <c r="C881" s="215"/>
      <c r="D881" s="205" t="s">
        <v>186</v>
      </c>
      <c r="E881" s="216" t="s">
        <v>22</v>
      </c>
      <c r="F881" s="217" t="s">
        <v>949</v>
      </c>
      <c r="G881" s="215"/>
      <c r="H881" s="218">
        <v>8.37</v>
      </c>
      <c r="I881" s="219"/>
      <c r="J881" s="219"/>
      <c r="K881" s="215"/>
      <c r="L881" s="215"/>
      <c r="M881" s="220"/>
      <c r="N881" s="221"/>
      <c r="O881" s="222"/>
      <c r="P881" s="222"/>
      <c r="Q881" s="222"/>
      <c r="R881" s="222"/>
      <c r="S881" s="222"/>
      <c r="T881" s="222"/>
      <c r="U881" s="222"/>
      <c r="V881" s="222"/>
      <c r="W881" s="222"/>
      <c r="X881" s="223"/>
      <c r="AT881" s="224" t="s">
        <v>186</v>
      </c>
      <c r="AU881" s="224" t="s">
        <v>141</v>
      </c>
      <c r="AV881" s="14" t="s">
        <v>141</v>
      </c>
      <c r="AW881" s="14" t="s">
        <v>5</v>
      </c>
      <c r="AX881" s="14" t="s">
        <v>78</v>
      </c>
      <c r="AY881" s="224" t="s">
        <v>138</v>
      </c>
    </row>
    <row r="882" spans="2:51" s="13" customFormat="1" ht="11.25">
      <c r="B882" s="203"/>
      <c r="C882" s="204"/>
      <c r="D882" s="205" t="s">
        <v>186</v>
      </c>
      <c r="E882" s="206" t="s">
        <v>22</v>
      </c>
      <c r="F882" s="207" t="s">
        <v>211</v>
      </c>
      <c r="G882" s="204"/>
      <c r="H882" s="206" t="s">
        <v>22</v>
      </c>
      <c r="I882" s="208"/>
      <c r="J882" s="208"/>
      <c r="K882" s="204"/>
      <c r="L882" s="204"/>
      <c r="M882" s="209"/>
      <c r="N882" s="210"/>
      <c r="O882" s="211"/>
      <c r="P882" s="211"/>
      <c r="Q882" s="211"/>
      <c r="R882" s="211"/>
      <c r="S882" s="211"/>
      <c r="T882" s="211"/>
      <c r="U882" s="211"/>
      <c r="V882" s="211"/>
      <c r="W882" s="211"/>
      <c r="X882" s="212"/>
      <c r="AT882" s="213" t="s">
        <v>186</v>
      </c>
      <c r="AU882" s="213" t="s">
        <v>141</v>
      </c>
      <c r="AV882" s="13" t="s">
        <v>86</v>
      </c>
      <c r="AW882" s="13" t="s">
        <v>5</v>
      </c>
      <c r="AX882" s="13" t="s">
        <v>78</v>
      </c>
      <c r="AY882" s="213" t="s">
        <v>138</v>
      </c>
    </row>
    <row r="883" spans="2:51" s="14" customFormat="1" ht="11.25">
      <c r="B883" s="214"/>
      <c r="C883" s="215"/>
      <c r="D883" s="205" t="s">
        <v>186</v>
      </c>
      <c r="E883" s="216" t="s">
        <v>22</v>
      </c>
      <c r="F883" s="217" t="s">
        <v>950</v>
      </c>
      <c r="G883" s="215"/>
      <c r="H883" s="218">
        <v>8.11</v>
      </c>
      <c r="I883" s="219"/>
      <c r="J883" s="219"/>
      <c r="K883" s="215"/>
      <c r="L883" s="215"/>
      <c r="M883" s="220"/>
      <c r="N883" s="221"/>
      <c r="O883" s="222"/>
      <c r="P883" s="222"/>
      <c r="Q883" s="222"/>
      <c r="R883" s="222"/>
      <c r="S883" s="222"/>
      <c r="T883" s="222"/>
      <c r="U883" s="222"/>
      <c r="V883" s="222"/>
      <c r="W883" s="222"/>
      <c r="X883" s="223"/>
      <c r="AT883" s="224" t="s">
        <v>186</v>
      </c>
      <c r="AU883" s="224" t="s">
        <v>141</v>
      </c>
      <c r="AV883" s="14" t="s">
        <v>141</v>
      </c>
      <c r="AW883" s="14" t="s">
        <v>5</v>
      </c>
      <c r="AX883" s="14" t="s">
        <v>78</v>
      </c>
      <c r="AY883" s="224" t="s">
        <v>138</v>
      </c>
    </row>
    <row r="884" spans="2:51" s="13" customFormat="1" ht="11.25">
      <c r="B884" s="203"/>
      <c r="C884" s="204"/>
      <c r="D884" s="205" t="s">
        <v>186</v>
      </c>
      <c r="E884" s="206" t="s">
        <v>22</v>
      </c>
      <c r="F884" s="207" t="s">
        <v>193</v>
      </c>
      <c r="G884" s="204"/>
      <c r="H884" s="206" t="s">
        <v>22</v>
      </c>
      <c r="I884" s="208"/>
      <c r="J884" s="208"/>
      <c r="K884" s="204"/>
      <c r="L884" s="204"/>
      <c r="M884" s="209"/>
      <c r="N884" s="210"/>
      <c r="O884" s="211"/>
      <c r="P884" s="211"/>
      <c r="Q884" s="211"/>
      <c r="R884" s="211"/>
      <c r="S884" s="211"/>
      <c r="T884" s="211"/>
      <c r="U884" s="211"/>
      <c r="V884" s="211"/>
      <c r="W884" s="211"/>
      <c r="X884" s="212"/>
      <c r="AT884" s="213" t="s">
        <v>186</v>
      </c>
      <c r="AU884" s="213" t="s">
        <v>141</v>
      </c>
      <c r="AV884" s="13" t="s">
        <v>86</v>
      </c>
      <c r="AW884" s="13" t="s">
        <v>5</v>
      </c>
      <c r="AX884" s="13" t="s">
        <v>78</v>
      </c>
      <c r="AY884" s="213" t="s">
        <v>138</v>
      </c>
    </row>
    <row r="885" spans="2:51" s="14" customFormat="1" ht="11.25">
      <c r="B885" s="214"/>
      <c r="C885" s="215"/>
      <c r="D885" s="205" t="s">
        <v>186</v>
      </c>
      <c r="E885" s="216" t="s">
        <v>22</v>
      </c>
      <c r="F885" s="217" t="s">
        <v>951</v>
      </c>
      <c r="G885" s="215"/>
      <c r="H885" s="218">
        <v>14.46</v>
      </c>
      <c r="I885" s="219"/>
      <c r="J885" s="219"/>
      <c r="K885" s="215"/>
      <c r="L885" s="215"/>
      <c r="M885" s="220"/>
      <c r="N885" s="221"/>
      <c r="O885" s="222"/>
      <c r="P885" s="222"/>
      <c r="Q885" s="222"/>
      <c r="R885" s="222"/>
      <c r="S885" s="222"/>
      <c r="T885" s="222"/>
      <c r="U885" s="222"/>
      <c r="V885" s="222"/>
      <c r="W885" s="222"/>
      <c r="X885" s="223"/>
      <c r="AT885" s="224" t="s">
        <v>186</v>
      </c>
      <c r="AU885" s="224" t="s">
        <v>141</v>
      </c>
      <c r="AV885" s="14" t="s">
        <v>141</v>
      </c>
      <c r="AW885" s="14" t="s">
        <v>5</v>
      </c>
      <c r="AX885" s="14" t="s">
        <v>78</v>
      </c>
      <c r="AY885" s="224" t="s">
        <v>138</v>
      </c>
    </row>
    <row r="886" spans="2:51" s="13" customFormat="1" ht="11.25">
      <c r="B886" s="203"/>
      <c r="C886" s="204"/>
      <c r="D886" s="205" t="s">
        <v>186</v>
      </c>
      <c r="E886" s="206" t="s">
        <v>22</v>
      </c>
      <c r="F886" s="207" t="s">
        <v>194</v>
      </c>
      <c r="G886" s="204"/>
      <c r="H886" s="206" t="s">
        <v>22</v>
      </c>
      <c r="I886" s="208"/>
      <c r="J886" s="208"/>
      <c r="K886" s="204"/>
      <c r="L886" s="204"/>
      <c r="M886" s="209"/>
      <c r="N886" s="210"/>
      <c r="O886" s="211"/>
      <c r="P886" s="211"/>
      <c r="Q886" s="211"/>
      <c r="R886" s="211"/>
      <c r="S886" s="211"/>
      <c r="T886" s="211"/>
      <c r="U886" s="211"/>
      <c r="V886" s="211"/>
      <c r="W886" s="211"/>
      <c r="X886" s="212"/>
      <c r="AT886" s="213" t="s">
        <v>186</v>
      </c>
      <c r="AU886" s="213" t="s">
        <v>141</v>
      </c>
      <c r="AV886" s="13" t="s">
        <v>86</v>
      </c>
      <c r="AW886" s="13" t="s">
        <v>5</v>
      </c>
      <c r="AX886" s="13" t="s">
        <v>78</v>
      </c>
      <c r="AY886" s="213" t="s">
        <v>138</v>
      </c>
    </row>
    <row r="887" spans="2:51" s="14" customFormat="1" ht="11.25">
      <c r="B887" s="214"/>
      <c r="C887" s="215"/>
      <c r="D887" s="205" t="s">
        <v>186</v>
      </c>
      <c r="E887" s="216" t="s">
        <v>22</v>
      </c>
      <c r="F887" s="217" t="s">
        <v>952</v>
      </c>
      <c r="G887" s="215"/>
      <c r="H887" s="218">
        <v>3.155</v>
      </c>
      <c r="I887" s="219"/>
      <c r="J887" s="219"/>
      <c r="K887" s="215"/>
      <c r="L887" s="215"/>
      <c r="M887" s="220"/>
      <c r="N887" s="221"/>
      <c r="O887" s="222"/>
      <c r="P887" s="222"/>
      <c r="Q887" s="222"/>
      <c r="R887" s="222"/>
      <c r="S887" s="222"/>
      <c r="T887" s="222"/>
      <c r="U887" s="222"/>
      <c r="V887" s="222"/>
      <c r="W887" s="222"/>
      <c r="X887" s="223"/>
      <c r="AT887" s="224" t="s">
        <v>186</v>
      </c>
      <c r="AU887" s="224" t="s">
        <v>141</v>
      </c>
      <c r="AV887" s="14" t="s">
        <v>141</v>
      </c>
      <c r="AW887" s="14" t="s">
        <v>5</v>
      </c>
      <c r="AX887" s="14" t="s">
        <v>78</v>
      </c>
      <c r="AY887" s="224" t="s">
        <v>138</v>
      </c>
    </row>
    <row r="888" spans="2:51" s="13" customFormat="1" ht="11.25">
      <c r="B888" s="203"/>
      <c r="C888" s="204"/>
      <c r="D888" s="205" t="s">
        <v>186</v>
      </c>
      <c r="E888" s="206" t="s">
        <v>22</v>
      </c>
      <c r="F888" s="207" t="s">
        <v>244</v>
      </c>
      <c r="G888" s="204"/>
      <c r="H888" s="206" t="s">
        <v>22</v>
      </c>
      <c r="I888" s="208"/>
      <c r="J888" s="208"/>
      <c r="K888" s="204"/>
      <c r="L888" s="204"/>
      <c r="M888" s="209"/>
      <c r="N888" s="210"/>
      <c r="O888" s="211"/>
      <c r="P888" s="211"/>
      <c r="Q888" s="211"/>
      <c r="R888" s="211"/>
      <c r="S888" s="211"/>
      <c r="T888" s="211"/>
      <c r="U888" s="211"/>
      <c r="V888" s="211"/>
      <c r="W888" s="211"/>
      <c r="X888" s="212"/>
      <c r="AT888" s="213" t="s">
        <v>186</v>
      </c>
      <c r="AU888" s="213" t="s">
        <v>141</v>
      </c>
      <c r="AV888" s="13" t="s">
        <v>86</v>
      </c>
      <c r="AW888" s="13" t="s">
        <v>5</v>
      </c>
      <c r="AX888" s="13" t="s">
        <v>78</v>
      </c>
      <c r="AY888" s="213" t="s">
        <v>138</v>
      </c>
    </row>
    <row r="889" spans="2:51" s="14" customFormat="1" ht="11.25">
      <c r="B889" s="214"/>
      <c r="C889" s="215"/>
      <c r="D889" s="205" t="s">
        <v>186</v>
      </c>
      <c r="E889" s="216" t="s">
        <v>22</v>
      </c>
      <c r="F889" s="217" t="s">
        <v>953</v>
      </c>
      <c r="G889" s="215"/>
      <c r="H889" s="218">
        <v>5.28</v>
      </c>
      <c r="I889" s="219"/>
      <c r="J889" s="219"/>
      <c r="K889" s="215"/>
      <c r="L889" s="215"/>
      <c r="M889" s="220"/>
      <c r="N889" s="221"/>
      <c r="O889" s="222"/>
      <c r="P889" s="222"/>
      <c r="Q889" s="222"/>
      <c r="R889" s="222"/>
      <c r="S889" s="222"/>
      <c r="T889" s="222"/>
      <c r="U889" s="222"/>
      <c r="V889" s="222"/>
      <c r="W889" s="222"/>
      <c r="X889" s="223"/>
      <c r="AT889" s="224" t="s">
        <v>186</v>
      </c>
      <c r="AU889" s="224" t="s">
        <v>141</v>
      </c>
      <c r="AV889" s="14" t="s">
        <v>141</v>
      </c>
      <c r="AW889" s="14" t="s">
        <v>5</v>
      </c>
      <c r="AX889" s="14" t="s">
        <v>78</v>
      </c>
      <c r="AY889" s="224" t="s">
        <v>138</v>
      </c>
    </row>
    <row r="890" spans="2:51" s="13" customFormat="1" ht="11.25">
      <c r="B890" s="203"/>
      <c r="C890" s="204"/>
      <c r="D890" s="205" t="s">
        <v>186</v>
      </c>
      <c r="E890" s="206" t="s">
        <v>22</v>
      </c>
      <c r="F890" s="207" t="s">
        <v>218</v>
      </c>
      <c r="G890" s="204"/>
      <c r="H890" s="206" t="s">
        <v>22</v>
      </c>
      <c r="I890" s="208"/>
      <c r="J890" s="208"/>
      <c r="K890" s="204"/>
      <c r="L890" s="204"/>
      <c r="M890" s="209"/>
      <c r="N890" s="210"/>
      <c r="O890" s="211"/>
      <c r="P890" s="211"/>
      <c r="Q890" s="211"/>
      <c r="R890" s="211"/>
      <c r="S890" s="211"/>
      <c r="T890" s="211"/>
      <c r="U890" s="211"/>
      <c r="V890" s="211"/>
      <c r="W890" s="211"/>
      <c r="X890" s="212"/>
      <c r="AT890" s="213" t="s">
        <v>186</v>
      </c>
      <c r="AU890" s="213" t="s">
        <v>141</v>
      </c>
      <c r="AV890" s="13" t="s">
        <v>86</v>
      </c>
      <c r="AW890" s="13" t="s">
        <v>5</v>
      </c>
      <c r="AX890" s="13" t="s">
        <v>78</v>
      </c>
      <c r="AY890" s="213" t="s">
        <v>138</v>
      </c>
    </row>
    <row r="891" spans="2:51" s="14" customFormat="1" ht="11.25">
      <c r="B891" s="214"/>
      <c r="C891" s="215"/>
      <c r="D891" s="205" t="s">
        <v>186</v>
      </c>
      <c r="E891" s="216" t="s">
        <v>22</v>
      </c>
      <c r="F891" s="217" t="s">
        <v>954</v>
      </c>
      <c r="G891" s="215"/>
      <c r="H891" s="218">
        <v>1.785</v>
      </c>
      <c r="I891" s="219"/>
      <c r="J891" s="219"/>
      <c r="K891" s="215"/>
      <c r="L891" s="215"/>
      <c r="M891" s="220"/>
      <c r="N891" s="221"/>
      <c r="O891" s="222"/>
      <c r="P891" s="222"/>
      <c r="Q891" s="222"/>
      <c r="R891" s="222"/>
      <c r="S891" s="222"/>
      <c r="T891" s="222"/>
      <c r="U891" s="222"/>
      <c r="V891" s="222"/>
      <c r="W891" s="222"/>
      <c r="X891" s="223"/>
      <c r="AT891" s="224" t="s">
        <v>186</v>
      </c>
      <c r="AU891" s="224" t="s">
        <v>141</v>
      </c>
      <c r="AV891" s="14" t="s">
        <v>141</v>
      </c>
      <c r="AW891" s="14" t="s">
        <v>5</v>
      </c>
      <c r="AX891" s="14" t="s">
        <v>78</v>
      </c>
      <c r="AY891" s="224" t="s">
        <v>138</v>
      </c>
    </row>
    <row r="892" spans="2:51" s="13" customFormat="1" ht="11.25">
      <c r="B892" s="203"/>
      <c r="C892" s="204"/>
      <c r="D892" s="205" t="s">
        <v>186</v>
      </c>
      <c r="E892" s="206" t="s">
        <v>22</v>
      </c>
      <c r="F892" s="207" t="s">
        <v>298</v>
      </c>
      <c r="G892" s="204"/>
      <c r="H892" s="206" t="s">
        <v>22</v>
      </c>
      <c r="I892" s="208"/>
      <c r="J892" s="208"/>
      <c r="K892" s="204"/>
      <c r="L892" s="204"/>
      <c r="M892" s="209"/>
      <c r="N892" s="210"/>
      <c r="O892" s="211"/>
      <c r="P892" s="211"/>
      <c r="Q892" s="211"/>
      <c r="R892" s="211"/>
      <c r="S892" s="211"/>
      <c r="T892" s="211"/>
      <c r="U892" s="211"/>
      <c r="V892" s="211"/>
      <c r="W892" s="211"/>
      <c r="X892" s="212"/>
      <c r="AT892" s="213" t="s">
        <v>186</v>
      </c>
      <c r="AU892" s="213" t="s">
        <v>141</v>
      </c>
      <c r="AV892" s="13" t="s">
        <v>86</v>
      </c>
      <c r="AW892" s="13" t="s">
        <v>5</v>
      </c>
      <c r="AX892" s="13" t="s">
        <v>78</v>
      </c>
      <c r="AY892" s="213" t="s">
        <v>138</v>
      </c>
    </row>
    <row r="893" spans="2:51" s="13" customFormat="1" ht="11.25">
      <c r="B893" s="203"/>
      <c r="C893" s="204"/>
      <c r="D893" s="205" t="s">
        <v>186</v>
      </c>
      <c r="E893" s="206" t="s">
        <v>22</v>
      </c>
      <c r="F893" s="207" t="s">
        <v>368</v>
      </c>
      <c r="G893" s="204"/>
      <c r="H893" s="206" t="s">
        <v>22</v>
      </c>
      <c r="I893" s="208"/>
      <c r="J893" s="208"/>
      <c r="K893" s="204"/>
      <c r="L893" s="204"/>
      <c r="M893" s="209"/>
      <c r="N893" s="210"/>
      <c r="O893" s="211"/>
      <c r="P893" s="211"/>
      <c r="Q893" s="211"/>
      <c r="R893" s="211"/>
      <c r="S893" s="211"/>
      <c r="T893" s="211"/>
      <c r="U893" s="211"/>
      <c r="V893" s="211"/>
      <c r="W893" s="211"/>
      <c r="X893" s="212"/>
      <c r="AT893" s="213" t="s">
        <v>186</v>
      </c>
      <c r="AU893" s="213" t="s">
        <v>141</v>
      </c>
      <c r="AV893" s="13" t="s">
        <v>86</v>
      </c>
      <c r="AW893" s="13" t="s">
        <v>5</v>
      </c>
      <c r="AX893" s="13" t="s">
        <v>78</v>
      </c>
      <c r="AY893" s="213" t="s">
        <v>138</v>
      </c>
    </row>
    <row r="894" spans="2:51" s="13" customFormat="1" ht="11.25">
      <c r="B894" s="203"/>
      <c r="C894" s="204"/>
      <c r="D894" s="205" t="s">
        <v>186</v>
      </c>
      <c r="E894" s="206" t="s">
        <v>22</v>
      </c>
      <c r="F894" s="207" t="s">
        <v>195</v>
      </c>
      <c r="G894" s="204"/>
      <c r="H894" s="206" t="s">
        <v>22</v>
      </c>
      <c r="I894" s="208"/>
      <c r="J894" s="208"/>
      <c r="K894" s="204"/>
      <c r="L894" s="204"/>
      <c r="M894" s="209"/>
      <c r="N894" s="210"/>
      <c r="O894" s="211"/>
      <c r="P894" s="211"/>
      <c r="Q894" s="211"/>
      <c r="R894" s="211"/>
      <c r="S894" s="211"/>
      <c r="T894" s="211"/>
      <c r="U894" s="211"/>
      <c r="V894" s="211"/>
      <c r="W894" s="211"/>
      <c r="X894" s="212"/>
      <c r="AT894" s="213" t="s">
        <v>186</v>
      </c>
      <c r="AU894" s="213" t="s">
        <v>141</v>
      </c>
      <c r="AV894" s="13" t="s">
        <v>86</v>
      </c>
      <c r="AW894" s="13" t="s">
        <v>5</v>
      </c>
      <c r="AX894" s="13" t="s">
        <v>78</v>
      </c>
      <c r="AY894" s="213" t="s">
        <v>138</v>
      </c>
    </row>
    <row r="895" spans="2:51" s="14" customFormat="1" ht="11.25">
      <c r="B895" s="214"/>
      <c r="C895" s="215"/>
      <c r="D895" s="205" t="s">
        <v>186</v>
      </c>
      <c r="E895" s="216" t="s">
        <v>22</v>
      </c>
      <c r="F895" s="217" t="s">
        <v>955</v>
      </c>
      <c r="G895" s="215"/>
      <c r="H895" s="218">
        <v>11.055</v>
      </c>
      <c r="I895" s="219"/>
      <c r="J895" s="219"/>
      <c r="K895" s="215"/>
      <c r="L895" s="215"/>
      <c r="M895" s="220"/>
      <c r="N895" s="221"/>
      <c r="O895" s="222"/>
      <c r="P895" s="222"/>
      <c r="Q895" s="222"/>
      <c r="R895" s="222"/>
      <c r="S895" s="222"/>
      <c r="T895" s="222"/>
      <c r="U895" s="222"/>
      <c r="V895" s="222"/>
      <c r="W895" s="222"/>
      <c r="X895" s="223"/>
      <c r="AT895" s="224" t="s">
        <v>186</v>
      </c>
      <c r="AU895" s="224" t="s">
        <v>141</v>
      </c>
      <c r="AV895" s="14" t="s">
        <v>141</v>
      </c>
      <c r="AW895" s="14" t="s">
        <v>5</v>
      </c>
      <c r="AX895" s="14" t="s">
        <v>78</v>
      </c>
      <c r="AY895" s="224" t="s">
        <v>138</v>
      </c>
    </row>
    <row r="896" spans="2:51" s="13" customFormat="1" ht="11.25">
      <c r="B896" s="203"/>
      <c r="C896" s="204"/>
      <c r="D896" s="205" t="s">
        <v>186</v>
      </c>
      <c r="E896" s="206" t="s">
        <v>22</v>
      </c>
      <c r="F896" s="207" t="s">
        <v>234</v>
      </c>
      <c r="G896" s="204"/>
      <c r="H896" s="206" t="s">
        <v>22</v>
      </c>
      <c r="I896" s="208"/>
      <c r="J896" s="208"/>
      <c r="K896" s="204"/>
      <c r="L896" s="204"/>
      <c r="M896" s="209"/>
      <c r="N896" s="210"/>
      <c r="O896" s="211"/>
      <c r="P896" s="211"/>
      <c r="Q896" s="211"/>
      <c r="R896" s="211"/>
      <c r="S896" s="211"/>
      <c r="T896" s="211"/>
      <c r="U896" s="211"/>
      <c r="V896" s="211"/>
      <c r="W896" s="211"/>
      <c r="X896" s="212"/>
      <c r="AT896" s="213" t="s">
        <v>186</v>
      </c>
      <c r="AU896" s="213" t="s">
        <v>141</v>
      </c>
      <c r="AV896" s="13" t="s">
        <v>86</v>
      </c>
      <c r="AW896" s="13" t="s">
        <v>5</v>
      </c>
      <c r="AX896" s="13" t="s">
        <v>78</v>
      </c>
      <c r="AY896" s="213" t="s">
        <v>138</v>
      </c>
    </row>
    <row r="897" spans="2:51" s="14" customFormat="1" ht="33.75">
      <c r="B897" s="214"/>
      <c r="C897" s="215"/>
      <c r="D897" s="205" t="s">
        <v>186</v>
      </c>
      <c r="E897" s="216" t="s">
        <v>22</v>
      </c>
      <c r="F897" s="217" t="s">
        <v>956</v>
      </c>
      <c r="G897" s="215"/>
      <c r="H897" s="218">
        <v>21.976</v>
      </c>
      <c r="I897" s="219"/>
      <c r="J897" s="219"/>
      <c r="K897" s="215"/>
      <c r="L897" s="215"/>
      <c r="M897" s="220"/>
      <c r="N897" s="221"/>
      <c r="O897" s="222"/>
      <c r="P897" s="222"/>
      <c r="Q897" s="222"/>
      <c r="R897" s="222"/>
      <c r="S897" s="222"/>
      <c r="T897" s="222"/>
      <c r="U897" s="222"/>
      <c r="V897" s="222"/>
      <c r="W897" s="222"/>
      <c r="X897" s="223"/>
      <c r="AT897" s="224" t="s">
        <v>186</v>
      </c>
      <c r="AU897" s="224" t="s">
        <v>141</v>
      </c>
      <c r="AV897" s="14" t="s">
        <v>141</v>
      </c>
      <c r="AW897" s="14" t="s">
        <v>5</v>
      </c>
      <c r="AX897" s="14" t="s">
        <v>78</v>
      </c>
      <c r="AY897" s="224" t="s">
        <v>138</v>
      </c>
    </row>
    <row r="898" spans="2:51" s="13" customFormat="1" ht="11.25">
      <c r="B898" s="203"/>
      <c r="C898" s="204"/>
      <c r="D898" s="205" t="s">
        <v>186</v>
      </c>
      <c r="E898" s="206" t="s">
        <v>22</v>
      </c>
      <c r="F898" s="207" t="s">
        <v>304</v>
      </c>
      <c r="G898" s="204"/>
      <c r="H898" s="206" t="s">
        <v>22</v>
      </c>
      <c r="I898" s="208"/>
      <c r="J898" s="208"/>
      <c r="K898" s="204"/>
      <c r="L898" s="204"/>
      <c r="M898" s="209"/>
      <c r="N898" s="210"/>
      <c r="O898" s="211"/>
      <c r="P898" s="211"/>
      <c r="Q898" s="211"/>
      <c r="R898" s="211"/>
      <c r="S898" s="211"/>
      <c r="T898" s="211"/>
      <c r="U898" s="211"/>
      <c r="V898" s="211"/>
      <c r="W898" s="211"/>
      <c r="X898" s="212"/>
      <c r="AT898" s="213" t="s">
        <v>186</v>
      </c>
      <c r="AU898" s="213" t="s">
        <v>141</v>
      </c>
      <c r="AV898" s="13" t="s">
        <v>86</v>
      </c>
      <c r="AW898" s="13" t="s">
        <v>5</v>
      </c>
      <c r="AX898" s="13" t="s">
        <v>78</v>
      </c>
      <c r="AY898" s="213" t="s">
        <v>138</v>
      </c>
    </row>
    <row r="899" spans="2:51" s="14" customFormat="1" ht="11.25">
      <c r="B899" s="214"/>
      <c r="C899" s="215"/>
      <c r="D899" s="205" t="s">
        <v>186</v>
      </c>
      <c r="E899" s="216" t="s">
        <v>22</v>
      </c>
      <c r="F899" s="217" t="s">
        <v>957</v>
      </c>
      <c r="G899" s="215"/>
      <c r="H899" s="218">
        <v>6.925</v>
      </c>
      <c r="I899" s="219"/>
      <c r="J899" s="219"/>
      <c r="K899" s="215"/>
      <c r="L899" s="215"/>
      <c r="M899" s="220"/>
      <c r="N899" s="221"/>
      <c r="O899" s="222"/>
      <c r="P899" s="222"/>
      <c r="Q899" s="222"/>
      <c r="R899" s="222"/>
      <c r="S899" s="222"/>
      <c r="T899" s="222"/>
      <c r="U899" s="222"/>
      <c r="V899" s="222"/>
      <c r="W899" s="222"/>
      <c r="X899" s="223"/>
      <c r="AT899" s="224" t="s">
        <v>186</v>
      </c>
      <c r="AU899" s="224" t="s">
        <v>141</v>
      </c>
      <c r="AV899" s="14" t="s">
        <v>141</v>
      </c>
      <c r="AW899" s="14" t="s">
        <v>5</v>
      </c>
      <c r="AX899" s="14" t="s">
        <v>78</v>
      </c>
      <c r="AY899" s="224" t="s">
        <v>138</v>
      </c>
    </row>
    <row r="900" spans="2:51" s="13" customFormat="1" ht="11.25">
      <c r="B900" s="203"/>
      <c r="C900" s="204"/>
      <c r="D900" s="205" t="s">
        <v>186</v>
      </c>
      <c r="E900" s="206" t="s">
        <v>22</v>
      </c>
      <c r="F900" s="207" t="s">
        <v>306</v>
      </c>
      <c r="G900" s="204"/>
      <c r="H900" s="206" t="s">
        <v>22</v>
      </c>
      <c r="I900" s="208"/>
      <c r="J900" s="208"/>
      <c r="K900" s="204"/>
      <c r="L900" s="204"/>
      <c r="M900" s="209"/>
      <c r="N900" s="210"/>
      <c r="O900" s="211"/>
      <c r="P900" s="211"/>
      <c r="Q900" s="211"/>
      <c r="R900" s="211"/>
      <c r="S900" s="211"/>
      <c r="T900" s="211"/>
      <c r="U900" s="211"/>
      <c r="V900" s="211"/>
      <c r="W900" s="211"/>
      <c r="X900" s="212"/>
      <c r="AT900" s="213" t="s">
        <v>186</v>
      </c>
      <c r="AU900" s="213" t="s">
        <v>141</v>
      </c>
      <c r="AV900" s="13" t="s">
        <v>86</v>
      </c>
      <c r="AW900" s="13" t="s">
        <v>5</v>
      </c>
      <c r="AX900" s="13" t="s">
        <v>78</v>
      </c>
      <c r="AY900" s="213" t="s">
        <v>138</v>
      </c>
    </row>
    <row r="901" spans="2:51" s="14" customFormat="1" ht="11.25">
      <c r="B901" s="214"/>
      <c r="C901" s="215"/>
      <c r="D901" s="205" t="s">
        <v>186</v>
      </c>
      <c r="E901" s="216" t="s">
        <v>22</v>
      </c>
      <c r="F901" s="217" t="s">
        <v>958</v>
      </c>
      <c r="G901" s="215"/>
      <c r="H901" s="218">
        <v>14</v>
      </c>
      <c r="I901" s="219"/>
      <c r="J901" s="219"/>
      <c r="K901" s="215"/>
      <c r="L901" s="215"/>
      <c r="M901" s="220"/>
      <c r="N901" s="221"/>
      <c r="O901" s="222"/>
      <c r="P901" s="222"/>
      <c r="Q901" s="222"/>
      <c r="R901" s="222"/>
      <c r="S901" s="222"/>
      <c r="T901" s="222"/>
      <c r="U901" s="222"/>
      <c r="V901" s="222"/>
      <c r="W901" s="222"/>
      <c r="X901" s="223"/>
      <c r="AT901" s="224" t="s">
        <v>186</v>
      </c>
      <c r="AU901" s="224" t="s">
        <v>141</v>
      </c>
      <c r="AV901" s="14" t="s">
        <v>141</v>
      </c>
      <c r="AW901" s="14" t="s">
        <v>5</v>
      </c>
      <c r="AX901" s="14" t="s">
        <v>78</v>
      </c>
      <c r="AY901" s="224" t="s">
        <v>138</v>
      </c>
    </row>
    <row r="902" spans="2:51" s="15" customFormat="1" ht="11.25">
      <c r="B902" s="225"/>
      <c r="C902" s="226"/>
      <c r="D902" s="205" t="s">
        <v>186</v>
      </c>
      <c r="E902" s="227" t="s">
        <v>22</v>
      </c>
      <c r="F902" s="228" t="s">
        <v>196</v>
      </c>
      <c r="G902" s="226"/>
      <c r="H902" s="229">
        <v>106.476</v>
      </c>
      <c r="I902" s="230"/>
      <c r="J902" s="230"/>
      <c r="K902" s="226"/>
      <c r="L902" s="226"/>
      <c r="M902" s="231"/>
      <c r="N902" s="232"/>
      <c r="O902" s="233"/>
      <c r="P902" s="233"/>
      <c r="Q902" s="233"/>
      <c r="R902" s="233"/>
      <c r="S902" s="233"/>
      <c r="T902" s="233"/>
      <c r="U902" s="233"/>
      <c r="V902" s="233"/>
      <c r="W902" s="233"/>
      <c r="X902" s="234"/>
      <c r="AT902" s="235" t="s">
        <v>186</v>
      </c>
      <c r="AU902" s="235" t="s">
        <v>141</v>
      </c>
      <c r="AV902" s="15" t="s">
        <v>155</v>
      </c>
      <c r="AW902" s="15" t="s">
        <v>5</v>
      </c>
      <c r="AX902" s="15" t="s">
        <v>86</v>
      </c>
      <c r="AY902" s="235" t="s">
        <v>138</v>
      </c>
    </row>
    <row r="903" spans="1:65" s="2" customFormat="1" ht="24.2" customHeight="1">
      <c r="A903" s="36"/>
      <c r="B903" s="37"/>
      <c r="C903" s="236" t="s">
        <v>959</v>
      </c>
      <c r="D903" s="236" t="s">
        <v>405</v>
      </c>
      <c r="E903" s="237" t="s">
        <v>926</v>
      </c>
      <c r="F903" s="238" t="s">
        <v>927</v>
      </c>
      <c r="G903" s="239" t="s">
        <v>682</v>
      </c>
      <c r="H903" s="240">
        <v>111.8</v>
      </c>
      <c r="I903" s="241"/>
      <c r="J903" s="242"/>
      <c r="K903" s="243">
        <f>ROUND(P903*H903,2)</f>
        <v>0</v>
      </c>
      <c r="L903" s="238" t="s">
        <v>182</v>
      </c>
      <c r="M903" s="244"/>
      <c r="N903" s="245" t="s">
        <v>22</v>
      </c>
      <c r="O903" s="186" t="s">
        <v>48</v>
      </c>
      <c r="P903" s="187">
        <f>I903+J903</f>
        <v>0</v>
      </c>
      <c r="Q903" s="187">
        <f>ROUND(I903*H903,2)</f>
        <v>0</v>
      </c>
      <c r="R903" s="187">
        <f>ROUND(J903*H903,2)</f>
        <v>0</v>
      </c>
      <c r="S903" s="66"/>
      <c r="T903" s="188">
        <f>S903*H903</f>
        <v>0</v>
      </c>
      <c r="U903" s="188">
        <v>0.0003</v>
      </c>
      <c r="V903" s="188">
        <f>U903*H903</f>
        <v>0.03353999999999999</v>
      </c>
      <c r="W903" s="188">
        <v>0</v>
      </c>
      <c r="X903" s="189">
        <f>W903*H903</f>
        <v>0</v>
      </c>
      <c r="Y903" s="36"/>
      <c r="Z903" s="36"/>
      <c r="AA903" s="36"/>
      <c r="AB903" s="36"/>
      <c r="AC903" s="36"/>
      <c r="AD903" s="36"/>
      <c r="AE903" s="36"/>
      <c r="AR903" s="190" t="s">
        <v>511</v>
      </c>
      <c r="AT903" s="190" t="s">
        <v>405</v>
      </c>
      <c r="AU903" s="190" t="s">
        <v>141</v>
      </c>
      <c r="AY903" s="19" t="s">
        <v>138</v>
      </c>
      <c r="BE903" s="191">
        <f>IF(O903="základní",K903,0)</f>
        <v>0</v>
      </c>
      <c r="BF903" s="191">
        <f>IF(O903="snížená",K903,0)</f>
        <v>0</v>
      </c>
      <c r="BG903" s="191">
        <f>IF(O903="zákl. přenesená",K903,0)</f>
        <v>0</v>
      </c>
      <c r="BH903" s="191">
        <f>IF(O903="sníž. přenesená",K903,0)</f>
        <v>0</v>
      </c>
      <c r="BI903" s="191">
        <f>IF(O903="nulová",K903,0)</f>
        <v>0</v>
      </c>
      <c r="BJ903" s="19" t="s">
        <v>141</v>
      </c>
      <c r="BK903" s="191">
        <f>ROUND(P903*H903,2)</f>
        <v>0</v>
      </c>
      <c r="BL903" s="19" t="s">
        <v>503</v>
      </c>
      <c r="BM903" s="190" t="s">
        <v>960</v>
      </c>
    </row>
    <row r="904" spans="2:51" s="14" customFormat="1" ht="11.25">
      <c r="B904" s="214"/>
      <c r="C904" s="215"/>
      <c r="D904" s="205" t="s">
        <v>186</v>
      </c>
      <c r="E904" s="216" t="s">
        <v>22</v>
      </c>
      <c r="F904" s="217" t="s">
        <v>961</v>
      </c>
      <c r="G904" s="215"/>
      <c r="H904" s="218">
        <v>106.476</v>
      </c>
      <c r="I904" s="219"/>
      <c r="J904" s="219"/>
      <c r="K904" s="215"/>
      <c r="L904" s="215"/>
      <c r="M904" s="220"/>
      <c r="N904" s="221"/>
      <c r="O904" s="222"/>
      <c r="P904" s="222"/>
      <c r="Q904" s="222"/>
      <c r="R904" s="222"/>
      <c r="S904" s="222"/>
      <c r="T904" s="222"/>
      <c r="U904" s="222"/>
      <c r="V904" s="222"/>
      <c r="W904" s="222"/>
      <c r="X904" s="223"/>
      <c r="AT904" s="224" t="s">
        <v>186</v>
      </c>
      <c r="AU904" s="224" t="s">
        <v>141</v>
      </c>
      <c r="AV904" s="14" t="s">
        <v>141</v>
      </c>
      <c r="AW904" s="14" t="s">
        <v>5</v>
      </c>
      <c r="AX904" s="14" t="s">
        <v>78</v>
      </c>
      <c r="AY904" s="224" t="s">
        <v>138</v>
      </c>
    </row>
    <row r="905" spans="2:51" s="15" customFormat="1" ht="11.25">
      <c r="B905" s="225"/>
      <c r="C905" s="226"/>
      <c r="D905" s="205" t="s">
        <v>186</v>
      </c>
      <c r="E905" s="227" t="s">
        <v>22</v>
      </c>
      <c r="F905" s="228" t="s">
        <v>196</v>
      </c>
      <c r="G905" s="226"/>
      <c r="H905" s="229">
        <v>106.476</v>
      </c>
      <c r="I905" s="230"/>
      <c r="J905" s="230"/>
      <c r="K905" s="226"/>
      <c r="L905" s="226"/>
      <c r="M905" s="231"/>
      <c r="N905" s="232"/>
      <c r="O905" s="233"/>
      <c r="P905" s="233"/>
      <c r="Q905" s="233"/>
      <c r="R905" s="233"/>
      <c r="S905" s="233"/>
      <c r="T905" s="233"/>
      <c r="U905" s="233"/>
      <c r="V905" s="233"/>
      <c r="W905" s="233"/>
      <c r="X905" s="234"/>
      <c r="AT905" s="235" t="s">
        <v>186</v>
      </c>
      <c r="AU905" s="235" t="s">
        <v>141</v>
      </c>
      <c r="AV905" s="15" t="s">
        <v>155</v>
      </c>
      <c r="AW905" s="15" t="s">
        <v>5</v>
      </c>
      <c r="AX905" s="15" t="s">
        <v>86</v>
      </c>
      <c r="AY905" s="235" t="s">
        <v>138</v>
      </c>
    </row>
    <row r="906" spans="2:51" s="14" customFormat="1" ht="11.25">
      <c r="B906" s="214"/>
      <c r="C906" s="215"/>
      <c r="D906" s="205" t="s">
        <v>186</v>
      </c>
      <c r="E906" s="215"/>
      <c r="F906" s="217" t="s">
        <v>962</v>
      </c>
      <c r="G906" s="215"/>
      <c r="H906" s="218">
        <v>111.8</v>
      </c>
      <c r="I906" s="219"/>
      <c r="J906" s="219"/>
      <c r="K906" s="215"/>
      <c r="L906" s="215"/>
      <c r="M906" s="220"/>
      <c r="N906" s="221"/>
      <c r="O906" s="222"/>
      <c r="P906" s="222"/>
      <c r="Q906" s="222"/>
      <c r="R906" s="222"/>
      <c r="S906" s="222"/>
      <c r="T906" s="222"/>
      <c r="U906" s="222"/>
      <c r="V906" s="222"/>
      <c r="W906" s="222"/>
      <c r="X906" s="223"/>
      <c r="AT906" s="224" t="s">
        <v>186</v>
      </c>
      <c r="AU906" s="224" t="s">
        <v>141</v>
      </c>
      <c r="AV906" s="14" t="s">
        <v>141</v>
      </c>
      <c r="AW906" s="14" t="s">
        <v>4</v>
      </c>
      <c r="AX906" s="14" t="s">
        <v>86</v>
      </c>
      <c r="AY906" s="224" t="s">
        <v>138</v>
      </c>
    </row>
    <row r="907" spans="1:65" s="2" customFormat="1" ht="49.15" customHeight="1">
      <c r="A907" s="36"/>
      <c r="B907" s="37"/>
      <c r="C907" s="178" t="s">
        <v>963</v>
      </c>
      <c r="D907" s="178" t="s">
        <v>142</v>
      </c>
      <c r="E907" s="179" t="s">
        <v>964</v>
      </c>
      <c r="F907" s="180" t="s">
        <v>965</v>
      </c>
      <c r="G907" s="181" t="s">
        <v>200</v>
      </c>
      <c r="H907" s="182">
        <v>3.854</v>
      </c>
      <c r="I907" s="183"/>
      <c r="J907" s="183"/>
      <c r="K907" s="184">
        <f>ROUND(P907*H907,2)</f>
        <v>0</v>
      </c>
      <c r="L907" s="180" t="s">
        <v>182</v>
      </c>
      <c r="M907" s="41"/>
      <c r="N907" s="185" t="s">
        <v>22</v>
      </c>
      <c r="O907" s="186" t="s">
        <v>48</v>
      </c>
      <c r="P907" s="187">
        <f>I907+J907</f>
        <v>0</v>
      </c>
      <c r="Q907" s="187">
        <f>ROUND(I907*H907,2)</f>
        <v>0</v>
      </c>
      <c r="R907" s="187">
        <f>ROUND(J907*H907,2)</f>
        <v>0</v>
      </c>
      <c r="S907" s="66"/>
      <c r="T907" s="188">
        <f>S907*H907</f>
        <v>0</v>
      </c>
      <c r="U907" s="188">
        <v>0</v>
      </c>
      <c r="V907" s="188">
        <f>U907*H907</f>
        <v>0</v>
      </c>
      <c r="W907" s="188">
        <v>0</v>
      </c>
      <c r="X907" s="189">
        <f>W907*H907</f>
        <v>0</v>
      </c>
      <c r="Y907" s="36"/>
      <c r="Z907" s="36"/>
      <c r="AA907" s="36"/>
      <c r="AB907" s="36"/>
      <c r="AC907" s="36"/>
      <c r="AD907" s="36"/>
      <c r="AE907" s="36"/>
      <c r="AR907" s="190" t="s">
        <v>503</v>
      </c>
      <c r="AT907" s="190" t="s">
        <v>142</v>
      </c>
      <c r="AU907" s="190" t="s">
        <v>141</v>
      </c>
      <c r="AY907" s="19" t="s">
        <v>138</v>
      </c>
      <c r="BE907" s="191">
        <f>IF(O907="základní",K907,0)</f>
        <v>0</v>
      </c>
      <c r="BF907" s="191">
        <f>IF(O907="snížená",K907,0)</f>
        <v>0</v>
      </c>
      <c r="BG907" s="191">
        <f>IF(O907="zákl. přenesená",K907,0)</f>
        <v>0</v>
      </c>
      <c r="BH907" s="191">
        <f>IF(O907="sníž. přenesená",K907,0)</f>
        <v>0</v>
      </c>
      <c r="BI907" s="191">
        <f>IF(O907="nulová",K907,0)</f>
        <v>0</v>
      </c>
      <c r="BJ907" s="19" t="s">
        <v>141</v>
      </c>
      <c r="BK907" s="191">
        <f>ROUND(P907*H907,2)</f>
        <v>0</v>
      </c>
      <c r="BL907" s="19" t="s">
        <v>503</v>
      </c>
      <c r="BM907" s="190" t="s">
        <v>966</v>
      </c>
    </row>
    <row r="908" spans="1:47" s="2" customFormat="1" ht="11.25">
      <c r="A908" s="36"/>
      <c r="B908" s="37"/>
      <c r="C908" s="38"/>
      <c r="D908" s="198" t="s">
        <v>184</v>
      </c>
      <c r="E908" s="38"/>
      <c r="F908" s="199" t="s">
        <v>967</v>
      </c>
      <c r="G908" s="38"/>
      <c r="H908" s="38"/>
      <c r="I908" s="200"/>
      <c r="J908" s="200"/>
      <c r="K908" s="38"/>
      <c r="L908" s="38"/>
      <c r="M908" s="41"/>
      <c r="N908" s="201"/>
      <c r="O908" s="202"/>
      <c r="P908" s="66"/>
      <c r="Q908" s="66"/>
      <c r="R908" s="66"/>
      <c r="S908" s="66"/>
      <c r="T908" s="66"/>
      <c r="U908" s="66"/>
      <c r="V908" s="66"/>
      <c r="W908" s="66"/>
      <c r="X908" s="67"/>
      <c r="Y908" s="36"/>
      <c r="Z908" s="36"/>
      <c r="AA908" s="36"/>
      <c r="AB908" s="36"/>
      <c r="AC908" s="36"/>
      <c r="AD908" s="36"/>
      <c r="AE908" s="36"/>
      <c r="AT908" s="19" t="s">
        <v>184</v>
      </c>
      <c r="AU908" s="19" t="s">
        <v>141</v>
      </c>
    </row>
    <row r="909" spans="2:63" s="12" customFormat="1" ht="22.9" customHeight="1">
      <c r="B909" s="161"/>
      <c r="C909" s="162"/>
      <c r="D909" s="163" t="s">
        <v>77</v>
      </c>
      <c r="E909" s="176" t="s">
        <v>968</v>
      </c>
      <c r="F909" s="176" t="s">
        <v>969</v>
      </c>
      <c r="G909" s="162"/>
      <c r="H909" s="162"/>
      <c r="I909" s="165"/>
      <c r="J909" s="165"/>
      <c r="K909" s="177">
        <f>BK909</f>
        <v>0</v>
      </c>
      <c r="L909" s="162"/>
      <c r="M909" s="167"/>
      <c r="N909" s="168"/>
      <c r="O909" s="169"/>
      <c r="P909" s="169"/>
      <c r="Q909" s="170">
        <f>SUM(Q910:Q925)</f>
        <v>0</v>
      </c>
      <c r="R909" s="170">
        <f>SUM(R910:R925)</f>
        <v>0</v>
      </c>
      <c r="S909" s="169"/>
      <c r="T909" s="171">
        <f>SUM(T910:T925)</f>
        <v>0</v>
      </c>
      <c r="U909" s="169"/>
      <c r="V909" s="171">
        <f>SUM(V910:V925)</f>
        <v>0.0036599716</v>
      </c>
      <c r="W909" s="169"/>
      <c r="X909" s="172">
        <f>SUM(X910:X925)</f>
        <v>0</v>
      </c>
      <c r="AR909" s="173" t="s">
        <v>141</v>
      </c>
      <c r="AT909" s="174" t="s">
        <v>77</v>
      </c>
      <c r="AU909" s="174" t="s">
        <v>86</v>
      </c>
      <c r="AY909" s="173" t="s">
        <v>138</v>
      </c>
      <c r="BK909" s="175">
        <f>SUM(BK910:BK925)</f>
        <v>0</v>
      </c>
    </row>
    <row r="910" spans="1:65" s="2" customFormat="1" ht="24.2" customHeight="1">
      <c r="A910" s="36"/>
      <c r="B910" s="37"/>
      <c r="C910" s="178" t="s">
        <v>970</v>
      </c>
      <c r="D910" s="178" t="s">
        <v>142</v>
      </c>
      <c r="E910" s="179" t="s">
        <v>971</v>
      </c>
      <c r="F910" s="180" t="s">
        <v>972</v>
      </c>
      <c r="G910" s="181" t="s">
        <v>208</v>
      </c>
      <c r="H910" s="182">
        <v>1.568</v>
      </c>
      <c r="I910" s="183"/>
      <c r="J910" s="183"/>
      <c r="K910" s="184">
        <f>ROUND(P910*H910,2)</f>
        <v>0</v>
      </c>
      <c r="L910" s="180" t="s">
        <v>182</v>
      </c>
      <c r="M910" s="41"/>
      <c r="N910" s="185" t="s">
        <v>22</v>
      </c>
      <c r="O910" s="186" t="s">
        <v>48</v>
      </c>
      <c r="P910" s="187">
        <f>I910+J910</f>
        <v>0</v>
      </c>
      <c r="Q910" s="187">
        <f>ROUND(I910*H910,2)</f>
        <v>0</v>
      </c>
      <c r="R910" s="187">
        <f>ROUND(J910*H910,2)</f>
        <v>0</v>
      </c>
      <c r="S910" s="66"/>
      <c r="T910" s="188">
        <f>S910*H910</f>
        <v>0</v>
      </c>
      <c r="U910" s="188">
        <v>0.00014375</v>
      </c>
      <c r="V910" s="188">
        <f>U910*H910</f>
        <v>0.0002254</v>
      </c>
      <c r="W910" s="188">
        <v>0</v>
      </c>
      <c r="X910" s="189">
        <f>W910*H910</f>
        <v>0</v>
      </c>
      <c r="Y910" s="36"/>
      <c r="Z910" s="36"/>
      <c r="AA910" s="36"/>
      <c r="AB910" s="36"/>
      <c r="AC910" s="36"/>
      <c r="AD910" s="36"/>
      <c r="AE910" s="36"/>
      <c r="AR910" s="190" t="s">
        <v>503</v>
      </c>
      <c r="AT910" s="190" t="s">
        <v>142</v>
      </c>
      <c r="AU910" s="190" t="s">
        <v>141</v>
      </c>
      <c r="AY910" s="19" t="s">
        <v>138</v>
      </c>
      <c r="BE910" s="191">
        <f>IF(O910="základní",K910,0)</f>
        <v>0</v>
      </c>
      <c r="BF910" s="191">
        <f>IF(O910="snížená",K910,0)</f>
        <v>0</v>
      </c>
      <c r="BG910" s="191">
        <f>IF(O910="zákl. přenesená",K910,0)</f>
        <v>0</v>
      </c>
      <c r="BH910" s="191">
        <f>IF(O910="sníž. přenesená",K910,0)</f>
        <v>0</v>
      </c>
      <c r="BI910" s="191">
        <f>IF(O910="nulová",K910,0)</f>
        <v>0</v>
      </c>
      <c r="BJ910" s="19" t="s">
        <v>141</v>
      </c>
      <c r="BK910" s="191">
        <f>ROUND(P910*H910,2)</f>
        <v>0</v>
      </c>
      <c r="BL910" s="19" t="s">
        <v>503</v>
      </c>
      <c r="BM910" s="190" t="s">
        <v>973</v>
      </c>
    </row>
    <row r="911" spans="1:47" s="2" customFormat="1" ht="11.25">
      <c r="A911" s="36"/>
      <c r="B911" s="37"/>
      <c r="C911" s="38"/>
      <c r="D911" s="198" t="s">
        <v>184</v>
      </c>
      <c r="E911" s="38"/>
      <c r="F911" s="199" t="s">
        <v>974</v>
      </c>
      <c r="G911" s="38"/>
      <c r="H911" s="38"/>
      <c r="I911" s="200"/>
      <c r="J911" s="200"/>
      <c r="K911" s="38"/>
      <c r="L911" s="38"/>
      <c r="M911" s="41"/>
      <c r="N911" s="201"/>
      <c r="O911" s="202"/>
      <c r="P911" s="66"/>
      <c r="Q911" s="66"/>
      <c r="R911" s="66"/>
      <c r="S911" s="66"/>
      <c r="T911" s="66"/>
      <c r="U911" s="66"/>
      <c r="V911" s="66"/>
      <c r="W911" s="66"/>
      <c r="X911" s="67"/>
      <c r="Y911" s="36"/>
      <c r="Z911" s="36"/>
      <c r="AA911" s="36"/>
      <c r="AB911" s="36"/>
      <c r="AC911" s="36"/>
      <c r="AD911" s="36"/>
      <c r="AE911" s="36"/>
      <c r="AT911" s="19" t="s">
        <v>184</v>
      </c>
      <c r="AU911" s="19" t="s">
        <v>141</v>
      </c>
    </row>
    <row r="912" spans="2:51" s="14" customFormat="1" ht="11.25">
      <c r="B912" s="214"/>
      <c r="C912" s="215"/>
      <c r="D912" s="205" t="s">
        <v>186</v>
      </c>
      <c r="E912" s="216" t="s">
        <v>22</v>
      </c>
      <c r="F912" s="217" t="s">
        <v>975</v>
      </c>
      <c r="G912" s="215"/>
      <c r="H912" s="218">
        <v>1.568</v>
      </c>
      <c r="I912" s="219"/>
      <c r="J912" s="219"/>
      <c r="K912" s="215"/>
      <c r="L912" s="215"/>
      <c r="M912" s="220"/>
      <c r="N912" s="221"/>
      <c r="O912" s="222"/>
      <c r="P912" s="222"/>
      <c r="Q912" s="222"/>
      <c r="R912" s="222"/>
      <c r="S912" s="222"/>
      <c r="T912" s="222"/>
      <c r="U912" s="222"/>
      <c r="V912" s="222"/>
      <c r="W912" s="222"/>
      <c r="X912" s="223"/>
      <c r="AT912" s="224" t="s">
        <v>186</v>
      </c>
      <c r="AU912" s="224" t="s">
        <v>141</v>
      </c>
      <c r="AV912" s="14" t="s">
        <v>141</v>
      </c>
      <c r="AW912" s="14" t="s">
        <v>5</v>
      </c>
      <c r="AX912" s="14" t="s">
        <v>78</v>
      </c>
      <c r="AY912" s="224" t="s">
        <v>138</v>
      </c>
    </row>
    <row r="913" spans="2:51" s="15" customFormat="1" ht="11.25">
      <c r="B913" s="225"/>
      <c r="C913" s="226"/>
      <c r="D913" s="205" t="s">
        <v>186</v>
      </c>
      <c r="E913" s="227" t="s">
        <v>22</v>
      </c>
      <c r="F913" s="228" t="s">
        <v>196</v>
      </c>
      <c r="G913" s="226"/>
      <c r="H913" s="229">
        <v>1.568</v>
      </c>
      <c r="I913" s="230"/>
      <c r="J913" s="230"/>
      <c r="K913" s="226"/>
      <c r="L913" s="226"/>
      <c r="M913" s="231"/>
      <c r="N913" s="232"/>
      <c r="O913" s="233"/>
      <c r="P913" s="233"/>
      <c r="Q913" s="233"/>
      <c r="R913" s="233"/>
      <c r="S913" s="233"/>
      <c r="T913" s="233"/>
      <c r="U913" s="233"/>
      <c r="V913" s="233"/>
      <c r="W913" s="233"/>
      <c r="X913" s="234"/>
      <c r="AT913" s="235" t="s">
        <v>186</v>
      </c>
      <c r="AU913" s="235" t="s">
        <v>141</v>
      </c>
      <c r="AV913" s="15" t="s">
        <v>155</v>
      </c>
      <c r="AW913" s="15" t="s">
        <v>5</v>
      </c>
      <c r="AX913" s="15" t="s">
        <v>86</v>
      </c>
      <c r="AY913" s="235" t="s">
        <v>138</v>
      </c>
    </row>
    <row r="914" spans="1:65" s="2" customFormat="1" ht="24.2" customHeight="1">
      <c r="A914" s="36"/>
      <c r="B914" s="37"/>
      <c r="C914" s="178" t="s">
        <v>976</v>
      </c>
      <c r="D914" s="178" t="s">
        <v>142</v>
      </c>
      <c r="E914" s="179" t="s">
        <v>977</v>
      </c>
      <c r="F914" s="180" t="s">
        <v>978</v>
      </c>
      <c r="G914" s="181" t="s">
        <v>208</v>
      </c>
      <c r="H914" s="182">
        <v>13.956</v>
      </c>
      <c r="I914" s="183"/>
      <c r="J914" s="183"/>
      <c r="K914" s="184">
        <f>ROUND(P914*H914,2)</f>
        <v>0</v>
      </c>
      <c r="L914" s="180" t="s">
        <v>182</v>
      </c>
      <c r="M914" s="41"/>
      <c r="N914" s="185" t="s">
        <v>22</v>
      </c>
      <c r="O914" s="186" t="s">
        <v>48</v>
      </c>
      <c r="P914" s="187">
        <f>I914+J914</f>
        <v>0</v>
      </c>
      <c r="Q914" s="187">
        <f>ROUND(I914*H914,2)</f>
        <v>0</v>
      </c>
      <c r="R914" s="187">
        <f>ROUND(J914*H914,2)</f>
        <v>0</v>
      </c>
      <c r="S914" s="66"/>
      <c r="T914" s="188">
        <f>S914*H914</f>
        <v>0</v>
      </c>
      <c r="U914" s="188">
        <v>0.00012305</v>
      </c>
      <c r="V914" s="188">
        <f>U914*H914</f>
        <v>0.0017172858</v>
      </c>
      <c r="W914" s="188">
        <v>0</v>
      </c>
      <c r="X914" s="189">
        <f>W914*H914</f>
        <v>0</v>
      </c>
      <c r="Y914" s="36"/>
      <c r="Z914" s="36"/>
      <c r="AA914" s="36"/>
      <c r="AB914" s="36"/>
      <c r="AC914" s="36"/>
      <c r="AD914" s="36"/>
      <c r="AE914" s="36"/>
      <c r="AR914" s="190" t="s">
        <v>503</v>
      </c>
      <c r="AT914" s="190" t="s">
        <v>142</v>
      </c>
      <c r="AU914" s="190" t="s">
        <v>141</v>
      </c>
      <c r="AY914" s="19" t="s">
        <v>138</v>
      </c>
      <c r="BE914" s="191">
        <f>IF(O914="základní",K914,0)</f>
        <v>0</v>
      </c>
      <c r="BF914" s="191">
        <f>IF(O914="snížená",K914,0)</f>
        <v>0</v>
      </c>
      <c r="BG914" s="191">
        <f>IF(O914="zákl. přenesená",K914,0)</f>
        <v>0</v>
      </c>
      <c r="BH914" s="191">
        <f>IF(O914="sníž. přenesená",K914,0)</f>
        <v>0</v>
      </c>
      <c r="BI914" s="191">
        <f>IF(O914="nulová",K914,0)</f>
        <v>0</v>
      </c>
      <c r="BJ914" s="19" t="s">
        <v>141</v>
      </c>
      <c r="BK914" s="191">
        <f>ROUND(P914*H914,2)</f>
        <v>0</v>
      </c>
      <c r="BL914" s="19" t="s">
        <v>503</v>
      </c>
      <c r="BM914" s="190" t="s">
        <v>979</v>
      </c>
    </row>
    <row r="915" spans="1:47" s="2" customFormat="1" ht="11.25">
      <c r="A915" s="36"/>
      <c r="B915" s="37"/>
      <c r="C915" s="38"/>
      <c r="D915" s="198" t="s">
        <v>184</v>
      </c>
      <c r="E915" s="38"/>
      <c r="F915" s="199" t="s">
        <v>980</v>
      </c>
      <c r="G915" s="38"/>
      <c r="H915" s="38"/>
      <c r="I915" s="200"/>
      <c r="J915" s="200"/>
      <c r="K915" s="38"/>
      <c r="L915" s="38"/>
      <c r="M915" s="41"/>
      <c r="N915" s="201"/>
      <c r="O915" s="202"/>
      <c r="P915" s="66"/>
      <c r="Q915" s="66"/>
      <c r="R915" s="66"/>
      <c r="S915" s="66"/>
      <c r="T915" s="66"/>
      <c r="U915" s="66"/>
      <c r="V915" s="66"/>
      <c r="W915" s="66"/>
      <c r="X915" s="67"/>
      <c r="Y915" s="36"/>
      <c r="Z915" s="36"/>
      <c r="AA915" s="36"/>
      <c r="AB915" s="36"/>
      <c r="AC915" s="36"/>
      <c r="AD915" s="36"/>
      <c r="AE915" s="36"/>
      <c r="AT915" s="19" t="s">
        <v>184</v>
      </c>
      <c r="AU915" s="19" t="s">
        <v>141</v>
      </c>
    </row>
    <row r="916" spans="2:51" s="14" customFormat="1" ht="11.25">
      <c r="B916" s="214"/>
      <c r="C916" s="215"/>
      <c r="D916" s="205" t="s">
        <v>186</v>
      </c>
      <c r="E916" s="216" t="s">
        <v>22</v>
      </c>
      <c r="F916" s="217" t="s">
        <v>981</v>
      </c>
      <c r="G916" s="215"/>
      <c r="H916" s="218">
        <v>0.953</v>
      </c>
      <c r="I916" s="219"/>
      <c r="J916" s="219"/>
      <c r="K916" s="215"/>
      <c r="L916" s="215"/>
      <c r="M916" s="220"/>
      <c r="N916" s="221"/>
      <c r="O916" s="222"/>
      <c r="P916" s="222"/>
      <c r="Q916" s="222"/>
      <c r="R916" s="222"/>
      <c r="S916" s="222"/>
      <c r="T916" s="222"/>
      <c r="U916" s="222"/>
      <c r="V916" s="222"/>
      <c r="W916" s="222"/>
      <c r="X916" s="223"/>
      <c r="AT916" s="224" t="s">
        <v>186</v>
      </c>
      <c r="AU916" s="224" t="s">
        <v>141</v>
      </c>
      <c r="AV916" s="14" t="s">
        <v>141</v>
      </c>
      <c r="AW916" s="14" t="s">
        <v>5</v>
      </c>
      <c r="AX916" s="14" t="s">
        <v>78</v>
      </c>
      <c r="AY916" s="224" t="s">
        <v>138</v>
      </c>
    </row>
    <row r="917" spans="2:51" s="14" customFormat="1" ht="11.25">
      <c r="B917" s="214"/>
      <c r="C917" s="215"/>
      <c r="D917" s="205" t="s">
        <v>186</v>
      </c>
      <c r="E917" s="216" t="s">
        <v>22</v>
      </c>
      <c r="F917" s="217" t="s">
        <v>982</v>
      </c>
      <c r="G917" s="215"/>
      <c r="H917" s="218">
        <v>0.974</v>
      </c>
      <c r="I917" s="219"/>
      <c r="J917" s="219"/>
      <c r="K917" s="215"/>
      <c r="L917" s="215"/>
      <c r="M917" s="220"/>
      <c r="N917" s="221"/>
      <c r="O917" s="222"/>
      <c r="P917" s="222"/>
      <c r="Q917" s="222"/>
      <c r="R917" s="222"/>
      <c r="S917" s="222"/>
      <c r="T917" s="222"/>
      <c r="U917" s="222"/>
      <c r="V917" s="222"/>
      <c r="W917" s="222"/>
      <c r="X917" s="223"/>
      <c r="AT917" s="224" t="s">
        <v>186</v>
      </c>
      <c r="AU917" s="224" t="s">
        <v>141</v>
      </c>
      <c r="AV917" s="14" t="s">
        <v>141</v>
      </c>
      <c r="AW917" s="14" t="s">
        <v>5</v>
      </c>
      <c r="AX917" s="14" t="s">
        <v>78</v>
      </c>
      <c r="AY917" s="224" t="s">
        <v>138</v>
      </c>
    </row>
    <row r="918" spans="2:51" s="14" customFormat="1" ht="11.25">
      <c r="B918" s="214"/>
      <c r="C918" s="215"/>
      <c r="D918" s="205" t="s">
        <v>186</v>
      </c>
      <c r="E918" s="216" t="s">
        <v>22</v>
      </c>
      <c r="F918" s="217" t="s">
        <v>983</v>
      </c>
      <c r="G918" s="215"/>
      <c r="H918" s="218">
        <v>7.963</v>
      </c>
      <c r="I918" s="219"/>
      <c r="J918" s="219"/>
      <c r="K918" s="215"/>
      <c r="L918" s="215"/>
      <c r="M918" s="220"/>
      <c r="N918" s="221"/>
      <c r="O918" s="222"/>
      <c r="P918" s="222"/>
      <c r="Q918" s="222"/>
      <c r="R918" s="222"/>
      <c r="S918" s="222"/>
      <c r="T918" s="222"/>
      <c r="U918" s="222"/>
      <c r="V918" s="222"/>
      <c r="W918" s="222"/>
      <c r="X918" s="223"/>
      <c r="AT918" s="224" t="s">
        <v>186</v>
      </c>
      <c r="AU918" s="224" t="s">
        <v>141</v>
      </c>
      <c r="AV918" s="14" t="s">
        <v>141</v>
      </c>
      <c r="AW918" s="14" t="s">
        <v>5</v>
      </c>
      <c r="AX918" s="14" t="s">
        <v>78</v>
      </c>
      <c r="AY918" s="224" t="s">
        <v>138</v>
      </c>
    </row>
    <row r="919" spans="2:51" s="14" customFormat="1" ht="11.25">
      <c r="B919" s="214"/>
      <c r="C919" s="215"/>
      <c r="D919" s="205" t="s">
        <v>186</v>
      </c>
      <c r="E919" s="216" t="s">
        <v>22</v>
      </c>
      <c r="F919" s="217" t="s">
        <v>984</v>
      </c>
      <c r="G919" s="215"/>
      <c r="H919" s="218">
        <v>4.066</v>
      </c>
      <c r="I919" s="219"/>
      <c r="J919" s="219"/>
      <c r="K919" s="215"/>
      <c r="L919" s="215"/>
      <c r="M919" s="220"/>
      <c r="N919" s="221"/>
      <c r="O919" s="222"/>
      <c r="P919" s="222"/>
      <c r="Q919" s="222"/>
      <c r="R919" s="222"/>
      <c r="S919" s="222"/>
      <c r="T919" s="222"/>
      <c r="U919" s="222"/>
      <c r="V919" s="222"/>
      <c r="W919" s="222"/>
      <c r="X919" s="223"/>
      <c r="AT919" s="224" t="s">
        <v>186</v>
      </c>
      <c r="AU919" s="224" t="s">
        <v>141</v>
      </c>
      <c r="AV919" s="14" t="s">
        <v>141</v>
      </c>
      <c r="AW919" s="14" t="s">
        <v>5</v>
      </c>
      <c r="AX919" s="14" t="s">
        <v>78</v>
      </c>
      <c r="AY919" s="224" t="s">
        <v>138</v>
      </c>
    </row>
    <row r="920" spans="2:51" s="15" customFormat="1" ht="11.25">
      <c r="B920" s="225"/>
      <c r="C920" s="226"/>
      <c r="D920" s="205" t="s">
        <v>186</v>
      </c>
      <c r="E920" s="227" t="s">
        <v>22</v>
      </c>
      <c r="F920" s="228" t="s">
        <v>196</v>
      </c>
      <c r="G920" s="226"/>
      <c r="H920" s="229">
        <v>13.956</v>
      </c>
      <c r="I920" s="230"/>
      <c r="J920" s="230"/>
      <c r="K920" s="226"/>
      <c r="L920" s="226"/>
      <c r="M920" s="231"/>
      <c r="N920" s="232"/>
      <c r="O920" s="233"/>
      <c r="P920" s="233"/>
      <c r="Q920" s="233"/>
      <c r="R920" s="233"/>
      <c r="S920" s="233"/>
      <c r="T920" s="233"/>
      <c r="U920" s="233"/>
      <c r="V920" s="233"/>
      <c r="W920" s="233"/>
      <c r="X920" s="234"/>
      <c r="AT920" s="235" t="s">
        <v>186</v>
      </c>
      <c r="AU920" s="235" t="s">
        <v>141</v>
      </c>
      <c r="AV920" s="15" t="s">
        <v>155</v>
      </c>
      <c r="AW920" s="15" t="s">
        <v>5</v>
      </c>
      <c r="AX920" s="15" t="s">
        <v>86</v>
      </c>
      <c r="AY920" s="235" t="s">
        <v>138</v>
      </c>
    </row>
    <row r="921" spans="1:65" s="2" customFormat="1" ht="24.2" customHeight="1">
      <c r="A921" s="36"/>
      <c r="B921" s="37"/>
      <c r="C921" s="178" t="s">
        <v>985</v>
      </c>
      <c r="D921" s="178" t="s">
        <v>142</v>
      </c>
      <c r="E921" s="179" t="s">
        <v>986</v>
      </c>
      <c r="F921" s="180" t="s">
        <v>987</v>
      </c>
      <c r="G921" s="181" t="s">
        <v>208</v>
      </c>
      <c r="H921" s="182">
        <v>13.956</v>
      </c>
      <c r="I921" s="183"/>
      <c r="J921" s="183"/>
      <c r="K921" s="184">
        <f>ROUND(P921*H921,2)</f>
        <v>0</v>
      </c>
      <c r="L921" s="180" t="s">
        <v>182</v>
      </c>
      <c r="M921" s="41"/>
      <c r="N921" s="185" t="s">
        <v>22</v>
      </c>
      <c r="O921" s="186" t="s">
        <v>48</v>
      </c>
      <c r="P921" s="187">
        <f>I921+J921</f>
        <v>0</v>
      </c>
      <c r="Q921" s="187">
        <f>ROUND(I921*H921,2)</f>
        <v>0</v>
      </c>
      <c r="R921" s="187">
        <f>ROUND(J921*H921,2)</f>
        <v>0</v>
      </c>
      <c r="S921" s="66"/>
      <c r="T921" s="188">
        <f>S921*H921</f>
        <v>0</v>
      </c>
      <c r="U921" s="188">
        <v>0.00012305</v>
      </c>
      <c r="V921" s="188">
        <f>U921*H921</f>
        <v>0.0017172858</v>
      </c>
      <c r="W921" s="188">
        <v>0</v>
      </c>
      <c r="X921" s="189">
        <f>W921*H921</f>
        <v>0</v>
      </c>
      <c r="Y921" s="36"/>
      <c r="Z921" s="36"/>
      <c r="AA921" s="36"/>
      <c r="AB921" s="36"/>
      <c r="AC921" s="36"/>
      <c r="AD921" s="36"/>
      <c r="AE921" s="36"/>
      <c r="AR921" s="190" t="s">
        <v>503</v>
      </c>
      <c r="AT921" s="190" t="s">
        <v>142</v>
      </c>
      <c r="AU921" s="190" t="s">
        <v>141</v>
      </c>
      <c r="AY921" s="19" t="s">
        <v>138</v>
      </c>
      <c r="BE921" s="191">
        <f>IF(O921="základní",K921,0)</f>
        <v>0</v>
      </c>
      <c r="BF921" s="191">
        <f>IF(O921="snížená",K921,0)</f>
        <v>0</v>
      </c>
      <c r="BG921" s="191">
        <f>IF(O921="zákl. přenesená",K921,0)</f>
        <v>0</v>
      </c>
      <c r="BH921" s="191">
        <f>IF(O921="sníž. přenesená",K921,0)</f>
        <v>0</v>
      </c>
      <c r="BI921" s="191">
        <f>IF(O921="nulová",K921,0)</f>
        <v>0</v>
      </c>
      <c r="BJ921" s="19" t="s">
        <v>141</v>
      </c>
      <c r="BK921" s="191">
        <f>ROUND(P921*H921,2)</f>
        <v>0</v>
      </c>
      <c r="BL921" s="19" t="s">
        <v>503</v>
      </c>
      <c r="BM921" s="190" t="s">
        <v>988</v>
      </c>
    </row>
    <row r="922" spans="1:47" s="2" customFormat="1" ht="11.25">
      <c r="A922" s="36"/>
      <c r="B922" s="37"/>
      <c r="C922" s="38"/>
      <c r="D922" s="198" t="s">
        <v>184</v>
      </c>
      <c r="E922" s="38"/>
      <c r="F922" s="199" t="s">
        <v>989</v>
      </c>
      <c r="G922" s="38"/>
      <c r="H922" s="38"/>
      <c r="I922" s="200"/>
      <c r="J922" s="200"/>
      <c r="K922" s="38"/>
      <c r="L922" s="38"/>
      <c r="M922" s="41"/>
      <c r="N922" s="201"/>
      <c r="O922" s="202"/>
      <c r="P922" s="66"/>
      <c r="Q922" s="66"/>
      <c r="R922" s="66"/>
      <c r="S922" s="66"/>
      <c r="T922" s="66"/>
      <c r="U922" s="66"/>
      <c r="V922" s="66"/>
      <c r="W922" s="66"/>
      <c r="X922" s="67"/>
      <c r="Y922" s="36"/>
      <c r="Z922" s="36"/>
      <c r="AA922" s="36"/>
      <c r="AB922" s="36"/>
      <c r="AC922" s="36"/>
      <c r="AD922" s="36"/>
      <c r="AE922" s="36"/>
      <c r="AT922" s="19" t="s">
        <v>184</v>
      </c>
      <c r="AU922" s="19" t="s">
        <v>141</v>
      </c>
    </row>
    <row r="923" spans="2:51" s="13" customFormat="1" ht="11.25">
      <c r="B923" s="203"/>
      <c r="C923" s="204"/>
      <c r="D923" s="205" t="s">
        <v>186</v>
      </c>
      <c r="E923" s="206" t="s">
        <v>22</v>
      </c>
      <c r="F923" s="207" t="s">
        <v>990</v>
      </c>
      <c r="G923" s="204"/>
      <c r="H923" s="206" t="s">
        <v>22</v>
      </c>
      <c r="I923" s="208"/>
      <c r="J923" s="208"/>
      <c r="K923" s="204"/>
      <c r="L923" s="204"/>
      <c r="M923" s="209"/>
      <c r="N923" s="210"/>
      <c r="O923" s="211"/>
      <c r="P923" s="211"/>
      <c r="Q923" s="211"/>
      <c r="R923" s="211"/>
      <c r="S923" s="211"/>
      <c r="T923" s="211"/>
      <c r="U923" s="211"/>
      <c r="V923" s="211"/>
      <c r="W923" s="211"/>
      <c r="X923" s="212"/>
      <c r="AT923" s="213" t="s">
        <v>186</v>
      </c>
      <c r="AU923" s="213" t="s">
        <v>141</v>
      </c>
      <c r="AV923" s="13" t="s">
        <v>86</v>
      </c>
      <c r="AW923" s="13" t="s">
        <v>5</v>
      </c>
      <c r="AX923" s="13" t="s">
        <v>78</v>
      </c>
      <c r="AY923" s="213" t="s">
        <v>138</v>
      </c>
    </row>
    <row r="924" spans="2:51" s="14" customFormat="1" ht="11.25">
      <c r="B924" s="214"/>
      <c r="C924" s="215"/>
      <c r="D924" s="205" t="s">
        <v>186</v>
      </c>
      <c r="E924" s="216" t="s">
        <v>22</v>
      </c>
      <c r="F924" s="217" t="s">
        <v>991</v>
      </c>
      <c r="G924" s="215"/>
      <c r="H924" s="218">
        <v>13.956</v>
      </c>
      <c r="I924" s="219"/>
      <c r="J924" s="219"/>
      <c r="K924" s="215"/>
      <c r="L924" s="215"/>
      <c r="M924" s="220"/>
      <c r="N924" s="221"/>
      <c r="O924" s="222"/>
      <c r="P924" s="222"/>
      <c r="Q924" s="222"/>
      <c r="R924" s="222"/>
      <c r="S924" s="222"/>
      <c r="T924" s="222"/>
      <c r="U924" s="222"/>
      <c r="V924" s="222"/>
      <c r="W924" s="222"/>
      <c r="X924" s="223"/>
      <c r="AT924" s="224" t="s">
        <v>186</v>
      </c>
      <c r="AU924" s="224" t="s">
        <v>141</v>
      </c>
      <c r="AV924" s="14" t="s">
        <v>141</v>
      </c>
      <c r="AW924" s="14" t="s">
        <v>5</v>
      </c>
      <c r="AX924" s="14" t="s">
        <v>78</v>
      </c>
      <c r="AY924" s="224" t="s">
        <v>138</v>
      </c>
    </row>
    <row r="925" spans="2:51" s="15" customFormat="1" ht="11.25">
      <c r="B925" s="225"/>
      <c r="C925" s="226"/>
      <c r="D925" s="205" t="s">
        <v>186</v>
      </c>
      <c r="E925" s="227" t="s">
        <v>22</v>
      </c>
      <c r="F925" s="228" t="s">
        <v>196</v>
      </c>
      <c r="G925" s="226"/>
      <c r="H925" s="229">
        <v>13.956</v>
      </c>
      <c r="I925" s="230"/>
      <c r="J925" s="230"/>
      <c r="K925" s="226"/>
      <c r="L925" s="226"/>
      <c r="M925" s="231"/>
      <c r="N925" s="232"/>
      <c r="O925" s="233"/>
      <c r="P925" s="233"/>
      <c r="Q925" s="233"/>
      <c r="R925" s="233"/>
      <c r="S925" s="233"/>
      <c r="T925" s="233"/>
      <c r="U925" s="233"/>
      <c r="V925" s="233"/>
      <c r="W925" s="233"/>
      <c r="X925" s="234"/>
      <c r="AT925" s="235" t="s">
        <v>186</v>
      </c>
      <c r="AU925" s="235" t="s">
        <v>141</v>
      </c>
      <c r="AV925" s="15" t="s">
        <v>155</v>
      </c>
      <c r="AW925" s="15" t="s">
        <v>5</v>
      </c>
      <c r="AX925" s="15" t="s">
        <v>86</v>
      </c>
      <c r="AY925" s="235" t="s">
        <v>138</v>
      </c>
    </row>
    <row r="926" spans="2:63" s="12" customFormat="1" ht="22.9" customHeight="1">
      <c r="B926" s="161"/>
      <c r="C926" s="162"/>
      <c r="D926" s="163" t="s">
        <v>77</v>
      </c>
      <c r="E926" s="176" t="s">
        <v>992</v>
      </c>
      <c r="F926" s="176" t="s">
        <v>993</v>
      </c>
      <c r="G926" s="162"/>
      <c r="H926" s="162"/>
      <c r="I926" s="165"/>
      <c r="J926" s="165"/>
      <c r="K926" s="177">
        <f>BK926</f>
        <v>0</v>
      </c>
      <c r="L926" s="162"/>
      <c r="M926" s="167"/>
      <c r="N926" s="168"/>
      <c r="O926" s="169"/>
      <c r="P926" s="169"/>
      <c r="Q926" s="170">
        <f>SUM(Q927:Q983)</f>
        <v>0</v>
      </c>
      <c r="R926" s="170">
        <f>SUM(R927:R983)</f>
        <v>0</v>
      </c>
      <c r="S926" s="169"/>
      <c r="T926" s="171">
        <f>SUM(T927:T983)</f>
        <v>0</v>
      </c>
      <c r="U926" s="169"/>
      <c r="V926" s="171">
        <f>SUM(V927:V983)</f>
        <v>0.7217214456000002</v>
      </c>
      <c r="W926" s="169"/>
      <c r="X926" s="172">
        <f>SUM(X927:X983)</f>
        <v>0.1160237</v>
      </c>
      <c r="AR926" s="173" t="s">
        <v>141</v>
      </c>
      <c r="AT926" s="174" t="s">
        <v>77</v>
      </c>
      <c r="AU926" s="174" t="s">
        <v>86</v>
      </c>
      <c r="AY926" s="173" t="s">
        <v>138</v>
      </c>
      <c r="BK926" s="175">
        <f>SUM(BK927:BK983)</f>
        <v>0</v>
      </c>
    </row>
    <row r="927" spans="1:65" s="2" customFormat="1" ht="24.2" customHeight="1">
      <c r="A927" s="36"/>
      <c r="B927" s="37"/>
      <c r="C927" s="178" t="s">
        <v>994</v>
      </c>
      <c r="D927" s="178" t="s">
        <v>142</v>
      </c>
      <c r="E927" s="179" t="s">
        <v>995</v>
      </c>
      <c r="F927" s="180" t="s">
        <v>996</v>
      </c>
      <c r="G927" s="181" t="s">
        <v>208</v>
      </c>
      <c r="H927" s="182">
        <v>374.27</v>
      </c>
      <c r="I927" s="183"/>
      <c r="J927" s="183"/>
      <c r="K927" s="184">
        <f>ROUND(P927*H927,2)</f>
        <v>0</v>
      </c>
      <c r="L927" s="180" t="s">
        <v>182</v>
      </c>
      <c r="M927" s="41"/>
      <c r="N927" s="185" t="s">
        <v>22</v>
      </c>
      <c r="O927" s="186" t="s">
        <v>48</v>
      </c>
      <c r="P927" s="187">
        <f>I927+J927</f>
        <v>0</v>
      </c>
      <c r="Q927" s="187">
        <f>ROUND(I927*H927,2)</f>
        <v>0</v>
      </c>
      <c r="R927" s="187">
        <f>ROUND(J927*H927,2)</f>
        <v>0</v>
      </c>
      <c r="S927" s="66"/>
      <c r="T927" s="188">
        <f>S927*H927</f>
        <v>0</v>
      </c>
      <c r="U927" s="188">
        <v>0.001</v>
      </c>
      <c r="V927" s="188">
        <f>U927*H927</f>
        <v>0.37427</v>
      </c>
      <c r="W927" s="188">
        <v>0.00031</v>
      </c>
      <c r="X927" s="189">
        <f>W927*H927</f>
        <v>0.1160237</v>
      </c>
      <c r="Y927" s="36"/>
      <c r="Z927" s="36"/>
      <c r="AA927" s="36"/>
      <c r="AB927" s="36"/>
      <c r="AC927" s="36"/>
      <c r="AD927" s="36"/>
      <c r="AE927" s="36"/>
      <c r="AR927" s="190" t="s">
        <v>503</v>
      </c>
      <c r="AT927" s="190" t="s">
        <v>142</v>
      </c>
      <c r="AU927" s="190" t="s">
        <v>141</v>
      </c>
      <c r="AY927" s="19" t="s">
        <v>138</v>
      </c>
      <c r="BE927" s="191">
        <f>IF(O927="základní",K927,0)</f>
        <v>0</v>
      </c>
      <c r="BF927" s="191">
        <f>IF(O927="snížená",K927,0)</f>
        <v>0</v>
      </c>
      <c r="BG927" s="191">
        <f>IF(O927="zákl. přenesená",K927,0)</f>
        <v>0</v>
      </c>
      <c r="BH927" s="191">
        <f>IF(O927="sníž. přenesená",K927,0)</f>
        <v>0</v>
      </c>
      <c r="BI927" s="191">
        <f>IF(O927="nulová",K927,0)</f>
        <v>0</v>
      </c>
      <c r="BJ927" s="19" t="s">
        <v>141</v>
      </c>
      <c r="BK927" s="191">
        <f>ROUND(P927*H927,2)</f>
        <v>0</v>
      </c>
      <c r="BL927" s="19" t="s">
        <v>503</v>
      </c>
      <c r="BM927" s="190" t="s">
        <v>997</v>
      </c>
    </row>
    <row r="928" spans="1:47" s="2" customFormat="1" ht="11.25">
      <c r="A928" s="36"/>
      <c r="B928" s="37"/>
      <c r="C928" s="38"/>
      <c r="D928" s="198" t="s">
        <v>184</v>
      </c>
      <c r="E928" s="38"/>
      <c r="F928" s="199" t="s">
        <v>998</v>
      </c>
      <c r="G928" s="38"/>
      <c r="H928" s="38"/>
      <c r="I928" s="200"/>
      <c r="J928" s="200"/>
      <c r="K928" s="38"/>
      <c r="L928" s="38"/>
      <c r="M928" s="41"/>
      <c r="N928" s="201"/>
      <c r="O928" s="202"/>
      <c r="P928" s="66"/>
      <c r="Q928" s="66"/>
      <c r="R928" s="66"/>
      <c r="S928" s="66"/>
      <c r="T928" s="66"/>
      <c r="U928" s="66"/>
      <c r="V928" s="66"/>
      <c r="W928" s="66"/>
      <c r="X928" s="67"/>
      <c r="Y928" s="36"/>
      <c r="Z928" s="36"/>
      <c r="AA928" s="36"/>
      <c r="AB928" s="36"/>
      <c r="AC928" s="36"/>
      <c r="AD928" s="36"/>
      <c r="AE928" s="36"/>
      <c r="AT928" s="19" t="s">
        <v>184</v>
      </c>
      <c r="AU928" s="19" t="s">
        <v>141</v>
      </c>
    </row>
    <row r="929" spans="2:51" s="13" customFormat="1" ht="11.25">
      <c r="B929" s="203"/>
      <c r="C929" s="204"/>
      <c r="D929" s="205" t="s">
        <v>186</v>
      </c>
      <c r="E929" s="206" t="s">
        <v>22</v>
      </c>
      <c r="F929" s="207" t="s">
        <v>999</v>
      </c>
      <c r="G929" s="204"/>
      <c r="H929" s="206" t="s">
        <v>22</v>
      </c>
      <c r="I929" s="208"/>
      <c r="J929" s="208"/>
      <c r="K929" s="204"/>
      <c r="L929" s="204"/>
      <c r="M929" s="209"/>
      <c r="N929" s="210"/>
      <c r="O929" s="211"/>
      <c r="P929" s="211"/>
      <c r="Q929" s="211"/>
      <c r="R929" s="211"/>
      <c r="S929" s="211"/>
      <c r="T929" s="211"/>
      <c r="U929" s="211"/>
      <c r="V929" s="211"/>
      <c r="W929" s="211"/>
      <c r="X929" s="212"/>
      <c r="AT929" s="213" t="s">
        <v>186</v>
      </c>
      <c r="AU929" s="213" t="s">
        <v>141</v>
      </c>
      <c r="AV929" s="13" t="s">
        <v>86</v>
      </c>
      <c r="AW929" s="13" t="s">
        <v>5</v>
      </c>
      <c r="AX929" s="13" t="s">
        <v>78</v>
      </c>
      <c r="AY929" s="213" t="s">
        <v>138</v>
      </c>
    </row>
    <row r="930" spans="2:51" s="14" customFormat="1" ht="11.25">
      <c r="B930" s="214"/>
      <c r="C930" s="215"/>
      <c r="D930" s="205" t="s">
        <v>186</v>
      </c>
      <c r="E930" s="216" t="s">
        <v>22</v>
      </c>
      <c r="F930" s="217" t="s">
        <v>1000</v>
      </c>
      <c r="G930" s="215"/>
      <c r="H930" s="218">
        <v>374.27</v>
      </c>
      <c r="I930" s="219"/>
      <c r="J930" s="219"/>
      <c r="K930" s="215"/>
      <c r="L930" s="215"/>
      <c r="M930" s="220"/>
      <c r="N930" s="221"/>
      <c r="O930" s="222"/>
      <c r="P930" s="222"/>
      <c r="Q930" s="222"/>
      <c r="R930" s="222"/>
      <c r="S930" s="222"/>
      <c r="T930" s="222"/>
      <c r="U930" s="222"/>
      <c r="V930" s="222"/>
      <c r="W930" s="222"/>
      <c r="X930" s="223"/>
      <c r="AT930" s="224" t="s">
        <v>186</v>
      </c>
      <c r="AU930" s="224" t="s">
        <v>141</v>
      </c>
      <c r="AV930" s="14" t="s">
        <v>141</v>
      </c>
      <c r="AW930" s="14" t="s">
        <v>5</v>
      </c>
      <c r="AX930" s="14" t="s">
        <v>78</v>
      </c>
      <c r="AY930" s="224" t="s">
        <v>138</v>
      </c>
    </row>
    <row r="931" spans="2:51" s="15" customFormat="1" ht="11.25">
      <c r="B931" s="225"/>
      <c r="C931" s="226"/>
      <c r="D931" s="205" t="s">
        <v>186</v>
      </c>
      <c r="E931" s="227" t="s">
        <v>22</v>
      </c>
      <c r="F931" s="228" t="s">
        <v>196</v>
      </c>
      <c r="G931" s="226"/>
      <c r="H931" s="229">
        <v>374.27</v>
      </c>
      <c r="I931" s="230"/>
      <c r="J931" s="230"/>
      <c r="K931" s="226"/>
      <c r="L931" s="226"/>
      <c r="M931" s="231"/>
      <c r="N931" s="232"/>
      <c r="O931" s="233"/>
      <c r="P931" s="233"/>
      <c r="Q931" s="233"/>
      <c r="R931" s="233"/>
      <c r="S931" s="233"/>
      <c r="T931" s="233"/>
      <c r="U931" s="233"/>
      <c r="V931" s="233"/>
      <c r="W931" s="233"/>
      <c r="X931" s="234"/>
      <c r="AT931" s="235" t="s">
        <v>186</v>
      </c>
      <c r="AU931" s="235" t="s">
        <v>141</v>
      </c>
      <c r="AV931" s="15" t="s">
        <v>155</v>
      </c>
      <c r="AW931" s="15" t="s">
        <v>5</v>
      </c>
      <c r="AX931" s="15" t="s">
        <v>86</v>
      </c>
      <c r="AY931" s="235" t="s">
        <v>138</v>
      </c>
    </row>
    <row r="932" spans="1:65" s="2" customFormat="1" ht="24.2" customHeight="1">
      <c r="A932" s="36"/>
      <c r="B932" s="37"/>
      <c r="C932" s="178" t="s">
        <v>1001</v>
      </c>
      <c r="D932" s="178" t="s">
        <v>142</v>
      </c>
      <c r="E932" s="179" t="s">
        <v>1002</v>
      </c>
      <c r="F932" s="180" t="s">
        <v>1003</v>
      </c>
      <c r="G932" s="181" t="s">
        <v>208</v>
      </c>
      <c r="H932" s="182">
        <v>374.27</v>
      </c>
      <c r="I932" s="183"/>
      <c r="J932" s="183"/>
      <c r="K932" s="184">
        <f>ROUND(P932*H932,2)</f>
        <v>0</v>
      </c>
      <c r="L932" s="180" t="s">
        <v>182</v>
      </c>
      <c r="M932" s="41"/>
      <c r="N932" s="185" t="s">
        <v>22</v>
      </c>
      <c r="O932" s="186" t="s">
        <v>48</v>
      </c>
      <c r="P932" s="187">
        <f>I932+J932</f>
        <v>0</v>
      </c>
      <c r="Q932" s="187">
        <f>ROUND(I932*H932,2)</f>
        <v>0</v>
      </c>
      <c r="R932" s="187">
        <f>ROUND(J932*H932,2)</f>
        <v>0</v>
      </c>
      <c r="S932" s="66"/>
      <c r="T932" s="188">
        <f>S932*H932</f>
        <v>0</v>
      </c>
      <c r="U932" s="188">
        <v>0</v>
      </c>
      <c r="V932" s="188">
        <f>U932*H932</f>
        <v>0</v>
      </c>
      <c r="W932" s="188">
        <v>0</v>
      </c>
      <c r="X932" s="189">
        <f>W932*H932</f>
        <v>0</v>
      </c>
      <c r="Y932" s="36"/>
      <c r="Z932" s="36"/>
      <c r="AA932" s="36"/>
      <c r="AB932" s="36"/>
      <c r="AC932" s="36"/>
      <c r="AD932" s="36"/>
      <c r="AE932" s="36"/>
      <c r="AR932" s="190" t="s">
        <v>503</v>
      </c>
      <c r="AT932" s="190" t="s">
        <v>142</v>
      </c>
      <c r="AU932" s="190" t="s">
        <v>141</v>
      </c>
      <c r="AY932" s="19" t="s">
        <v>138</v>
      </c>
      <c r="BE932" s="191">
        <f>IF(O932="základní",K932,0)</f>
        <v>0</v>
      </c>
      <c r="BF932" s="191">
        <f>IF(O932="snížená",K932,0)</f>
        <v>0</v>
      </c>
      <c r="BG932" s="191">
        <f>IF(O932="zákl. přenesená",K932,0)</f>
        <v>0</v>
      </c>
      <c r="BH932" s="191">
        <f>IF(O932="sníž. přenesená",K932,0)</f>
        <v>0</v>
      </c>
      <c r="BI932" s="191">
        <f>IF(O932="nulová",K932,0)</f>
        <v>0</v>
      </c>
      <c r="BJ932" s="19" t="s">
        <v>141</v>
      </c>
      <c r="BK932" s="191">
        <f>ROUND(P932*H932,2)</f>
        <v>0</v>
      </c>
      <c r="BL932" s="19" t="s">
        <v>503</v>
      </c>
      <c r="BM932" s="190" t="s">
        <v>1004</v>
      </c>
    </row>
    <row r="933" spans="1:47" s="2" customFormat="1" ht="11.25">
      <c r="A933" s="36"/>
      <c r="B933" s="37"/>
      <c r="C933" s="38"/>
      <c r="D933" s="198" t="s">
        <v>184</v>
      </c>
      <c r="E933" s="38"/>
      <c r="F933" s="199" t="s">
        <v>1005</v>
      </c>
      <c r="G933" s="38"/>
      <c r="H933" s="38"/>
      <c r="I933" s="200"/>
      <c r="J933" s="200"/>
      <c r="K933" s="38"/>
      <c r="L933" s="38"/>
      <c r="M933" s="41"/>
      <c r="N933" s="201"/>
      <c r="O933" s="202"/>
      <c r="P933" s="66"/>
      <c r="Q933" s="66"/>
      <c r="R933" s="66"/>
      <c r="S933" s="66"/>
      <c r="T933" s="66"/>
      <c r="U933" s="66"/>
      <c r="V933" s="66"/>
      <c r="W933" s="66"/>
      <c r="X933" s="67"/>
      <c r="Y933" s="36"/>
      <c r="Z933" s="36"/>
      <c r="AA933" s="36"/>
      <c r="AB933" s="36"/>
      <c r="AC933" s="36"/>
      <c r="AD933" s="36"/>
      <c r="AE933" s="36"/>
      <c r="AT933" s="19" t="s">
        <v>184</v>
      </c>
      <c r="AU933" s="19" t="s">
        <v>141</v>
      </c>
    </row>
    <row r="934" spans="2:51" s="14" customFormat="1" ht="11.25">
      <c r="B934" s="214"/>
      <c r="C934" s="215"/>
      <c r="D934" s="205" t="s">
        <v>186</v>
      </c>
      <c r="E934" s="216" t="s">
        <v>22</v>
      </c>
      <c r="F934" s="217" t="s">
        <v>1000</v>
      </c>
      <c r="G934" s="215"/>
      <c r="H934" s="218">
        <v>374.27</v>
      </c>
      <c r="I934" s="219"/>
      <c r="J934" s="219"/>
      <c r="K934" s="215"/>
      <c r="L934" s="215"/>
      <c r="M934" s="220"/>
      <c r="N934" s="221"/>
      <c r="O934" s="222"/>
      <c r="P934" s="222"/>
      <c r="Q934" s="222"/>
      <c r="R934" s="222"/>
      <c r="S934" s="222"/>
      <c r="T934" s="222"/>
      <c r="U934" s="222"/>
      <c r="V934" s="222"/>
      <c r="W934" s="222"/>
      <c r="X934" s="223"/>
      <c r="AT934" s="224" t="s">
        <v>186</v>
      </c>
      <c r="AU934" s="224" t="s">
        <v>141</v>
      </c>
      <c r="AV934" s="14" t="s">
        <v>141</v>
      </c>
      <c r="AW934" s="14" t="s">
        <v>5</v>
      </c>
      <c r="AX934" s="14" t="s">
        <v>78</v>
      </c>
      <c r="AY934" s="224" t="s">
        <v>138</v>
      </c>
    </row>
    <row r="935" spans="2:51" s="15" customFormat="1" ht="11.25">
      <c r="B935" s="225"/>
      <c r="C935" s="226"/>
      <c r="D935" s="205" t="s">
        <v>186</v>
      </c>
      <c r="E935" s="227" t="s">
        <v>22</v>
      </c>
      <c r="F935" s="228" t="s">
        <v>196</v>
      </c>
      <c r="G935" s="226"/>
      <c r="H935" s="229">
        <v>374.27</v>
      </c>
      <c r="I935" s="230"/>
      <c r="J935" s="230"/>
      <c r="K935" s="226"/>
      <c r="L935" s="226"/>
      <c r="M935" s="231"/>
      <c r="N935" s="232"/>
      <c r="O935" s="233"/>
      <c r="P935" s="233"/>
      <c r="Q935" s="233"/>
      <c r="R935" s="233"/>
      <c r="S935" s="233"/>
      <c r="T935" s="233"/>
      <c r="U935" s="233"/>
      <c r="V935" s="233"/>
      <c r="W935" s="233"/>
      <c r="X935" s="234"/>
      <c r="AT935" s="235" t="s">
        <v>186</v>
      </c>
      <c r="AU935" s="235" t="s">
        <v>141</v>
      </c>
      <c r="AV935" s="15" t="s">
        <v>155</v>
      </c>
      <c r="AW935" s="15" t="s">
        <v>5</v>
      </c>
      <c r="AX935" s="15" t="s">
        <v>86</v>
      </c>
      <c r="AY935" s="235" t="s">
        <v>138</v>
      </c>
    </row>
    <row r="936" spans="1:65" s="2" customFormat="1" ht="33" customHeight="1">
      <c r="A936" s="36"/>
      <c r="B936" s="37"/>
      <c r="C936" s="178" t="s">
        <v>1006</v>
      </c>
      <c r="D936" s="178" t="s">
        <v>142</v>
      </c>
      <c r="E936" s="179" t="s">
        <v>1007</v>
      </c>
      <c r="F936" s="180" t="s">
        <v>1008</v>
      </c>
      <c r="G936" s="181" t="s">
        <v>208</v>
      </c>
      <c r="H936" s="182">
        <v>715.428</v>
      </c>
      <c r="I936" s="183"/>
      <c r="J936" s="183"/>
      <c r="K936" s="184">
        <f>ROUND(P936*H936,2)</f>
        <v>0</v>
      </c>
      <c r="L936" s="180" t="s">
        <v>182</v>
      </c>
      <c r="M936" s="41"/>
      <c r="N936" s="185" t="s">
        <v>22</v>
      </c>
      <c r="O936" s="186" t="s">
        <v>48</v>
      </c>
      <c r="P936" s="187">
        <f>I936+J936</f>
        <v>0</v>
      </c>
      <c r="Q936" s="187">
        <f>ROUND(I936*H936,2)</f>
        <v>0</v>
      </c>
      <c r="R936" s="187">
        <f>ROUND(J936*H936,2)</f>
        <v>0</v>
      </c>
      <c r="S936" s="66"/>
      <c r="T936" s="188">
        <f>S936*H936</f>
        <v>0</v>
      </c>
      <c r="U936" s="188">
        <v>0.0002012</v>
      </c>
      <c r="V936" s="188">
        <f>U936*H936</f>
        <v>0.1439441136</v>
      </c>
      <c r="W936" s="188">
        <v>0</v>
      </c>
      <c r="X936" s="189">
        <f>W936*H936</f>
        <v>0</v>
      </c>
      <c r="Y936" s="36"/>
      <c r="Z936" s="36"/>
      <c r="AA936" s="36"/>
      <c r="AB936" s="36"/>
      <c r="AC936" s="36"/>
      <c r="AD936" s="36"/>
      <c r="AE936" s="36"/>
      <c r="AR936" s="190" t="s">
        <v>503</v>
      </c>
      <c r="AT936" s="190" t="s">
        <v>142</v>
      </c>
      <c r="AU936" s="190" t="s">
        <v>141</v>
      </c>
      <c r="AY936" s="19" t="s">
        <v>138</v>
      </c>
      <c r="BE936" s="191">
        <f>IF(O936="základní",K936,0)</f>
        <v>0</v>
      </c>
      <c r="BF936" s="191">
        <f>IF(O936="snížená",K936,0)</f>
        <v>0</v>
      </c>
      <c r="BG936" s="191">
        <f>IF(O936="zákl. přenesená",K936,0)</f>
        <v>0</v>
      </c>
      <c r="BH936" s="191">
        <f>IF(O936="sníž. přenesená",K936,0)</f>
        <v>0</v>
      </c>
      <c r="BI936" s="191">
        <f>IF(O936="nulová",K936,0)</f>
        <v>0</v>
      </c>
      <c r="BJ936" s="19" t="s">
        <v>141</v>
      </c>
      <c r="BK936" s="191">
        <f>ROUND(P936*H936,2)</f>
        <v>0</v>
      </c>
      <c r="BL936" s="19" t="s">
        <v>503</v>
      </c>
      <c r="BM936" s="190" t="s">
        <v>1009</v>
      </c>
    </row>
    <row r="937" spans="1:47" s="2" customFormat="1" ht="11.25">
      <c r="A937" s="36"/>
      <c r="B937" s="37"/>
      <c r="C937" s="38"/>
      <c r="D937" s="198" t="s">
        <v>184</v>
      </c>
      <c r="E937" s="38"/>
      <c r="F937" s="199" t="s">
        <v>1010</v>
      </c>
      <c r="G937" s="38"/>
      <c r="H937" s="38"/>
      <c r="I937" s="200"/>
      <c r="J937" s="200"/>
      <c r="K937" s="38"/>
      <c r="L937" s="38"/>
      <c r="M937" s="41"/>
      <c r="N937" s="201"/>
      <c r="O937" s="202"/>
      <c r="P937" s="66"/>
      <c r="Q937" s="66"/>
      <c r="R937" s="66"/>
      <c r="S937" s="66"/>
      <c r="T937" s="66"/>
      <c r="U937" s="66"/>
      <c r="V937" s="66"/>
      <c r="W937" s="66"/>
      <c r="X937" s="67"/>
      <c r="Y937" s="36"/>
      <c r="Z937" s="36"/>
      <c r="AA937" s="36"/>
      <c r="AB937" s="36"/>
      <c r="AC937" s="36"/>
      <c r="AD937" s="36"/>
      <c r="AE937" s="36"/>
      <c r="AT937" s="19" t="s">
        <v>184</v>
      </c>
      <c r="AU937" s="19" t="s">
        <v>141</v>
      </c>
    </row>
    <row r="938" spans="2:51" s="13" customFormat="1" ht="11.25">
      <c r="B938" s="203"/>
      <c r="C938" s="204"/>
      <c r="D938" s="205" t="s">
        <v>186</v>
      </c>
      <c r="E938" s="206" t="s">
        <v>22</v>
      </c>
      <c r="F938" s="207" t="s">
        <v>1011</v>
      </c>
      <c r="G938" s="204"/>
      <c r="H938" s="206" t="s">
        <v>22</v>
      </c>
      <c r="I938" s="208"/>
      <c r="J938" s="208"/>
      <c r="K938" s="204"/>
      <c r="L938" s="204"/>
      <c r="M938" s="209"/>
      <c r="N938" s="210"/>
      <c r="O938" s="211"/>
      <c r="P938" s="211"/>
      <c r="Q938" s="211"/>
      <c r="R938" s="211"/>
      <c r="S938" s="211"/>
      <c r="T938" s="211"/>
      <c r="U938" s="211"/>
      <c r="V938" s="211"/>
      <c r="W938" s="211"/>
      <c r="X938" s="212"/>
      <c r="AT938" s="213" t="s">
        <v>186</v>
      </c>
      <c r="AU938" s="213" t="s">
        <v>141</v>
      </c>
      <c r="AV938" s="13" t="s">
        <v>86</v>
      </c>
      <c r="AW938" s="13" t="s">
        <v>5</v>
      </c>
      <c r="AX938" s="13" t="s">
        <v>78</v>
      </c>
      <c r="AY938" s="213" t="s">
        <v>138</v>
      </c>
    </row>
    <row r="939" spans="2:51" s="14" customFormat="1" ht="11.25">
      <c r="B939" s="214"/>
      <c r="C939" s="215"/>
      <c r="D939" s="205" t="s">
        <v>186</v>
      </c>
      <c r="E939" s="216" t="s">
        <v>22</v>
      </c>
      <c r="F939" s="217" t="s">
        <v>1012</v>
      </c>
      <c r="G939" s="215"/>
      <c r="H939" s="218">
        <v>198.28</v>
      </c>
      <c r="I939" s="219"/>
      <c r="J939" s="219"/>
      <c r="K939" s="215"/>
      <c r="L939" s="215"/>
      <c r="M939" s="220"/>
      <c r="N939" s="221"/>
      <c r="O939" s="222"/>
      <c r="P939" s="222"/>
      <c r="Q939" s="222"/>
      <c r="R939" s="222"/>
      <c r="S939" s="222"/>
      <c r="T939" s="222"/>
      <c r="U939" s="222"/>
      <c r="V939" s="222"/>
      <c r="W939" s="222"/>
      <c r="X939" s="223"/>
      <c r="AT939" s="224" t="s">
        <v>186</v>
      </c>
      <c r="AU939" s="224" t="s">
        <v>141</v>
      </c>
      <c r="AV939" s="14" t="s">
        <v>141</v>
      </c>
      <c r="AW939" s="14" t="s">
        <v>5</v>
      </c>
      <c r="AX939" s="14" t="s">
        <v>78</v>
      </c>
      <c r="AY939" s="224" t="s">
        <v>138</v>
      </c>
    </row>
    <row r="940" spans="2:51" s="13" customFormat="1" ht="11.25">
      <c r="B940" s="203"/>
      <c r="C940" s="204"/>
      <c r="D940" s="205" t="s">
        <v>186</v>
      </c>
      <c r="E940" s="206" t="s">
        <v>22</v>
      </c>
      <c r="F940" s="207" t="s">
        <v>1013</v>
      </c>
      <c r="G940" s="204"/>
      <c r="H940" s="206" t="s">
        <v>22</v>
      </c>
      <c r="I940" s="208"/>
      <c r="J940" s="208"/>
      <c r="K940" s="204"/>
      <c r="L940" s="204"/>
      <c r="M940" s="209"/>
      <c r="N940" s="210"/>
      <c r="O940" s="211"/>
      <c r="P940" s="211"/>
      <c r="Q940" s="211"/>
      <c r="R940" s="211"/>
      <c r="S940" s="211"/>
      <c r="T940" s="211"/>
      <c r="U940" s="211"/>
      <c r="V940" s="211"/>
      <c r="W940" s="211"/>
      <c r="X940" s="212"/>
      <c r="AT940" s="213" t="s">
        <v>186</v>
      </c>
      <c r="AU940" s="213" t="s">
        <v>141</v>
      </c>
      <c r="AV940" s="13" t="s">
        <v>86</v>
      </c>
      <c r="AW940" s="13" t="s">
        <v>5</v>
      </c>
      <c r="AX940" s="13" t="s">
        <v>78</v>
      </c>
      <c r="AY940" s="213" t="s">
        <v>138</v>
      </c>
    </row>
    <row r="941" spans="2:51" s="14" customFormat="1" ht="11.25">
      <c r="B941" s="214"/>
      <c r="C941" s="215"/>
      <c r="D941" s="205" t="s">
        <v>186</v>
      </c>
      <c r="E941" s="216" t="s">
        <v>22</v>
      </c>
      <c r="F941" s="217" t="s">
        <v>1014</v>
      </c>
      <c r="G941" s="215"/>
      <c r="H941" s="218">
        <v>469.226</v>
      </c>
      <c r="I941" s="219"/>
      <c r="J941" s="219"/>
      <c r="K941" s="215"/>
      <c r="L941" s="215"/>
      <c r="M941" s="220"/>
      <c r="N941" s="221"/>
      <c r="O941" s="222"/>
      <c r="P941" s="222"/>
      <c r="Q941" s="222"/>
      <c r="R941" s="222"/>
      <c r="S941" s="222"/>
      <c r="T941" s="222"/>
      <c r="U941" s="222"/>
      <c r="V941" s="222"/>
      <c r="W941" s="222"/>
      <c r="X941" s="223"/>
      <c r="AT941" s="224" t="s">
        <v>186</v>
      </c>
      <c r="AU941" s="224" t="s">
        <v>141</v>
      </c>
      <c r="AV941" s="14" t="s">
        <v>141</v>
      </c>
      <c r="AW941" s="14" t="s">
        <v>5</v>
      </c>
      <c r="AX941" s="14" t="s">
        <v>78</v>
      </c>
      <c r="AY941" s="224" t="s">
        <v>138</v>
      </c>
    </row>
    <row r="942" spans="2:51" s="13" customFormat="1" ht="11.25">
      <c r="B942" s="203"/>
      <c r="C942" s="204"/>
      <c r="D942" s="205" t="s">
        <v>186</v>
      </c>
      <c r="E942" s="206" t="s">
        <v>22</v>
      </c>
      <c r="F942" s="207" t="s">
        <v>1015</v>
      </c>
      <c r="G942" s="204"/>
      <c r="H942" s="206" t="s">
        <v>22</v>
      </c>
      <c r="I942" s="208"/>
      <c r="J942" s="208"/>
      <c r="K942" s="204"/>
      <c r="L942" s="204"/>
      <c r="M942" s="209"/>
      <c r="N942" s="210"/>
      <c r="O942" s="211"/>
      <c r="P942" s="211"/>
      <c r="Q942" s="211"/>
      <c r="R942" s="211"/>
      <c r="S942" s="211"/>
      <c r="T942" s="211"/>
      <c r="U942" s="211"/>
      <c r="V942" s="211"/>
      <c r="W942" s="211"/>
      <c r="X942" s="212"/>
      <c r="AT942" s="213" t="s">
        <v>186</v>
      </c>
      <c r="AU942" s="213" t="s">
        <v>141</v>
      </c>
      <c r="AV942" s="13" t="s">
        <v>86</v>
      </c>
      <c r="AW942" s="13" t="s">
        <v>5</v>
      </c>
      <c r="AX942" s="13" t="s">
        <v>78</v>
      </c>
      <c r="AY942" s="213" t="s">
        <v>138</v>
      </c>
    </row>
    <row r="943" spans="2:51" s="13" customFormat="1" ht="11.25">
      <c r="B943" s="203"/>
      <c r="C943" s="204"/>
      <c r="D943" s="205" t="s">
        <v>186</v>
      </c>
      <c r="E943" s="206" t="s">
        <v>22</v>
      </c>
      <c r="F943" s="207" t="s">
        <v>283</v>
      </c>
      <c r="G943" s="204"/>
      <c r="H943" s="206" t="s">
        <v>22</v>
      </c>
      <c r="I943" s="208"/>
      <c r="J943" s="208"/>
      <c r="K943" s="204"/>
      <c r="L943" s="204"/>
      <c r="M943" s="209"/>
      <c r="N943" s="210"/>
      <c r="O943" s="211"/>
      <c r="P943" s="211"/>
      <c r="Q943" s="211"/>
      <c r="R943" s="211"/>
      <c r="S943" s="211"/>
      <c r="T943" s="211"/>
      <c r="U943" s="211"/>
      <c r="V943" s="211"/>
      <c r="W943" s="211"/>
      <c r="X943" s="212"/>
      <c r="AT943" s="213" t="s">
        <v>186</v>
      </c>
      <c r="AU943" s="213" t="s">
        <v>141</v>
      </c>
      <c r="AV943" s="13" t="s">
        <v>86</v>
      </c>
      <c r="AW943" s="13" t="s">
        <v>5</v>
      </c>
      <c r="AX943" s="13" t="s">
        <v>78</v>
      </c>
      <c r="AY943" s="213" t="s">
        <v>138</v>
      </c>
    </row>
    <row r="944" spans="2:51" s="14" customFormat="1" ht="11.25">
      <c r="B944" s="214"/>
      <c r="C944" s="215"/>
      <c r="D944" s="205" t="s">
        <v>186</v>
      </c>
      <c r="E944" s="216" t="s">
        <v>22</v>
      </c>
      <c r="F944" s="217" t="s">
        <v>1016</v>
      </c>
      <c r="G944" s="215"/>
      <c r="H944" s="218">
        <v>6.799</v>
      </c>
      <c r="I944" s="219"/>
      <c r="J944" s="219"/>
      <c r="K944" s="215"/>
      <c r="L944" s="215"/>
      <c r="M944" s="220"/>
      <c r="N944" s="221"/>
      <c r="O944" s="222"/>
      <c r="P944" s="222"/>
      <c r="Q944" s="222"/>
      <c r="R944" s="222"/>
      <c r="S944" s="222"/>
      <c r="T944" s="222"/>
      <c r="U944" s="222"/>
      <c r="V944" s="222"/>
      <c r="W944" s="222"/>
      <c r="X944" s="223"/>
      <c r="AT944" s="224" t="s">
        <v>186</v>
      </c>
      <c r="AU944" s="224" t="s">
        <v>141</v>
      </c>
      <c r="AV944" s="14" t="s">
        <v>141</v>
      </c>
      <c r="AW944" s="14" t="s">
        <v>5</v>
      </c>
      <c r="AX944" s="14" t="s">
        <v>78</v>
      </c>
      <c r="AY944" s="224" t="s">
        <v>138</v>
      </c>
    </row>
    <row r="945" spans="2:51" s="13" customFormat="1" ht="11.25">
      <c r="B945" s="203"/>
      <c r="C945" s="204"/>
      <c r="D945" s="205" t="s">
        <v>186</v>
      </c>
      <c r="E945" s="206" t="s">
        <v>22</v>
      </c>
      <c r="F945" s="207" t="s">
        <v>285</v>
      </c>
      <c r="G945" s="204"/>
      <c r="H945" s="206" t="s">
        <v>22</v>
      </c>
      <c r="I945" s="208"/>
      <c r="J945" s="208"/>
      <c r="K945" s="204"/>
      <c r="L945" s="204"/>
      <c r="M945" s="209"/>
      <c r="N945" s="210"/>
      <c r="O945" s="211"/>
      <c r="P945" s="211"/>
      <c r="Q945" s="211"/>
      <c r="R945" s="211"/>
      <c r="S945" s="211"/>
      <c r="T945" s="211"/>
      <c r="U945" s="211"/>
      <c r="V945" s="211"/>
      <c r="W945" s="211"/>
      <c r="X945" s="212"/>
      <c r="AT945" s="213" t="s">
        <v>186</v>
      </c>
      <c r="AU945" s="213" t="s">
        <v>141</v>
      </c>
      <c r="AV945" s="13" t="s">
        <v>86</v>
      </c>
      <c r="AW945" s="13" t="s">
        <v>5</v>
      </c>
      <c r="AX945" s="13" t="s">
        <v>78</v>
      </c>
      <c r="AY945" s="213" t="s">
        <v>138</v>
      </c>
    </row>
    <row r="946" spans="2:51" s="14" customFormat="1" ht="11.25">
      <c r="B946" s="214"/>
      <c r="C946" s="215"/>
      <c r="D946" s="205" t="s">
        <v>186</v>
      </c>
      <c r="E946" s="216" t="s">
        <v>22</v>
      </c>
      <c r="F946" s="217" t="s">
        <v>1017</v>
      </c>
      <c r="G946" s="215"/>
      <c r="H946" s="218">
        <v>4.168</v>
      </c>
      <c r="I946" s="219"/>
      <c r="J946" s="219"/>
      <c r="K946" s="215"/>
      <c r="L946" s="215"/>
      <c r="M946" s="220"/>
      <c r="N946" s="221"/>
      <c r="O946" s="222"/>
      <c r="P946" s="222"/>
      <c r="Q946" s="222"/>
      <c r="R946" s="222"/>
      <c r="S946" s="222"/>
      <c r="T946" s="222"/>
      <c r="U946" s="222"/>
      <c r="V946" s="222"/>
      <c r="W946" s="222"/>
      <c r="X946" s="223"/>
      <c r="AT946" s="224" t="s">
        <v>186</v>
      </c>
      <c r="AU946" s="224" t="s">
        <v>141</v>
      </c>
      <c r="AV946" s="14" t="s">
        <v>141</v>
      </c>
      <c r="AW946" s="14" t="s">
        <v>5</v>
      </c>
      <c r="AX946" s="14" t="s">
        <v>78</v>
      </c>
      <c r="AY946" s="224" t="s">
        <v>138</v>
      </c>
    </row>
    <row r="947" spans="2:51" s="13" customFormat="1" ht="11.25">
      <c r="B947" s="203"/>
      <c r="C947" s="204"/>
      <c r="D947" s="205" t="s">
        <v>186</v>
      </c>
      <c r="E947" s="206" t="s">
        <v>22</v>
      </c>
      <c r="F947" s="207" t="s">
        <v>287</v>
      </c>
      <c r="G947" s="204"/>
      <c r="H947" s="206" t="s">
        <v>22</v>
      </c>
      <c r="I947" s="208"/>
      <c r="J947" s="208"/>
      <c r="K947" s="204"/>
      <c r="L947" s="204"/>
      <c r="M947" s="209"/>
      <c r="N947" s="210"/>
      <c r="O947" s="211"/>
      <c r="P947" s="211"/>
      <c r="Q947" s="211"/>
      <c r="R947" s="211"/>
      <c r="S947" s="211"/>
      <c r="T947" s="211"/>
      <c r="U947" s="211"/>
      <c r="V947" s="211"/>
      <c r="W947" s="211"/>
      <c r="X947" s="212"/>
      <c r="AT947" s="213" t="s">
        <v>186</v>
      </c>
      <c r="AU947" s="213" t="s">
        <v>141</v>
      </c>
      <c r="AV947" s="13" t="s">
        <v>86</v>
      </c>
      <c r="AW947" s="13" t="s">
        <v>5</v>
      </c>
      <c r="AX947" s="13" t="s">
        <v>78</v>
      </c>
      <c r="AY947" s="213" t="s">
        <v>138</v>
      </c>
    </row>
    <row r="948" spans="2:51" s="14" customFormat="1" ht="11.25">
      <c r="B948" s="214"/>
      <c r="C948" s="215"/>
      <c r="D948" s="205" t="s">
        <v>186</v>
      </c>
      <c r="E948" s="216" t="s">
        <v>22</v>
      </c>
      <c r="F948" s="217" t="s">
        <v>1018</v>
      </c>
      <c r="G948" s="215"/>
      <c r="H948" s="218">
        <v>16.075</v>
      </c>
      <c r="I948" s="219"/>
      <c r="J948" s="219"/>
      <c r="K948" s="215"/>
      <c r="L948" s="215"/>
      <c r="M948" s="220"/>
      <c r="N948" s="221"/>
      <c r="O948" s="222"/>
      <c r="P948" s="222"/>
      <c r="Q948" s="222"/>
      <c r="R948" s="222"/>
      <c r="S948" s="222"/>
      <c r="T948" s="222"/>
      <c r="U948" s="222"/>
      <c r="V948" s="222"/>
      <c r="W948" s="222"/>
      <c r="X948" s="223"/>
      <c r="AT948" s="224" t="s">
        <v>186</v>
      </c>
      <c r="AU948" s="224" t="s">
        <v>141</v>
      </c>
      <c r="AV948" s="14" t="s">
        <v>141</v>
      </c>
      <c r="AW948" s="14" t="s">
        <v>5</v>
      </c>
      <c r="AX948" s="14" t="s">
        <v>78</v>
      </c>
      <c r="AY948" s="224" t="s">
        <v>138</v>
      </c>
    </row>
    <row r="949" spans="2:51" s="13" customFormat="1" ht="11.25">
      <c r="B949" s="203"/>
      <c r="C949" s="204"/>
      <c r="D949" s="205" t="s">
        <v>186</v>
      </c>
      <c r="E949" s="206" t="s">
        <v>22</v>
      </c>
      <c r="F949" s="207" t="s">
        <v>194</v>
      </c>
      <c r="G949" s="204"/>
      <c r="H949" s="206" t="s">
        <v>22</v>
      </c>
      <c r="I949" s="208"/>
      <c r="J949" s="208"/>
      <c r="K949" s="204"/>
      <c r="L949" s="204"/>
      <c r="M949" s="209"/>
      <c r="N949" s="210"/>
      <c r="O949" s="211"/>
      <c r="P949" s="211"/>
      <c r="Q949" s="211"/>
      <c r="R949" s="211"/>
      <c r="S949" s="211"/>
      <c r="T949" s="211"/>
      <c r="U949" s="211"/>
      <c r="V949" s="211"/>
      <c r="W949" s="211"/>
      <c r="X949" s="212"/>
      <c r="AT949" s="213" t="s">
        <v>186</v>
      </c>
      <c r="AU949" s="213" t="s">
        <v>141</v>
      </c>
      <c r="AV949" s="13" t="s">
        <v>86</v>
      </c>
      <c r="AW949" s="13" t="s">
        <v>5</v>
      </c>
      <c r="AX949" s="13" t="s">
        <v>78</v>
      </c>
      <c r="AY949" s="213" t="s">
        <v>138</v>
      </c>
    </row>
    <row r="950" spans="2:51" s="14" customFormat="1" ht="11.25">
      <c r="B950" s="214"/>
      <c r="C950" s="215"/>
      <c r="D950" s="205" t="s">
        <v>186</v>
      </c>
      <c r="E950" s="216" t="s">
        <v>22</v>
      </c>
      <c r="F950" s="217" t="s">
        <v>1019</v>
      </c>
      <c r="G950" s="215"/>
      <c r="H950" s="218">
        <v>4.21</v>
      </c>
      <c r="I950" s="219"/>
      <c r="J950" s="219"/>
      <c r="K950" s="215"/>
      <c r="L950" s="215"/>
      <c r="M950" s="220"/>
      <c r="N950" s="221"/>
      <c r="O950" s="222"/>
      <c r="P950" s="222"/>
      <c r="Q950" s="222"/>
      <c r="R950" s="222"/>
      <c r="S950" s="222"/>
      <c r="T950" s="222"/>
      <c r="U950" s="222"/>
      <c r="V950" s="222"/>
      <c r="W950" s="222"/>
      <c r="X950" s="223"/>
      <c r="AT950" s="224" t="s">
        <v>186</v>
      </c>
      <c r="AU950" s="224" t="s">
        <v>141</v>
      </c>
      <c r="AV950" s="14" t="s">
        <v>141</v>
      </c>
      <c r="AW950" s="14" t="s">
        <v>5</v>
      </c>
      <c r="AX950" s="14" t="s">
        <v>78</v>
      </c>
      <c r="AY950" s="224" t="s">
        <v>138</v>
      </c>
    </row>
    <row r="951" spans="2:51" s="13" customFormat="1" ht="11.25">
      <c r="B951" s="203"/>
      <c r="C951" s="204"/>
      <c r="D951" s="205" t="s">
        <v>186</v>
      </c>
      <c r="E951" s="206" t="s">
        <v>22</v>
      </c>
      <c r="F951" s="207" t="s">
        <v>244</v>
      </c>
      <c r="G951" s="204"/>
      <c r="H951" s="206" t="s">
        <v>22</v>
      </c>
      <c r="I951" s="208"/>
      <c r="J951" s="208"/>
      <c r="K951" s="204"/>
      <c r="L951" s="204"/>
      <c r="M951" s="209"/>
      <c r="N951" s="210"/>
      <c r="O951" s="211"/>
      <c r="P951" s="211"/>
      <c r="Q951" s="211"/>
      <c r="R951" s="211"/>
      <c r="S951" s="211"/>
      <c r="T951" s="211"/>
      <c r="U951" s="211"/>
      <c r="V951" s="211"/>
      <c r="W951" s="211"/>
      <c r="X951" s="212"/>
      <c r="AT951" s="213" t="s">
        <v>186</v>
      </c>
      <c r="AU951" s="213" t="s">
        <v>141</v>
      </c>
      <c r="AV951" s="13" t="s">
        <v>86</v>
      </c>
      <c r="AW951" s="13" t="s">
        <v>5</v>
      </c>
      <c r="AX951" s="13" t="s">
        <v>78</v>
      </c>
      <c r="AY951" s="213" t="s">
        <v>138</v>
      </c>
    </row>
    <row r="952" spans="2:51" s="14" customFormat="1" ht="11.25">
      <c r="B952" s="214"/>
      <c r="C952" s="215"/>
      <c r="D952" s="205" t="s">
        <v>186</v>
      </c>
      <c r="E952" s="216" t="s">
        <v>22</v>
      </c>
      <c r="F952" s="217" t="s">
        <v>1020</v>
      </c>
      <c r="G952" s="215"/>
      <c r="H952" s="218">
        <v>0.3</v>
      </c>
      <c r="I952" s="219"/>
      <c r="J952" s="219"/>
      <c r="K952" s="215"/>
      <c r="L952" s="215"/>
      <c r="M952" s="220"/>
      <c r="N952" s="221"/>
      <c r="O952" s="222"/>
      <c r="P952" s="222"/>
      <c r="Q952" s="222"/>
      <c r="R952" s="222"/>
      <c r="S952" s="222"/>
      <c r="T952" s="222"/>
      <c r="U952" s="222"/>
      <c r="V952" s="222"/>
      <c r="W952" s="222"/>
      <c r="X952" s="223"/>
      <c r="AT952" s="224" t="s">
        <v>186</v>
      </c>
      <c r="AU952" s="224" t="s">
        <v>141</v>
      </c>
      <c r="AV952" s="14" t="s">
        <v>141</v>
      </c>
      <c r="AW952" s="14" t="s">
        <v>5</v>
      </c>
      <c r="AX952" s="14" t="s">
        <v>78</v>
      </c>
      <c r="AY952" s="224" t="s">
        <v>138</v>
      </c>
    </row>
    <row r="953" spans="2:51" s="13" customFormat="1" ht="11.25">
      <c r="B953" s="203"/>
      <c r="C953" s="204"/>
      <c r="D953" s="205" t="s">
        <v>186</v>
      </c>
      <c r="E953" s="206" t="s">
        <v>22</v>
      </c>
      <c r="F953" s="207" t="s">
        <v>218</v>
      </c>
      <c r="G953" s="204"/>
      <c r="H953" s="206" t="s">
        <v>22</v>
      </c>
      <c r="I953" s="208"/>
      <c r="J953" s="208"/>
      <c r="K953" s="204"/>
      <c r="L953" s="204"/>
      <c r="M953" s="209"/>
      <c r="N953" s="210"/>
      <c r="O953" s="211"/>
      <c r="P953" s="211"/>
      <c r="Q953" s="211"/>
      <c r="R953" s="211"/>
      <c r="S953" s="211"/>
      <c r="T953" s="211"/>
      <c r="U953" s="211"/>
      <c r="V953" s="211"/>
      <c r="W953" s="211"/>
      <c r="X953" s="212"/>
      <c r="AT953" s="213" t="s">
        <v>186</v>
      </c>
      <c r="AU953" s="213" t="s">
        <v>141</v>
      </c>
      <c r="AV953" s="13" t="s">
        <v>86</v>
      </c>
      <c r="AW953" s="13" t="s">
        <v>5</v>
      </c>
      <c r="AX953" s="13" t="s">
        <v>78</v>
      </c>
      <c r="AY953" s="213" t="s">
        <v>138</v>
      </c>
    </row>
    <row r="954" spans="2:51" s="14" customFormat="1" ht="11.25">
      <c r="B954" s="214"/>
      <c r="C954" s="215"/>
      <c r="D954" s="205" t="s">
        <v>186</v>
      </c>
      <c r="E954" s="216" t="s">
        <v>22</v>
      </c>
      <c r="F954" s="217" t="s">
        <v>1021</v>
      </c>
      <c r="G954" s="215"/>
      <c r="H954" s="218">
        <v>6.964</v>
      </c>
      <c r="I954" s="219"/>
      <c r="J954" s="219"/>
      <c r="K954" s="215"/>
      <c r="L954" s="215"/>
      <c r="M954" s="220"/>
      <c r="N954" s="221"/>
      <c r="O954" s="222"/>
      <c r="P954" s="222"/>
      <c r="Q954" s="222"/>
      <c r="R954" s="222"/>
      <c r="S954" s="222"/>
      <c r="T954" s="222"/>
      <c r="U954" s="222"/>
      <c r="V954" s="222"/>
      <c r="W954" s="222"/>
      <c r="X954" s="223"/>
      <c r="AT954" s="224" t="s">
        <v>186</v>
      </c>
      <c r="AU954" s="224" t="s">
        <v>141</v>
      </c>
      <c r="AV954" s="14" t="s">
        <v>141</v>
      </c>
      <c r="AW954" s="14" t="s">
        <v>5</v>
      </c>
      <c r="AX954" s="14" t="s">
        <v>78</v>
      </c>
      <c r="AY954" s="224" t="s">
        <v>138</v>
      </c>
    </row>
    <row r="955" spans="2:51" s="13" customFormat="1" ht="11.25">
      <c r="B955" s="203"/>
      <c r="C955" s="204"/>
      <c r="D955" s="205" t="s">
        <v>186</v>
      </c>
      <c r="E955" s="206" t="s">
        <v>22</v>
      </c>
      <c r="F955" s="207" t="s">
        <v>298</v>
      </c>
      <c r="G955" s="204"/>
      <c r="H955" s="206" t="s">
        <v>22</v>
      </c>
      <c r="I955" s="208"/>
      <c r="J955" s="208"/>
      <c r="K955" s="204"/>
      <c r="L955" s="204"/>
      <c r="M955" s="209"/>
      <c r="N955" s="210"/>
      <c r="O955" s="211"/>
      <c r="P955" s="211"/>
      <c r="Q955" s="211"/>
      <c r="R955" s="211"/>
      <c r="S955" s="211"/>
      <c r="T955" s="211"/>
      <c r="U955" s="211"/>
      <c r="V955" s="211"/>
      <c r="W955" s="211"/>
      <c r="X955" s="212"/>
      <c r="AT955" s="213" t="s">
        <v>186</v>
      </c>
      <c r="AU955" s="213" t="s">
        <v>141</v>
      </c>
      <c r="AV955" s="13" t="s">
        <v>86</v>
      </c>
      <c r="AW955" s="13" t="s">
        <v>5</v>
      </c>
      <c r="AX955" s="13" t="s">
        <v>78</v>
      </c>
      <c r="AY955" s="213" t="s">
        <v>138</v>
      </c>
    </row>
    <row r="956" spans="2:51" s="14" customFormat="1" ht="11.25">
      <c r="B956" s="214"/>
      <c r="C956" s="215"/>
      <c r="D956" s="205" t="s">
        <v>186</v>
      </c>
      <c r="E956" s="216" t="s">
        <v>22</v>
      </c>
      <c r="F956" s="217" t="s">
        <v>1022</v>
      </c>
      <c r="G956" s="215"/>
      <c r="H956" s="218">
        <v>7.181</v>
      </c>
      <c r="I956" s="219"/>
      <c r="J956" s="219"/>
      <c r="K956" s="215"/>
      <c r="L956" s="215"/>
      <c r="M956" s="220"/>
      <c r="N956" s="221"/>
      <c r="O956" s="222"/>
      <c r="P956" s="222"/>
      <c r="Q956" s="222"/>
      <c r="R956" s="222"/>
      <c r="S956" s="222"/>
      <c r="T956" s="222"/>
      <c r="U956" s="222"/>
      <c r="V956" s="222"/>
      <c r="W956" s="222"/>
      <c r="X956" s="223"/>
      <c r="AT956" s="224" t="s">
        <v>186</v>
      </c>
      <c r="AU956" s="224" t="s">
        <v>141</v>
      </c>
      <c r="AV956" s="14" t="s">
        <v>141</v>
      </c>
      <c r="AW956" s="14" t="s">
        <v>5</v>
      </c>
      <c r="AX956" s="14" t="s">
        <v>78</v>
      </c>
      <c r="AY956" s="224" t="s">
        <v>138</v>
      </c>
    </row>
    <row r="957" spans="2:51" s="13" customFormat="1" ht="11.25">
      <c r="B957" s="203"/>
      <c r="C957" s="204"/>
      <c r="D957" s="205" t="s">
        <v>186</v>
      </c>
      <c r="E957" s="206" t="s">
        <v>22</v>
      </c>
      <c r="F957" s="207" t="s">
        <v>195</v>
      </c>
      <c r="G957" s="204"/>
      <c r="H957" s="206" t="s">
        <v>22</v>
      </c>
      <c r="I957" s="208"/>
      <c r="J957" s="208"/>
      <c r="K957" s="204"/>
      <c r="L957" s="204"/>
      <c r="M957" s="209"/>
      <c r="N957" s="210"/>
      <c r="O957" s="211"/>
      <c r="P957" s="211"/>
      <c r="Q957" s="211"/>
      <c r="R957" s="211"/>
      <c r="S957" s="211"/>
      <c r="T957" s="211"/>
      <c r="U957" s="211"/>
      <c r="V957" s="211"/>
      <c r="W957" s="211"/>
      <c r="X957" s="212"/>
      <c r="AT957" s="213" t="s">
        <v>186</v>
      </c>
      <c r="AU957" s="213" t="s">
        <v>141</v>
      </c>
      <c r="AV957" s="13" t="s">
        <v>86</v>
      </c>
      <c r="AW957" s="13" t="s">
        <v>5</v>
      </c>
      <c r="AX957" s="13" t="s">
        <v>78</v>
      </c>
      <c r="AY957" s="213" t="s">
        <v>138</v>
      </c>
    </row>
    <row r="958" spans="2:51" s="14" customFormat="1" ht="11.25">
      <c r="B958" s="214"/>
      <c r="C958" s="215"/>
      <c r="D958" s="205" t="s">
        <v>186</v>
      </c>
      <c r="E958" s="216" t="s">
        <v>22</v>
      </c>
      <c r="F958" s="217" t="s">
        <v>1023</v>
      </c>
      <c r="G958" s="215"/>
      <c r="H958" s="218">
        <v>0.457</v>
      </c>
      <c r="I958" s="219"/>
      <c r="J958" s="219"/>
      <c r="K958" s="215"/>
      <c r="L958" s="215"/>
      <c r="M958" s="220"/>
      <c r="N958" s="221"/>
      <c r="O958" s="222"/>
      <c r="P958" s="222"/>
      <c r="Q958" s="222"/>
      <c r="R958" s="222"/>
      <c r="S958" s="222"/>
      <c r="T958" s="222"/>
      <c r="U958" s="222"/>
      <c r="V958" s="222"/>
      <c r="W958" s="222"/>
      <c r="X958" s="223"/>
      <c r="AT958" s="224" t="s">
        <v>186</v>
      </c>
      <c r="AU958" s="224" t="s">
        <v>141</v>
      </c>
      <c r="AV958" s="14" t="s">
        <v>141</v>
      </c>
      <c r="AW958" s="14" t="s">
        <v>5</v>
      </c>
      <c r="AX958" s="14" t="s">
        <v>78</v>
      </c>
      <c r="AY958" s="224" t="s">
        <v>138</v>
      </c>
    </row>
    <row r="959" spans="2:51" s="13" customFormat="1" ht="11.25">
      <c r="B959" s="203"/>
      <c r="C959" s="204"/>
      <c r="D959" s="205" t="s">
        <v>186</v>
      </c>
      <c r="E959" s="206" t="s">
        <v>22</v>
      </c>
      <c r="F959" s="207" t="s">
        <v>234</v>
      </c>
      <c r="G959" s="204"/>
      <c r="H959" s="206" t="s">
        <v>22</v>
      </c>
      <c r="I959" s="208"/>
      <c r="J959" s="208"/>
      <c r="K959" s="204"/>
      <c r="L959" s="204"/>
      <c r="M959" s="209"/>
      <c r="N959" s="210"/>
      <c r="O959" s="211"/>
      <c r="P959" s="211"/>
      <c r="Q959" s="211"/>
      <c r="R959" s="211"/>
      <c r="S959" s="211"/>
      <c r="T959" s="211"/>
      <c r="U959" s="211"/>
      <c r="V959" s="211"/>
      <c r="W959" s="211"/>
      <c r="X959" s="212"/>
      <c r="AT959" s="213" t="s">
        <v>186</v>
      </c>
      <c r="AU959" s="213" t="s">
        <v>141</v>
      </c>
      <c r="AV959" s="13" t="s">
        <v>86</v>
      </c>
      <c r="AW959" s="13" t="s">
        <v>5</v>
      </c>
      <c r="AX959" s="13" t="s">
        <v>78</v>
      </c>
      <c r="AY959" s="213" t="s">
        <v>138</v>
      </c>
    </row>
    <row r="960" spans="2:51" s="14" customFormat="1" ht="11.25">
      <c r="B960" s="214"/>
      <c r="C960" s="215"/>
      <c r="D960" s="205" t="s">
        <v>186</v>
      </c>
      <c r="E960" s="216" t="s">
        <v>22</v>
      </c>
      <c r="F960" s="217" t="s">
        <v>1024</v>
      </c>
      <c r="G960" s="215"/>
      <c r="H960" s="218">
        <v>1.304</v>
      </c>
      <c r="I960" s="219"/>
      <c r="J960" s="219"/>
      <c r="K960" s="215"/>
      <c r="L960" s="215"/>
      <c r="M960" s="220"/>
      <c r="N960" s="221"/>
      <c r="O960" s="222"/>
      <c r="P960" s="222"/>
      <c r="Q960" s="222"/>
      <c r="R960" s="222"/>
      <c r="S960" s="222"/>
      <c r="T960" s="222"/>
      <c r="U960" s="222"/>
      <c r="V960" s="222"/>
      <c r="W960" s="222"/>
      <c r="X960" s="223"/>
      <c r="AT960" s="224" t="s">
        <v>186</v>
      </c>
      <c r="AU960" s="224" t="s">
        <v>141</v>
      </c>
      <c r="AV960" s="14" t="s">
        <v>141</v>
      </c>
      <c r="AW960" s="14" t="s">
        <v>5</v>
      </c>
      <c r="AX960" s="14" t="s">
        <v>78</v>
      </c>
      <c r="AY960" s="224" t="s">
        <v>138</v>
      </c>
    </row>
    <row r="961" spans="2:51" s="13" customFormat="1" ht="11.25">
      <c r="B961" s="203"/>
      <c r="C961" s="204"/>
      <c r="D961" s="205" t="s">
        <v>186</v>
      </c>
      <c r="E961" s="206" t="s">
        <v>22</v>
      </c>
      <c r="F961" s="207" t="s">
        <v>306</v>
      </c>
      <c r="G961" s="204"/>
      <c r="H961" s="206" t="s">
        <v>22</v>
      </c>
      <c r="I961" s="208"/>
      <c r="J961" s="208"/>
      <c r="K961" s="204"/>
      <c r="L961" s="204"/>
      <c r="M961" s="209"/>
      <c r="N961" s="210"/>
      <c r="O961" s="211"/>
      <c r="P961" s="211"/>
      <c r="Q961" s="211"/>
      <c r="R961" s="211"/>
      <c r="S961" s="211"/>
      <c r="T961" s="211"/>
      <c r="U961" s="211"/>
      <c r="V961" s="211"/>
      <c r="W961" s="211"/>
      <c r="X961" s="212"/>
      <c r="AT961" s="213" t="s">
        <v>186</v>
      </c>
      <c r="AU961" s="213" t="s">
        <v>141</v>
      </c>
      <c r="AV961" s="13" t="s">
        <v>86</v>
      </c>
      <c r="AW961" s="13" t="s">
        <v>5</v>
      </c>
      <c r="AX961" s="13" t="s">
        <v>78</v>
      </c>
      <c r="AY961" s="213" t="s">
        <v>138</v>
      </c>
    </row>
    <row r="962" spans="2:51" s="14" customFormat="1" ht="11.25">
      <c r="B962" s="214"/>
      <c r="C962" s="215"/>
      <c r="D962" s="205" t="s">
        <v>186</v>
      </c>
      <c r="E962" s="216" t="s">
        <v>22</v>
      </c>
      <c r="F962" s="217" t="s">
        <v>1025</v>
      </c>
      <c r="G962" s="215"/>
      <c r="H962" s="218">
        <v>0.464</v>
      </c>
      <c r="I962" s="219"/>
      <c r="J962" s="219"/>
      <c r="K962" s="215"/>
      <c r="L962" s="215"/>
      <c r="M962" s="220"/>
      <c r="N962" s="221"/>
      <c r="O962" s="222"/>
      <c r="P962" s="222"/>
      <c r="Q962" s="222"/>
      <c r="R962" s="222"/>
      <c r="S962" s="222"/>
      <c r="T962" s="222"/>
      <c r="U962" s="222"/>
      <c r="V962" s="222"/>
      <c r="W962" s="222"/>
      <c r="X962" s="223"/>
      <c r="AT962" s="224" t="s">
        <v>186</v>
      </c>
      <c r="AU962" s="224" t="s">
        <v>141</v>
      </c>
      <c r="AV962" s="14" t="s">
        <v>141</v>
      </c>
      <c r="AW962" s="14" t="s">
        <v>5</v>
      </c>
      <c r="AX962" s="14" t="s">
        <v>78</v>
      </c>
      <c r="AY962" s="224" t="s">
        <v>138</v>
      </c>
    </row>
    <row r="963" spans="2:51" s="15" customFormat="1" ht="11.25">
      <c r="B963" s="225"/>
      <c r="C963" s="226"/>
      <c r="D963" s="205" t="s">
        <v>186</v>
      </c>
      <c r="E963" s="227" t="s">
        <v>22</v>
      </c>
      <c r="F963" s="228" t="s">
        <v>196</v>
      </c>
      <c r="G963" s="226"/>
      <c r="H963" s="229">
        <v>715.428</v>
      </c>
      <c r="I963" s="230"/>
      <c r="J963" s="230"/>
      <c r="K963" s="226"/>
      <c r="L963" s="226"/>
      <c r="M963" s="231"/>
      <c r="N963" s="232"/>
      <c r="O963" s="233"/>
      <c r="P963" s="233"/>
      <c r="Q963" s="233"/>
      <c r="R963" s="233"/>
      <c r="S963" s="233"/>
      <c r="T963" s="233"/>
      <c r="U963" s="233"/>
      <c r="V963" s="233"/>
      <c r="W963" s="233"/>
      <c r="X963" s="234"/>
      <c r="AT963" s="235" t="s">
        <v>186</v>
      </c>
      <c r="AU963" s="235" t="s">
        <v>141</v>
      </c>
      <c r="AV963" s="15" t="s">
        <v>155</v>
      </c>
      <c r="AW963" s="15" t="s">
        <v>5</v>
      </c>
      <c r="AX963" s="15" t="s">
        <v>86</v>
      </c>
      <c r="AY963" s="235" t="s">
        <v>138</v>
      </c>
    </row>
    <row r="964" spans="1:65" s="2" customFormat="1" ht="37.9" customHeight="1">
      <c r="A964" s="36"/>
      <c r="B964" s="37"/>
      <c r="C964" s="178" t="s">
        <v>1026</v>
      </c>
      <c r="D964" s="178" t="s">
        <v>142</v>
      </c>
      <c r="E964" s="179" t="s">
        <v>1027</v>
      </c>
      <c r="F964" s="180" t="s">
        <v>1028</v>
      </c>
      <c r="G964" s="181" t="s">
        <v>208</v>
      </c>
      <c r="H964" s="182">
        <v>628.835</v>
      </c>
      <c r="I964" s="183"/>
      <c r="J964" s="183"/>
      <c r="K964" s="184">
        <f>ROUND(P964*H964,2)</f>
        <v>0</v>
      </c>
      <c r="L964" s="180" t="s">
        <v>182</v>
      </c>
      <c r="M964" s="41"/>
      <c r="N964" s="185" t="s">
        <v>22</v>
      </c>
      <c r="O964" s="186" t="s">
        <v>48</v>
      </c>
      <c r="P964" s="187">
        <f>I964+J964</f>
        <v>0</v>
      </c>
      <c r="Q964" s="187">
        <f>ROUND(I964*H964,2)</f>
        <v>0</v>
      </c>
      <c r="R964" s="187">
        <f>ROUND(J964*H964,2)</f>
        <v>0</v>
      </c>
      <c r="S964" s="66"/>
      <c r="T964" s="188">
        <f>S964*H964</f>
        <v>0</v>
      </c>
      <c r="U964" s="188">
        <v>0.0002584</v>
      </c>
      <c r="V964" s="188">
        <f>U964*H964</f>
        <v>0.16249096400000002</v>
      </c>
      <c r="W964" s="188">
        <v>0</v>
      </c>
      <c r="X964" s="189">
        <f>W964*H964</f>
        <v>0</v>
      </c>
      <c r="Y964" s="36"/>
      <c r="Z964" s="36"/>
      <c r="AA964" s="36"/>
      <c r="AB964" s="36"/>
      <c r="AC964" s="36"/>
      <c r="AD964" s="36"/>
      <c r="AE964" s="36"/>
      <c r="AR964" s="190" t="s">
        <v>503</v>
      </c>
      <c r="AT964" s="190" t="s">
        <v>142</v>
      </c>
      <c r="AU964" s="190" t="s">
        <v>141</v>
      </c>
      <c r="AY964" s="19" t="s">
        <v>138</v>
      </c>
      <c r="BE964" s="191">
        <f>IF(O964="základní",K964,0)</f>
        <v>0</v>
      </c>
      <c r="BF964" s="191">
        <f>IF(O964="snížená",K964,0)</f>
        <v>0</v>
      </c>
      <c r="BG964" s="191">
        <f>IF(O964="zákl. přenesená",K964,0)</f>
        <v>0</v>
      </c>
      <c r="BH964" s="191">
        <f>IF(O964="sníž. přenesená",K964,0)</f>
        <v>0</v>
      </c>
      <c r="BI964" s="191">
        <f>IF(O964="nulová",K964,0)</f>
        <v>0</v>
      </c>
      <c r="BJ964" s="19" t="s">
        <v>141</v>
      </c>
      <c r="BK964" s="191">
        <f>ROUND(P964*H964,2)</f>
        <v>0</v>
      </c>
      <c r="BL964" s="19" t="s">
        <v>503</v>
      </c>
      <c r="BM964" s="190" t="s">
        <v>1029</v>
      </c>
    </row>
    <row r="965" spans="1:47" s="2" customFormat="1" ht="11.25">
      <c r="A965" s="36"/>
      <c r="B965" s="37"/>
      <c r="C965" s="38"/>
      <c r="D965" s="198" t="s">
        <v>184</v>
      </c>
      <c r="E965" s="38"/>
      <c r="F965" s="199" t="s">
        <v>1030</v>
      </c>
      <c r="G965" s="38"/>
      <c r="H965" s="38"/>
      <c r="I965" s="200"/>
      <c r="J965" s="200"/>
      <c r="K965" s="38"/>
      <c r="L965" s="38"/>
      <c r="M965" s="41"/>
      <c r="N965" s="201"/>
      <c r="O965" s="202"/>
      <c r="P965" s="66"/>
      <c r="Q965" s="66"/>
      <c r="R965" s="66"/>
      <c r="S965" s="66"/>
      <c r="T965" s="66"/>
      <c r="U965" s="66"/>
      <c r="V965" s="66"/>
      <c r="W965" s="66"/>
      <c r="X965" s="67"/>
      <c r="Y965" s="36"/>
      <c r="Z965" s="36"/>
      <c r="AA965" s="36"/>
      <c r="AB965" s="36"/>
      <c r="AC965" s="36"/>
      <c r="AD965" s="36"/>
      <c r="AE965" s="36"/>
      <c r="AT965" s="19" t="s">
        <v>184</v>
      </c>
      <c r="AU965" s="19" t="s">
        <v>141</v>
      </c>
    </row>
    <row r="966" spans="2:51" s="14" customFormat="1" ht="11.25">
      <c r="B966" s="214"/>
      <c r="C966" s="215"/>
      <c r="D966" s="205" t="s">
        <v>186</v>
      </c>
      <c r="E966" s="216" t="s">
        <v>22</v>
      </c>
      <c r="F966" s="217" t="s">
        <v>1031</v>
      </c>
      <c r="G966" s="215"/>
      <c r="H966" s="218">
        <v>715.428</v>
      </c>
      <c r="I966" s="219"/>
      <c r="J966" s="219"/>
      <c r="K966" s="215"/>
      <c r="L966" s="215"/>
      <c r="M966" s="220"/>
      <c r="N966" s="221"/>
      <c r="O966" s="222"/>
      <c r="P966" s="222"/>
      <c r="Q966" s="222"/>
      <c r="R966" s="222"/>
      <c r="S966" s="222"/>
      <c r="T966" s="222"/>
      <c r="U966" s="222"/>
      <c r="V966" s="222"/>
      <c r="W966" s="222"/>
      <c r="X966" s="223"/>
      <c r="AT966" s="224" t="s">
        <v>186</v>
      </c>
      <c r="AU966" s="224" t="s">
        <v>141</v>
      </c>
      <c r="AV966" s="14" t="s">
        <v>141</v>
      </c>
      <c r="AW966" s="14" t="s">
        <v>5</v>
      </c>
      <c r="AX966" s="14" t="s">
        <v>78</v>
      </c>
      <c r="AY966" s="224" t="s">
        <v>138</v>
      </c>
    </row>
    <row r="967" spans="2:51" s="13" customFormat="1" ht="11.25">
      <c r="B967" s="203"/>
      <c r="C967" s="204"/>
      <c r="D967" s="205" t="s">
        <v>186</v>
      </c>
      <c r="E967" s="206" t="s">
        <v>22</v>
      </c>
      <c r="F967" s="207" t="s">
        <v>1032</v>
      </c>
      <c r="G967" s="204"/>
      <c r="H967" s="206" t="s">
        <v>22</v>
      </c>
      <c r="I967" s="208"/>
      <c r="J967" s="208"/>
      <c r="K967" s="204"/>
      <c r="L967" s="204"/>
      <c r="M967" s="209"/>
      <c r="N967" s="210"/>
      <c r="O967" s="211"/>
      <c r="P967" s="211"/>
      <c r="Q967" s="211"/>
      <c r="R967" s="211"/>
      <c r="S967" s="211"/>
      <c r="T967" s="211"/>
      <c r="U967" s="211"/>
      <c r="V967" s="211"/>
      <c r="W967" s="211"/>
      <c r="X967" s="212"/>
      <c r="AT967" s="213" t="s">
        <v>186</v>
      </c>
      <c r="AU967" s="213" t="s">
        <v>141</v>
      </c>
      <c r="AV967" s="13" t="s">
        <v>86</v>
      </c>
      <c r="AW967" s="13" t="s">
        <v>5</v>
      </c>
      <c r="AX967" s="13" t="s">
        <v>78</v>
      </c>
      <c r="AY967" s="213" t="s">
        <v>138</v>
      </c>
    </row>
    <row r="968" spans="2:51" s="14" customFormat="1" ht="11.25">
      <c r="B968" s="214"/>
      <c r="C968" s="215"/>
      <c r="D968" s="205" t="s">
        <v>186</v>
      </c>
      <c r="E968" s="216" t="s">
        <v>22</v>
      </c>
      <c r="F968" s="217" t="s">
        <v>1033</v>
      </c>
      <c r="G968" s="215"/>
      <c r="H968" s="218">
        <v>-86.593</v>
      </c>
      <c r="I968" s="219"/>
      <c r="J968" s="219"/>
      <c r="K968" s="215"/>
      <c r="L968" s="215"/>
      <c r="M968" s="220"/>
      <c r="N968" s="221"/>
      <c r="O968" s="222"/>
      <c r="P968" s="222"/>
      <c r="Q968" s="222"/>
      <c r="R968" s="222"/>
      <c r="S968" s="222"/>
      <c r="T968" s="222"/>
      <c r="U968" s="222"/>
      <c r="V968" s="222"/>
      <c r="W968" s="222"/>
      <c r="X968" s="223"/>
      <c r="AT968" s="224" t="s">
        <v>186</v>
      </c>
      <c r="AU968" s="224" t="s">
        <v>141</v>
      </c>
      <c r="AV968" s="14" t="s">
        <v>141</v>
      </c>
      <c r="AW968" s="14" t="s">
        <v>5</v>
      </c>
      <c r="AX968" s="14" t="s">
        <v>78</v>
      </c>
      <c r="AY968" s="224" t="s">
        <v>138</v>
      </c>
    </row>
    <row r="969" spans="2:51" s="15" customFormat="1" ht="11.25">
      <c r="B969" s="225"/>
      <c r="C969" s="226"/>
      <c r="D969" s="205" t="s">
        <v>186</v>
      </c>
      <c r="E969" s="227" t="s">
        <v>22</v>
      </c>
      <c r="F969" s="228" t="s">
        <v>196</v>
      </c>
      <c r="G969" s="226"/>
      <c r="H969" s="229">
        <v>628.835</v>
      </c>
      <c r="I969" s="230"/>
      <c r="J969" s="230"/>
      <c r="K969" s="226"/>
      <c r="L969" s="226"/>
      <c r="M969" s="231"/>
      <c r="N969" s="232"/>
      <c r="O969" s="233"/>
      <c r="P969" s="233"/>
      <c r="Q969" s="233"/>
      <c r="R969" s="233"/>
      <c r="S969" s="233"/>
      <c r="T969" s="233"/>
      <c r="U969" s="233"/>
      <c r="V969" s="233"/>
      <c r="W969" s="233"/>
      <c r="X969" s="234"/>
      <c r="AT969" s="235" t="s">
        <v>186</v>
      </c>
      <c r="AU969" s="235" t="s">
        <v>141</v>
      </c>
      <c r="AV969" s="15" t="s">
        <v>155</v>
      </c>
      <c r="AW969" s="15" t="s">
        <v>5</v>
      </c>
      <c r="AX969" s="15" t="s">
        <v>86</v>
      </c>
      <c r="AY969" s="235" t="s">
        <v>138</v>
      </c>
    </row>
    <row r="970" spans="1:65" s="2" customFormat="1" ht="44.25" customHeight="1">
      <c r="A970" s="36"/>
      <c r="B970" s="37"/>
      <c r="C970" s="178" t="s">
        <v>1034</v>
      </c>
      <c r="D970" s="178" t="s">
        <v>142</v>
      </c>
      <c r="E970" s="179" t="s">
        <v>1035</v>
      </c>
      <c r="F970" s="180" t="s">
        <v>1036</v>
      </c>
      <c r="G970" s="181" t="s">
        <v>208</v>
      </c>
      <c r="H970" s="182">
        <v>628.835</v>
      </c>
      <c r="I970" s="183"/>
      <c r="J970" s="183"/>
      <c r="K970" s="184">
        <f>ROUND(P970*H970,2)</f>
        <v>0</v>
      </c>
      <c r="L970" s="180" t="s">
        <v>182</v>
      </c>
      <c r="M970" s="41"/>
      <c r="N970" s="185" t="s">
        <v>22</v>
      </c>
      <c r="O970" s="186" t="s">
        <v>48</v>
      </c>
      <c r="P970" s="187">
        <f>I970+J970</f>
        <v>0</v>
      </c>
      <c r="Q970" s="187">
        <f>ROUND(I970*H970,2)</f>
        <v>0</v>
      </c>
      <c r="R970" s="187">
        <f>ROUND(J970*H970,2)</f>
        <v>0</v>
      </c>
      <c r="S970" s="66"/>
      <c r="T970" s="188">
        <f>S970*H970</f>
        <v>0</v>
      </c>
      <c r="U970" s="188">
        <v>3.08E-05</v>
      </c>
      <c r="V970" s="188">
        <f>U970*H970</f>
        <v>0.019368118000000004</v>
      </c>
      <c r="W970" s="188">
        <v>0</v>
      </c>
      <c r="X970" s="189">
        <f>W970*H970</f>
        <v>0</v>
      </c>
      <c r="Y970" s="36"/>
      <c r="Z970" s="36"/>
      <c r="AA970" s="36"/>
      <c r="AB970" s="36"/>
      <c r="AC970" s="36"/>
      <c r="AD970" s="36"/>
      <c r="AE970" s="36"/>
      <c r="AR970" s="190" t="s">
        <v>503</v>
      </c>
      <c r="AT970" s="190" t="s">
        <v>142</v>
      </c>
      <c r="AU970" s="190" t="s">
        <v>141</v>
      </c>
      <c r="AY970" s="19" t="s">
        <v>138</v>
      </c>
      <c r="BE970" s="191">
        <f>IF(O970="základní",K970,0)</f>
        <v>0</v>
      </c>
      <c r="BF970" s="191">
        <f>IF(O970="snížená",K970,0)</f>
        <v>0</v>
      </c>
      <c r="BG970" s="191">
        <f>IF(O970="zákl. přenesená",K970,0)</f>
        <v>0</v>
      </c>
      <c r="BH970" s="191">
        <f>IF(O970="sníž. přenesená",K970,0)</f>
        <v>0</v>
      </c>
      <c r="BI970" s="191">
        <f>IF(O970="nulová",K970,0)</f>
        <v>0</v>
      </c>
      <c r="BJ970" s="19" t="s">
        <v>141</v>
      </c>
      <c r="BK970" s="191">
        <f>ROUND(P970*H970,2)</f>
        <v>0</v>
      </c>
      <c r="BL970" s="19" t="s">
        <v>503</v>
      </c>
      <c r="BM970" s="190" t="s">
        <v>1037</v>
      </c>
    </row>
    <row r="971" spans="1:47" s="2" customFormat="1" ht="11.25">
      <c r="A971" s="36"/>
      <c r="B971" s="37"/>
      <c r="C971" s="38"/>
      <c r="D971" s="198" t="s">
        <v>184</v>
      </c>
      <c r="E971" s="38"/>
      <c r="F971" s="199" t="s">
        <v>1038</v>
      </c>
      <c r="G971" s="38"/>
      <c r="H971" s="38"/>
      <c r="I971" s="200"/>
      <c r="J971" s="200"/>
      <c r="K971" s="38"/>
      <c r="L971" s="38"/>
      <c r="M971" s="41"/>
      <c r="N971" s="201"/>
      <c r="O971" s="202"/>
      <c r="P971" s="66"/>
      <c r="Q971" s="66"/>
      <c r="R971" s="66"/>
      <c r="S971" s="66"/>
      <c r="T971" s="66"/>
      <c r="U971" s="66"/>
      <c r="V971" s="66"/>
      <c r="W971" s="66"/>
      <c r="X971" s="67"/>
      <c r="Y971" s="36"/>
      <c r="Z971" s="36"/>
      <c r="AA971" s="36"/>
      <c r="AB971" s="36"/>
      <c r="AC971" s="36"/>
      <c r="AD971" s="36"/>
      <c r="AE971" s="36"/>
      <c r="AT971" s="19" t="s">
        <v>184</v>
      </c>
      <c r="AU971" s="19" t="s">
        <v>141</v>
      </c>
    </row>
    <row r="972" spans="2:51" s="14" customFormat="1" ht="11.25">
      <c r="B972" s="214"/>
      <c r="C972" s="215"/>
      <c r="D972" s="205" t="s">
        <v>186</v>
      </c>
      <c r="E972" s="216" t="s">
        <v>22</v>
      </c>
      <c r="F972" s="217" t="s">
        <v>1039</v>
      </c>
      <c r="G972" s="215"/>
      <c r="H972" s="218">
        <v>628.835</v>
      </c>
      <c r="I972" s="219"/>
      <c r="J972" s="219"/>
      <c r="K972" s="215"/>
      <c r="L972" s="215"/>
      <c r="M972" s="220"/>
      <c r="N972" s="221"/>
      <c r="O972" s="222"/>
      <c r="P972" s="222"/>
      <c r="Q972" s="222"/>
      <c r="R972" s="222"/>
      <c r="S972" s="222"/>
      <c r="T972" s="222"/>
      <c r="U972" s="222"/>
      <c r="V972" s="222"/>
      <c r="W972" s="222"/>
      <c r="X972" s="223"/>
      <c r="AT972" s="224" t="s">
        <v>186</v>
      </c>
      <c r="AU972" s="224" t="s">
        <v>141</v>
      </c>
      <c r="AV972" s="14" t="s">
        <v>141</v>
      </c>
      <c r="AW972" s="14" t="s">
        <v>5</v>
      </c>
      <c r="AX972" s="14" t="s">
        <v>78</v>
      </c>
      <c r="AY972" s="224" t="s">
        <v>138</v>
      </c>
    </row>
    <row r="973" spans="2:51" s="15" customFormat="1" ht="11.25">
      <c r="B973" s="225"/>
      <c r="C973" s="226"/>
      <c r="D973" s="205" t="s">
        <v>186</v>
      </c>
      <c r="E973" s="227" t="s">
        <v>22</v>
      </c>
      <c r="F973" s="228" t="s">
        <v>196</v>
      </c>
      <c r="G973" s="226"/>
      <c r="H973" s="229">
        <v>628.835</v>
      </c>
      <c r="I973" s="230"/>
      <c r="J973" s="230"/>
      <c r="K973" s="226"/>
      <c r="L973" s="226"/>
      <c r="M973" s="231"/>
      <c r="N973" s="232"/>
      <c r="O973" s="233"/>
      <c r="P973" s="233"/>
      <c r="Q973" s="233"/>
      <c r="R973" s="233"/>
      <c r="S973" s="233"/>
      <c r="T973" s="233"/>
      <c r="U973" s="233"/>
      <c r="V973" s="233"/>
      <c r="W973" s="233"/>
      <c r="X973" s="234"/>
      <c r="AT973" s="235" t="s">
        <v>186</v>
      </c>
      <c r="AU973" s="235" t="s">
        <v>141</v>
      </c>
      <c r="AV973" s="15" t="s">
        <v>155</v>
      </c>
      <c r="AW973" s="15" t="s">
        <v>5</v>
      </c>
      <c r="AX973" s="15" t="s">
        <v>86</v>
      </c>
      <c r="AY973" s="235" t="s">
        <v>138</v>
      </c>
    </row>
    <row r="974" spans="1:65" s="2" customFormat="1" ht="24">
      <c r="A974" s="36"/>
      <c r="B974" s="37"/>
      <c r="C974" s="178" t="s">
        <v>1040</v>
      </c>
      <c r="D974" s="178" t="s">
        <v>142</v>
      </c>
      <c r="E974" s="179" t="s">
        <v>1041</v>
      </c>
      <c r="F974" s="180" t="s">
        <v>1042</v>
      </c>
      <c r="G974" s="181" t="s">
        <v>208</v>
      </c>
      <c r="H974" s="182">
        <v>86.593</v>
      </c>
      <c r="I974" s="183"/>
      <c r="J974" s="183"/>
      <c r="K974" s="184">
        <f>ROUND(P974*H974,2)</f>
        <v>0</v>
      </c>
      <c r="L974" s="180" t="s">
        <v>182</v>
      </c>
      <c r="M974" s="41"/>
      <c r="N974" s="185" t="s">
        <v>22</v>
      </c>
      <c r="O974" s="186" t="s">
        <v>48</v>
      </c>
      <c r="P974" s="187">
        <f>I974+J974</f>
        <v>0</v>
      </c>
      <c r="Q974" s="187">
        <f>ROUND(I974*H974,2)</f>
        <v>0</v>
      </c>
      <c r="R974" s="187">
        <f>ROUND(J974*H974,2)</f>
        <v>0</v>
      </c>
      <c r="S974" s="66"/>
      <c r="T974" s="188">
        <f>S974*H974</f>
        <v>0</v>
      </c>
      <c r="U974" s="188">
        <v>0.00025</v>
      </c>
      <c r="V974" s="188">
        <f>U974*H974</f>
        <v>0.02164825</v>
      </c>
      <c r="W974" s="188">
        <v>0</v>
      </c>
      <c r="X974" s="189">
        <f>W974*H974</f>
        <v>0</v>
      </c>
      <c r="Y974" s="36"/>
      <c r="Z974" s="36"/>
      <c r="AA974" s="36"/>
      <c r="AB974" s="36"/>
      <c r="AC974" s="36"/>
      <c r="AD974" s="36"/>
      <c r="AE974" s="36"/>
      <c r="AR974" s="190" t="s">
        <v>503</v>
      </c>
      <c r="AT974" s="190" t="s">
        <v>142</v>
      </c>
      <c r="AU974" s="190" t="s">
        <v>141</v>
      </c>
      <c r="AY974" s="19" t="s">
        <v>138</v>
      </c>
      <c r="BE974" s="191">
        <f>IF(O974="základní",K974,0)</f>
        <v>0</v>
      </c>
      <c r="BF974" s="191">
        <f>IF(O974="snížená",K974,0)</f>
        <v>0</v>
      </c>
      <c r="BG974" s="191">
        <f>IF(O974="zákl. přenesená",K974,0)</f>
        <v>0</v>
      </c>
      <c r="BH974" s="191">
        <f>IF(O974="sníž. přenesená",K974,0)</f>
        <v>0</v>
      </c>
      <c r="BI974" s="191">
        <f>IF(O974="nulová",K974,0)</f>
        <v>0</v>
      </c>
      <c r="BJ974" s="19" t="s">
        <v>141</v>
      </c>
      <c r="BK974" s="191">
        <f>ROUND(P974*H974,2)</f>
        <v>0</v>
      </c>
      <c r="BL974" s="19" t="s">
        <v>503</v>
      </c>
      <c r="BM974" s="190" t="s">
        <v>1043</v>
      </c>
    </row>
    <row r="975" spans="1:47" s="2" customFormat="1" ht="11.25">
      <c r="A975" s="36"/>
      <c r="B975" s="37"/>
      <c r="C975" s="38"/>
      <c r="D975" s="198" t="s">
        <v>184</v>
      </c>
      <c r="E975" s="38"/>
      <c r="F975" s="199" t="s">
        <v>1044</v>
      </c>
      <c r="G975" s="38"/>
      <c r="H975" s="38"/>
      <c r="I975" s="200"/>
      <c r="J975" s="200"/>
      <c r="K975" s="38"/>
      <c r="L975" s="38"/>
      <c r="M975" s="41"/>
      <c r="N975" s="201"/>
      <c r="O975" s="202"/>
      <c r="P975" s="66"/>
      <c r="Q975" s="66"/>
      <c r="R975" s="66"/>
      <c r="S975" s="66"/>
      <c r="T975" s="66"/>
      <c r="U975" s="66"/>
      <c r="V975" s="66"/>
      <c r="W975" s="66"/>
      <c r="X975" s="67"/>
      <c r="Y975" s="36"/>
      <c r="Z975" s="36"/>
      <c r="AA975" s="36"/>
      <c r="AB975" s="36"/>
      <c r="AC975" s="36"/>
      <c r="AD975" s="36"/>
      <c r="AE975" s="36"/>
      <c r="AT975" s="19" t="s">
        <v>184</v>
      </c>
      <c r="AU975" s="19" t="s">
        <v>141</v>
      </c>
    </row>
    <row r="976" spans="2:51" s="13" customFormat="1" ht="11.25">
      <c r="B976" s="203"/>
      <c r="C976" s="204"/>
      <c r="D976" s="205" t="s">
        <v>186</v>
      </c>
      <c r="E976" s="206" t="s">
        <v>22</v>
      </c>
      <c r="F976" s="207" t="s">
        <v>1045</v>
      </c>
      <c r="G976" s="204"/>
      <c r="H976" s="206" t="s">
        <v>22</v>
      </c>
      <c r="I976" s="208"/>
      <c r="J976" s="208"/>
      <c r="K976" s="204"/>
      <c r="L976" s="204"/>
      <c r="M976" s="209"/>
      <c r="N976" s="210"/>
      <c r="O976" s="211"/>
      <c r="P976" s="211"/>
      <c r="Q976" s="211"/>
      <c r="R976" s="211"/>
      <c r="S976" s="211"/>
      <c r="T976" s="211"/>
      <c r="U976" s="211"/>
      <c r="V976" s="211"/>
      <c r="W976" s="211"/>
      <c r="X976" s="212"/>
      <c r="AT976" s="213" t="s">
        <v>186</v>
      </c>
      <c r="AU976" s="213" t="s">
        <v>141</v>
      </c>
      <c r="AV976" s="13" t="s">
        <v>86</v>
      </c>
      <c r="AW976" s="13" t="s">
        <v>5</v>
      </c>
      <c r="AX976" s="13" t="s">
        <v>78</v>
      </c>
      <c r="AY976" s="213" t="s">
        <v>138</v>
      </c>
    </row>
    <row r="977" spans="2:51" s="13" customFormat="1" ht="11.25">
      <c r="B977" s="203"/>
      <c r="C977" s="204"/>
      <c r="D977" s="205" t="s">
        <v>186</v>
      </c>
      <c r="E977" s="206" t="s">
        <v>22</v>
      </c>
      <c r="F977" s="207" t="s">
        <v>218</v>
      </c>
      <c r="G977" s="204"/>
      <c r="H977" s="206" t="s">
        <v>22</v>
      </c>
      <c r="I977" s="208"/>
      <c r="J977" s="208"/>
      <c r="K977" s="204"/>
      <c r="L977" s="204"/>
      <c r="M977" s="209"/>
      <c r="N977" s="210"/>
      <c r="O977" s="211"/>
      <c r="P977" s="211"/>
      <c r="Q977" s="211"/>
      <c r="R977" s="211"/>
      <c r="S977" s="211"/>
      <c r="T977" s="211"/>
      <c r="U977" s="211"/>
      <c r="V977" s="211"/>
      <c r="W977" s="211"/>
      <c r="X977" s="212"/>
      <c r="AT977" s="213" t="s">
        <v>186</v>
      </c>
      <c r="AU977" s="213" t="s">
        <v>141</v>
      </c>
      <c r="AV977" s="13" t="s">
        <v>86</v>
      </c>
      <c r="AW977" s="13" t="s">
        <v>5</v>
      </c>
      <c r="AX977" s="13" t="s">
        <v>78</v>
      </c>
      <c r="AY977" s="213" t="s">
        <v>138</v>
      </c>
    </row>
    <row r="978" spans="2:51" s="14" customFormat="1" ht="11.25">
      <c r="B978" s="214"/>
      <c r="C978" s="215"/>
      <c r="D978" s="205" t="s">
        <v>186</v>
      </c>
      <c r="E978" s="216" t="s">
        <v>22</v>
      </c>
      <c r="F978" s="217" t="s">
        <v>1046</v>
      </c>
      <c r="G978" s="215"/>
      <c r="H978" s="218">
        <v>38.153</v>
      </c>
      <c r="I978" s="219"/>
      <c r="J978" s="219"/>
      <c r="K978" s="215"/>
      <c r="L978" s="215"/>
      <c r="M978" s="220"/>
      <c r="N978" s="221"/>
      <c r="O978" s="222"/>
      <c r="P978" s="222"/>
      <c r="Q978" s="222"/>
      <c r="R978" s="222"/>
      <c r="S978" s="222"/>
      <c r="T978" s="222"/>
      <c r="U978" s="222"/>
      <c r="V978" s="222"/>
      <c r="W978" s="222"/>
      <c r="X978" s="223"/>
      <c r="AT978" s="224" t="s">
        <v>186</v>
      </c>
      <c r="AU978" s="224" t="s">
        <v>141</v>
      </c>
      <c r="AV978" s="14" t="s">
        <v>141</v>
      </c>
      <c r="AW978" s="14" t="s">
        <v>5</v>
      </c>
      <c r="AX978" s="14" t="s">
        <v>78</v>
      </c>
      <c r="AY978" s="224" t="s">
        <v>138</v>
      </c>
    </row>
    <row r="979" spans="2:51" s="14" customFormat="1" ht="11.25">
      <c r="B979" s="214"/>
      <c r="C979" s="215"/>
      <c r="D979" s="205" t="s">
        <v>186</v>
      </c>
      <c r="E979" s="216" t="s">
        <v>22</v>
      </c>
      <c r="F979" s="217" t="s">
        <v>1047</v>
      </c>
      <c r="G979" s="215"/>
      <c r="H979" s="218">
        <v>-0.629</v>
      </c>
      <c r="I979" s="219"/>
      <c r="J979" s="219"/>
      <c r="K979" s="215"/>
      <c r="L979" s="215"/>
      <c r="M979" s="220"/>
      <c r="N979" s="221"/>
      <c r="O979" s="222"/>
      <c r="P979" s="222"/>
      <c r="Q979" s="222"/>
      <c r="R979" s="222"/>
      <c r="S979" s="222"/>
      <c r="T979" s="222"/>
      <c r="U979" s="222"/>
      <c r="V979" s="222"/>
      <c r="W979" s="222"/>
      <c r="X979" s="223"/>
      <c r="AT979" s="224" t="s">
        <v>186</v>
      </c>
      <c r="AU979" s="224" t="s">
        <v>141</v>
      </c>
      <c r="AV979" s="14" t="s">
        <v>141</v>
      </c>
      <c r="AW979" s="14" t="s">
        <v>5</v>
      </c>
      <c r="AX979" s="14" t="s">
        <v>78</v>
      </c>
      <c r="AY979" s="224" t="s">
        <v>138</v>
      </c>
    </row>
    <row r="980" spans="2:51" s="13" customFormat="1" ht="11.25">
      <c r="B980" s="203"/>
      <c r="C980" s="204"/>
      <c r="D980" s="205" t="s">
        <v>186</v>
      </c>
      <c r="E980" s="206" t="s">
        <v>22</v>
      </c>
      <c r="F980" s="207" t="s">
        <v>298</v>
      </c>
      <c r="G980" s="204"/>
      <c r="H980" s="206" t="s">
        <v>22</v>
      </c>
      <c r="I980" s="208"/>
      <c r="J980" s="208"/>
      <c r="K980" s="204"/>
      <c r="L980" s="204"/>
      <c r="M980" s="209"/>
      <c r="N980" s="210"/>
      <c r="O980" s="211"/>
      <c r="P980" s="211"/>
      <c r="Q980" s="211"/>
      <c r="R980" s="211"/>
      <c r="S980" s="211"/>
      <c r="T980" s="211"/>
      <c r="U980" s="211"/>
      <c r="V980" s="211"/>
      <c r="W980" s="211"/>
      <c r="X980" s="212"/>
      <c r="AT980" s="213" t="s">
        <v>186</v>
      </c>
      <c r="AU980" s="213" t="s">
        <v>141</v>
      </c>
      <c r="AV980" s="13" t="s">
        <v>86</v>
      </c>
      <c r="AW980" s="13" t="s">
        <v>5</v>
      </c>
      <c r="AX980" s="13" t="s">
        <v>78</v>
      </c>
      <c r="AY980" s="213" t="s">
        <v>138</v>
      </c>
    </row>
    <row r="981" spans="2:51" s="14" customFormat="1" ht="22.5">
      <c r="B981" s="214"/>
      <c r="C981" s="215"/>
      <c r="D981" s="205" t="s">
        <v>186</v>
      </c>
      <c r="E981" s="216" t="s">
        <v>22</v>
      </c>
      <c r="F981" s="217" t="s">
        <v>1048</v>
      </c>
      <c r="G981" s="215"/>
      <c r="H981" s="218">
        <v>49.658</v>
      </c>
      <c r="I981" s="219"/>
      <c r="J981" s="219"/>
      <c r="K981" s="215"/>
      <c r="L981" s="215"/>
      <c r="M981" s="220"/>
      <c r="N981" s="221"/>
      <c r="O981" s="222"/>
      <c r="P981" s="222"/>
      <c r="Q981" s="222"/>
      <c r="R981" s="222"/>
      <c r="S981" s="222"/>
      <c r="T981" s="222"/>
      <c r="U981" s="222"/>
      <c r="V981" s="222"/>
      <c r="W981" s="222"/>
      <c r="X981" s="223"/>
      <c r="AT981" s="224" t="s">
        <v>186</v>
      </c>
      <c r="AU981" s="224" t="s">
        <v>141</v>
      </c>
      <c r="AV981" s="14" t="s">
        <v>141</v>
      </c>
      <c r="AW981" s="14" t="s">
        <v>5</v>
      </c>
      <c r="AX981" s="14" t="s">
        <v>78</v>
      </c>
      <c r="AY981" s="224" t="s">
        <v>138</v>
      </c>
    </row>
    <row r="982" spans="2:51" s="14" customFormat="1" ht="11.25">
      <c r="B982" s="214"/>
      <c r="C982" s="215"/>
      <c r="D982" s="205" t="s">
        <v>186</v>
      </c>
      <c r="E982" s="216" t="s">
        <v>22</v>
      </c>
      <c r="F982" s="217" t="s">
        <v>1049</v>
      </c>
      <c r="G982" s="215"/>
      <c r="H982" s="218">
        <v>-0.589</v>
      </c>
      <c r="I982" s="219"/>
      <c r="J982" s="219"/>
      <c r="K982" s="215"/>
      <c r="L982" s="215"/>
      <c r="M982" s="220"/>
      <c r="N982" s="221"/>
      <c r="O982" s="222"/>
      <c r="P982" s="222"/>
      <c r="Q982" s="222"/>
      <c r="R982" s="222"/>
      <c r="S982" s="222"/>
      <c r="T982" s="222"/>
      <c r="U982" s="222"/>
      <c r="V982" s="222"/>
      <c r="W982" s="222"/>
      <c r="X982" s="223"/>
      <c r="AT982" s="224" t="s">
        <v>186</v>
      </c>
      <c r="AU982" s="224" t="s">
        <v>141</v>
      </c>
      <c r="AV982" s="14" t="s">
        <v>141</v>
      </c>
      <c r="AW982" s="14" t="s">
        <v>5</v>
      </c>
      <c r="AX982" s="14" t="s">
        <v>78</v>
      </c>
      <c r="AY982" s="224" t="s">
        <v>138</v>
      </c>
    </row>
    <row r="983" spans="2:51" s="15" customFormat="1" ht="11.25">
      <c r="B983" s="225"/>
      <c r="C983" s="226"/>
      <c r="D983" s="205" t="s">
        <v>186</v>
      </c>
      <c r="E983" s="227" t="s">
        <v>22</v>
      </c>
      <c r="F983" s="228" t="s">
        <v>196</v>
      </c>
      <c r="G983" s="226"/>
      <c r="H983" s="229">
        <v>86.593</v>
      </c>
      <c r="I983" s="230"/>
      <c r="J983" s="230"/>
      <c r="K983" s="226"/>
      <c r="L983" s="226"/>
      <c r="M983" s="231"/>
      <c r="N983" s="248"/>
      <c r="O983" s="249"/>
      <c r="P983" s="249"/>
      <c r="Q983" s="249"/>
      <c r="R983" s="249"/>
      <c r="S983" s="249"/>
      <c r="T983" s="249"/>
      <c r="U983" s="249"/>
      <c r="V983" s="249"/>
      <c r="W983" s="249"/>
      <c r="X983" s="250"/>
      <c r="AT983" s="235" t="s">
        <v>186</v>
      </c>
      <c r="AU983" s="235" t="s">
        <v>141</v>
      </c>
      <c r="AV983" s="15" t="s">
        <v>155</v>
      </c>
      <c r="AW983" s="15" t="s">
        <v>5</v>
      </c>
      <c r="AX983" s="15" t="s">
        <v>86</v>
      </c>
      <c r="AY983" s="235" t="s">
        <v>138</v>
      </c>
    </row>
    <row r="984" spans="1:31" s="2" customFormat="1" ht="6.95" customHeight="1">
      <c r="A984" s="36"/>
      <c r="B984" s="49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41"/>
      <c r="N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</row>
  </sheetData>
  <sheetProtection algorithmName="SHA-512" hashValue="mhTdHhvk21+9jYIU6MY4i/+tm0Ji6uKubyG7EXDdFHCe4K9q0PNGHg/wjxeQFbOBgxvEzrvDoJUE5OsxcN7LSQ==" saltValue="gdL9ZNvGGhnI9hupv+mlSOtij9o/LLXtzQpNcc7AsKDwFzIFScDkfcDs1yjbY3JgZAQdcQOerYPf1Ql7IsQQ2w==" spinCount="100000" sheet="1" objects="1" scenarios="1" formatColumns="0" formatRows="0" autoFilter="0"/>
  <autoFilter ref="C96:L983"/>
  <mergeCells count="9">
    <mergeCell ref="E52:H52"/>
    <mergeCell ref="E87:H87"/>
    <mergeCell ref="E89:H89"/>
    <mergeCell ref="M2:Z2"/>
    <mergeCell ref="E7:H7"/>
    <mergeCell ref="E9:H9"/>
    <mergeCell ref="E18:H18"/>
    <mergeCell ref="E27:H27"/>
    <mergeCell ref="E50:H50"/>
  </mergeCells>
  <hyperlinks>
    <hyperlink ref="F101" r:id="rId1" display="https://podminky.urs.cz/item/CS_URS_2024_01/317168011"/>
    <hyperlink ref="F105" r:id="rId2" display="https://podminky.urs.cz/item/CS_URS_2024_01/317168012"/>
    <hyperlink ref="F114" r:id="rId3" display="https://podminky.urs.cz/item/CS_URS_2024_01/317944321"/>
    <hyperlink ref="F119" r:id="rId4" display="https://podminky.urs.cz/item/CS_URS_2024_01/340239211"/>
    <hyperlink ref="F124" r:id="rId5" display="https://podminky.urs.cz/item/CS_URS_2024_01/340239212"/>
    <hyperlink ref="F132" r:id="rId6" display="https://podminky.urs.cz/item/CS_URS_2024_01/342241162"/>
    <hyperlink ref="F159" r:id="rId7" display="https://podminky.urs.cz/item/CS_URS_2024_01/346244351"/>
    <hyperlink ref="F164" r:id="rId8" display="https://podminky.urs.cz/item/CS_URS_2024_01/611325422"/>
    <hyperlink ref="F169" r:id="rId9" display="https://podminky.urs.cz/item/CS_URS_2024_01/612142001"/>
    <hyperlink ref="F180" r:id="rId10" display="https://podminky.urs.cz/item/CS_URS_2024_01/612311131"/>
    <hyperlink ref="F218" r:id="rId11" display="https://podminky.urs.cz/item/CS_URS_2024_01/612321121"/>
    <hyperlink ref="F257" r:id="rId12" display="https://podminky.urs.cz/item/CS_URS_2024_01/612325412"/>
    <hyperlink ref="F298" r:id="rId13" display="https://podminky.urs.cz/item/CS_URS_2024_01/612331101"/>
    <hyperlink ref="F331" r:id="rId14" display="https://podminky.urs.cz/item/CS_URS_2024_01/632450122"/>
    <hyperlink ref="F351" r:id="rId15" display="https://podminky.urs.cz/item/CS_URS_2024_01/642942111"/>
    <hyperlink ref="F384" r:id="rId16" display="https://podminky.urs.cz/item/CS_URS_2024_01/631311115"/>
    <hyperlink ref="F389" r:id="rId17" display="https://podminky.urs.cz/item/CS_URS_2024_01/631311125"/>
    <hyperlink ref="F394" r:id="rId18" display="https://podminky.urs.cz/item/CS_URS_2024_01/631319171"/>
    <hyperlink ref="F397" r:id="rId19" display="https://podminky.urs.cz/item/CS_URS_2024_01/631319173"/>
    <hyperlink ref="F400" r:id="rId20" display="https://podminky.urs.cz/item/CS_URS_2024_01/631362021"/>
    <hyperlink ref="F407" r:id="rId21" display="https://podminky.urs.cz/item/CS_URS_2024_01/632450131"/>
    <hyperlink ref="F412" r:id="rId22" display="https://podminky.urs.cz/item/CS_URS_2024_01/632451105"/>
    <hyperlink ref="F417" r:id="rId23" display="https://podminky.urs.cz/item/CS_URS_2024_01/635111215"/>
    <hyperlink ref="F423" r:id="rId24" display="https://podminky.urs.cz/item/CS_URS_2024_01/952901111"/>
    <hyperlink ref="F428" r:id="rId25" display="https://podminky.urs.cz/item/CS_URS_2024_01/998011001"/>
    <hyperlink ref="F432" r:id="rId26" display="https://podminky.urs.cz/item/CS_URS_2024_01/711111001"/>
    <hyperlink ref="F438" r:id="rId27" display="https://podminky.urs.cz/item/CS_URS_2024_01/711141559"/>
    <hyperlink ref="F452" r:id="rId28" display="https://podminky.urs.cz/item/CS_URS_2024_01/998711101"/>
    <hyperlink ref="F455" r:id="rId29" display="https://podminky.urs.cz/item/CS_URS_2024_01/713121111"/>
    <hyperlink ref="F462" r:id="rId30" display="https://podminky.urs.cz/item/CS_URS_2024_01/713191132"/>
    <hyperlink ref="F470" r:id="rId31" display="https://podminky.urs.cz/item/CS_URS_2024_01/998713101"/>
    <hyperlink ref="F473" r:id="rId32" display="https://podminky.urs.cz/item/CS_URS_2024_01/725291668"/>
    <hyperlink ref="F476" r:id="rId33" display="https://podminky.urs.cz/item/CS_URS_2024_01/725291669"/>
    <hyperlink ref="F479" r:id="rId34" display="https://podminky.urs.cz/item/CS_URS_2024_01/725291670"/>
    <hyperlink ref="F482" r:id="rId35" display="https://podminky.urs.cz/item/CS_URS_2024_01/998725101"/>
    <hyperlink ref="F495" r:id="rId36" display="https://podminky.urs.cz/item/CS_URS_2024_01/763131751"/>
    <hyperlink ref="F514" r:id="rId37" display="https://podminky.urs.cz/item/CS_URS_2024_01/998763301"/>
    <hyperlink ref="F517" r:id="rId38" display="https://podminky.urs.cz/item/CS_URS_2024_01/766660001"/>
    <hyperlink ref="F538" r:id="rId39" display="https://podminky.urs.cz/item/CS_URS_2024_01/766660002"/>
    <hyperlink ref="F549" r:id="rId40" display="https://podminky.urs.cz/item/CS_URS_2024_01/766694116"/>
    <hyperlink ref="F572" r:id="rId41" display="https://podminky.urs.cz/item/CS_URS_2024_01/998766201"/>
    <hyperlink ref="F575" r:id="rId42" display="https://podminky.urs.cz/item/CS_URS_2024_01/771121011"/>
    <hyperlink ref="F583" r:id="rId43" display="https://podminky.urs.cz/item/CS_URS_2024_01/771474113"/>
    <hyperlink ref="F607" r:id="rId44" display="https://podminky.urs.cz/item/CS_URS_2024_01/771574436"/>
    <hyperlink ref="F611" r:id="rId45" display="https://podminky.urs.cz/item/CS_URS_2024_01/771591112"/>
    <hyperlink ref="F616" r:id="rId46" display="https://podminky.urs.cz/item/CS_URS_2024_01/771591241"/>
    <hyperlink ref="F637" r:id="rId47" display="https://podminky.urs.cz/item/CS_URS_2024_01/771591242"/>
    <hyperlink ref="F658" r:id="rId48" display="https://podminky.urs.cz/item/CS_URS_2024_01/771591264"/>
    <hyperlink ref="F679" r:id="rId49" display="https://podminky.urs.cz/item/CS_URS_2024_01/998771101"/>
    <hyperlink ref="F682" r:id="rId50" display="https://podminky.urs.cz/item/CS_URS_2024_01/776121112"/>
    <hyperlink ref="F686" r:id="rId51" display="https://podminky.urs.cz/item/CS_URS_2024_01/776241121"/>
    <hyperlink ref="F693" r:id="rId52" display="https://podminky.urs.cz/item/CS_URS_2024_01/776411112"/>
    <hyperlink ref="F701" r:id="rId53" display="https://podminky.urs.cz/item/CS_URS_2024_01/998776101"/>
    <hyperlink ref="F704" r:id="rId54" display="https://podminky.urs.cz/item/CS_URS_2024_01/781121011"/>
    <hyperlink ref="F749" r:id="rId55" display="https://podminky.urs.cz/item/CS_URS_2024_01/781131112"/>
    <hyperlink ref="F772" r:id="rId56" display="https://podminky.urs.cz/item/CS_URS_2024_01/781131232"/>
    <hyperlink ref="F793" r:id="rId57" display="https://podminky.urs.cz/item/CS_URS_2024_01/781472219"/>
    <hyperlink ref="F816" r:id="rId58" display="https://podminky.urs.cz/item/CS_URS_2024_01/781571131"/>
    <hyperlink ref="F828" r:id="rId59" display="https://podminky.urs.cz/item/CS_URS_2024_01/781674112"/>
    <hyperlink ref="F843" r:id="rId60" display="https://podminky.urs.cz/item/CS_URS_2024_01/781492211"/>
    <hyperlink ref="F868" r:id="rId61" display="https://podminky.urs.cz/item/CS_URS_2024_01/781492221"/>
    <hyperlink ref="F877" r:id="rId62" display="https://podminky.urs.cz/item/CS_URS_2024_01/781492251"/>
    <hyperlink ref="F908" r:id="rId63" display="https://podminky.urs.cz/item/CS_URS_2024_01/998781101"/>
    <hyperlink ref="F911" r:id="rId64" display="https://podminky.urs.cz/item/CS_URS_2024_01/783314101"/>
    <hyperlink ref="F915" r:id="rId65" display="https://podminky.urs.cz/item/CS_URS_2024_01/783315101"/>
    <hyperlink ref="F922" r:id="rId66" display="https://podminky.urs.cz/item/CS_URS_2024_01/783317101"/>
    <hyperlink ref="F928" r:id="rId67" display="https://podminky.urs.cz/item/CS_URS_2024_01/784121001"/>
    <hyperlink ref="F933" r:id="rId68" display="https://podminky.urs.cz/item/CS_URS_2024_01/784121011"/>
    <hyperlink ref="F937" r:id="rId69" display="https://podminky.urs.cz/item/CS_URS_2024_01/784181101"/>
    <hyperlink ref="F965" r:id="rId70" display="https://podminky.urs.cz/item/CS_URS_2024_01/784211101"/>
    <hyperlink ref="F971" r:id="rId71" display="https://podminky.urs.cz/item/CS_URS_2024_01/784211151"/>
    <hyperlink ref="F975" r:id="rId72" display="https://podminky.urs.cz/item/CS_URS_2024_01/78435103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T2" s="19" t="s">
        <v>93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22"/>
      <c r="AT3" s="19" t="s">
        <v>86</v>
      </c>
    </row>
    <row r="4" spans="2:46" s="1" customFormat="1" ht="24.95" customHeight="1">
      <c r="B4" s="22"/>
      <c r="D4" s="106" t="s">
        <v>103</v>
      </c>
      <c r="M4" s="22"/>
      <c r="N4" s="107" t="s">
        <v>11</v>
      </c>
      <c r="AT4" s="19" t="s">
        <v>4</v>
      </c>
    </row>
    <row r="5" spans="2:13" s="1" customFormat="1" ht="6.95" customHeight="1">
      <c r="B5" s="22"/>
      <c r="M5" s="22"/>
    </row>
    <row r="6" spans="2:13" s="1" customFormat="1" ht="12" customHeight="1">
      <c r="B6" s="22"/>
      <c r="D6" s="108" t="s">
        <v>17</v>
      </c>
      <c r="M6" s="22"/>
    </row>
    <row r="7" spans="2:13" s="1" customFormat="1" ht="26.25" customHeight="1">
      <c r="B7" s="22"/>
      <c r="E7" s="381" t="str">
        <f>'Rekapitulace stavby'!K6</f>
        <v>STAVEBNÍ ÚPRAVY JÍDELNY PAVILON 5, CENTRUM 83, UL. VÁCLAVKOVA ML. BOLESLAV</v>
      </c>
      <c r="F7" s="382"/>
      <c r="G7" s="382"/>
      <c r="H7" s="382"/>
      <c r="M7" s="22"/>
    </row>
    <row r="8" spans="1:31" s="2" customFormat="1" ht="12" customHeight="1">
      <c r="A8" s="36"/>
      <c r="B8" s="41"/>
      <c r="C8" s="36"/>
      <c r="D8" s="108" t="s">
        <v>104</v>
      </c>
      <c r="E8" s="36"/>
      <c r="F8" s="36"/>
      <c r="G8" s="36"/>
      <c r="H8" s="36"/>
      <c r="I8" s="36"/>
      <c r="J8" s="36"/>
      <c r="K8" s="36"/>
      <c r="L8" s="36"/>
      <c r="M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3" t="s">
        <v>1050</v>
      </c>
      <c r="F9" s="384"/>
      <c r="G9" s="384"/>
      <c r="H9" s="384"/>
      <c r="I9" s="36"/>
      <c r="J9" s="36"/>
      <c r="K9" s="36"/>
      <c r="L9" s="36"/>
      <c r="M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19</v>
      </c>
      <c r="E11" s="36"/>
      <c r="F11" s="110" t="s">
        <v>20</v>
      </c>
      <c r="G11" s="36"/>
      <c r="H11" s="36"/>
      <c r="I11" s="108" t="s">
        <v>21</v>
      </c>
      <c r="J11" s="110" t="s">
        <v>22</v>
      </c>
      <c r="K11" s="36"/>
      <c r="L11" s="36"/>
      <c r="M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23</v>
      </c>
      <c r="E12" s="36"/>
      <c r="F12" s="110" t="s">
        <v>24</v>
      </c>
      <c r="G12" s="36"/>
      <c r="H12" s="36"/>
      <c r="I12" s="108" t="s">
        <v>25</v>
      </c>
      <c r="J12" s="111" t="str">
        <f>'Rekapitulace stavby'!AN8</f>
        <v>9. 2. 2024</v>
      </c>
      <c r="K12" s="36"/>
      <c r="L12" s="36"/>
      <c r="M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27</v>
      </c>
      <c r="E14" s="36"/>
      <c r="F14" s="36"/>
      <c r="G14" s="36"/>
      <c r="H14" s="36"/>
      <c r="I14" s="108" t="s">
        <v>28</v>
      </c>
      <c r="J14" s="110" t="s">
        <v>29</v>
      </c>
      <c r="K14" s="36"/>
      <c r="L14" s="36"/>
      <c r="M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30</v>
      </c>
      <c r="F15" s="36"/>
      <c r="G15" s="36"/>
      <c r="H15" s="36"/>
      <c r="I15" s="108" t="s">
        <v>31</v>
      </c>
      <c r="J15" s="110" t="s">
        <v>22</v>
      </c>
      <c r="K15" s="36"/>
      <c r="L15" s="36"/>
      <c r="M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32</v>
      </c>
      <c r="E17" s="36"/>
      <c r="F17" s="36"/>
      <c r="G17" s="36"/>
      <c r="H17" s="36"/>
      <c r="I17" s="108" t="s">
        <v>28</v>
      </c>
      <c r="J17" s="32" t="str">
        <f>'Rekapitulace stavby'!AN13</f>
        <v>Vyplň údaj</v>
      </c>
      <c r="K17" s="36"/>
      <c r="L17" s="36"/>
      <c r="M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5" t="str">
        <f>'Rekapitulace stavby'!E14</f>
        <v>Vyplň údaj</v>
      </c>
      <c r="F18" s="386"/>
      <c r="G18" s="386"/>
      <c r="H18" s="386"/>
      <c r="I18" s="108" t="s">
        <v>31</v>
      </c>
      <c r="J18" s="32" t="str">
        <f>'Rekapitulace stavby'!AN14</f>
        <v>Vyplň údaj</v>
      </c>
      <c r="K18" s="36"/>
      <c r="L18" s="36"/>
      <c r="M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34</v>
      </c>
      <c r="E20" s="36"/>
      <c r="F20" s="36"/>
      <c r="G20" s="36"/>
      <c r="H20" s="36"/>
      <c r="I20" s="108" t="s">
        <v>28</v>
      </c>
      <c r="J20" s="110" t="str">
        <f>IF('Rekapitulace stavby'!AN16="","",'Rekapitulace stavby'!AN16)</f>
        <v/>
      </c>
      <c r="K20" s="36"/>
      <c r="L20" s="36"/>
      <c r="M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tr">
        <f>IF('Rekapitulace stavby'!E17="","",'Rekapitulace stavby'!E17)</f>
        <v xml:space="preserve"> </v>
      </c>
      <c r="F21" s="36"/>
      <c r="G21" s="36"/>
      <c r="H21" s="36"/>
      <c r="I21" s="108" t="s">
        <v>31</v>
      </c>
      <c r="J21" s="110" t="str">
        <f>IF('Rekapitulace stavby'!AN17="","",'Rekapitulace stavby'!AN17)</f>
        <v/>
      </c>
      <c r="K21" s="36"/>
      <c r="L21" s="36"/>
      <c r="M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28</v>
      </c>
      <c r="J23" s="110" t="s">
        <v>22</v>
      </c>
      <c r="K23" s="36"/>
      <c r="L23" s="36"/>
      <c r="M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1051</v>
      </c>
      <c r="F24" s="36"/>
      <c r="G24" s="36"/>
      <c r="H24" s="36"/>
      <c r="I24" s="108" t="s">
        <v>31</v>
      </c>
      <c r="J24" s="110" t="s">
        <v>22</v>
      </c>
      <c r="K24" s="36"/>
      <c r="L24" s="36"/>
      <c r="M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40</v>
      </c>
      <c r="E26" s="36"/>
      <c r="F26" s="36"/>
      <c r="G26" s="36"/>
      <c r="H26" s="36"/>
      <c r="I26" s="36"/>
      <c r="J26" s="36"/>
      <c r="K26" s="36"/>
      <c r="L26" s="36"/>
      <c r="M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87" t="s">
        <v>22</v>
      </c>
      <c r="F27" s="387"/>
      <c r="G27" s="387"/>
      <c r="H27" s="387"/>
      <c r="I27" s="112"/>
      <c r="J27" s="112"/>
      <c r="K27" s="112"/>
      <c r="L27" s="112"/>
      <c r="M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15"/>
      <c r="M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.75">
      <c r="A30" s="36"/>
      <c r="B30" s="41"/>
      <c r="C30" s="36"/>
      <c r="D30" s="36"/>
      <c r="E30" s="108" t="s">
        <v>106</v>
      </c>
      <c r="F30" s="36"/>
      <c r="G30" s="36"/>
      <c r="H30" s="36"/>
      <c r="I30" s="36"/>
      <c r="J30" s="36"/>
      <c r="K30" s="116">
        <f>I61</f>
        <v>0</v>
      </c>
      <c r="L30" s="36"/>
      <c r="M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2.75">
      <c r="A31" s="36"/>
      <c r="B31" s="41"/>
      <c r="C31" s="36"/>
      <c r="D31" s="36"/>
      <c r="E31" s="108" t="s">
        <v>107</v>
      </c>
      <c r="F31" s="36"/>
      <c r="G31" s="36"/>
      <c r="H31" s="36"/>
      <c r="I31" s="36"/>
      <c r="J31" s="36"/>
      <c r="K31" s="116">
        <f>J61</f>
        <v>0</v>
      </c>
      <c r="L31" s="36"/>
      <c r="M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17" t="s">
        <v>42</v>
      </c>
      <c r="E32" s="36"/>
      <c r="F32" s="36"/>
      <c r="G32" s="36"/>
      <c r="H32" s="36"/>
      <c r="I32" s="36"/>
      <c r="J32" s="36"/>
      <c r="K32" s="118">
        <f>ROUND(K86,2)</f>
        <v>0</v>
      </c>
      <c r="L32" s="36"/>
      <c r="M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15"/>
      <c r="E33" s="115"/>
      <c r="F33" s="115"/>
      <c r="G33" s="115"/>
      <c r="H33" s="115"/>
      <c r="I33" s="115"/>
      <c r="J33" s="115"/>
      <c r="K33" s="115"/>
      <c r="L33" s="115"/>
      <c r="M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19" t="s">
        <v>44</v>
      </c>
      <c r="G34" s="36"/>
      <c r="H34" s="36"/>
      <c r="I34" s="119" t="s">
        <v>43</v>
      </c>
      <c r="J34" s="36"/>
      <c r="K34" s="119" t="s">
        <v>45</v>
      </c>
      <c r="L34" s="36"/>
      <c r="M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0" t="s">
        <v>46</v>
      </c>
      <c r="E35" s="108" t="s">
        <v>47</v>
      </c>
      <c r="F35" s="116">
        <f>ROUND((SUM(BE86:BE201)),2)</f>
        <v>0</v>
      </c>
      <c r="G35" s="36"/>
      <c r="H35" s="36"/>
      <c r="I35" s="121">
        <v>0.21</v>
      </c>
      <c r="J35" s="36"/>
      <c r="K35" s="116">
        <f>ROUND(((SUM(BE86:BE201))*I35),2)</f>
        <v>0</v>
      </c>
      <c r="L35" s="36"/>
      <c r="M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08" t="s">
        <v>48</v>
      </c>
      <c r="F36" s="116">
        <f>ROUND((SUM(BF86:BF201)),2)</f>
        <v>0</v>
      </c>
      <c r="G36" s="36"/>
      <c r="H36" s="36"/>
      <c r="I36" s="121">
        <v>0.12</v>
      </c>
      <c r="J36" s="36"/>
      <c r="K36" s="116">
        <f>ROUND(((SUM(BF86:BF201))*I36),2)</f>
        <v>0</v>
      </c>
      <c r="L36" s="36"/>
      <c r="M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49</v>
      </c>
      <c r="F37" s="116">
        <f>ROUND((SUM(BG86:BG201)),2)</f>
        <v>0</v>
      </c>
      <c r="G37" s="36"/>
      <c r="H37" s="36"/>
      <c r="I37" s="121">
        <v>0.21</v>
      </c>
      <c r="J37" s="36"/>
      <c r="K37" s="116">
        <f>0</f>
        <v>0</v>
      </c>
      <c r="L37" s="36"/>
      <c r="M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08" t="s">
        <v>50</v>
      </c>
      <c r="F38" s="116">
        <f>ROUND((SUM(BH86:BH201)),2)</f>
        <v>0</v>
      </c>
      <c r="G38" s="36"/>
      <c r="H38" s="36"/>
      <c r="I38" s="121">
        <v>0.12</v>
      </c>
      <c r="J38" s="36"/>
      <c r="K38" s="116">
        <f>0</f>
        <v>0</v>
      </c>
      <c r="L38" s="36"/>
      <c r="M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08" t="s">
        <v>51</v>
      </c>
      <c r="F39" s="116">
        <f>ROUND((SUM(BI86:BI201)),2)</f>
        <v>0</v>
      </c>
      <c r="G39" s="36"/>
      <c r="H39" s="36"/>
      <c r="I39" s="121">
        <v>0</v>
      </c>
      <c r="J39" s="36"/>
      <c r="K39" s="116">
        <f>0</f>
        <v>0</v>
      </c>
      <c r="L39" s="36"/>
      <c r="M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2"/>
      <c r="D41" s="123" t="s">
        <v>52</v>
      </c>
      <c r="E41" s="124"/>
      <c r="F41" s="124"/>
      <c r="G41" s="125" t="s">
        <v>53</v>
      </c>
      <c r="H41" s="126" t="s">
        <v>54</v>
      </c>
      <c r="I41" s="124"/>
      <c r="J41" s="124"/>
      <c r="K41" s="127">
        <f>SUM(K32:K39)</f>
        <v>0</v>
      </c>
      <c r="L41" s="128"/>
      <c r="M41" s="109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09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108</v>
      </c>
      <c r="D47" s="38"/>
      <c r="E47" s="38"/>
      <c r="F47" s="38"/>
      <c r="G47" s="38"/>
      <c r="H47" s="38"/>
      <c r="I47" s="38"/>
      <c r="J47" s="38"/>
      <c r="K47" s="38"/>
      <c r="L47" s="38"/>
      <c r="M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</v>
      </c>
      <c r="D49" s="38"/>
      <c r="E49" s="38"/>
      <c r="F49" s="38"/>
      <c r="G49" s="38"/>
      <c r="H49" s="38"/>
      <c r="I49" s="38"/>
      <c r="J49" s="38"/>
      <c r="K49" s="38"/>
      <c r="L49" s="38"/>
      <c r="M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26.25" customHeight="1">
      <c r="A50" s="36"/>
      <c r="B50" s="37"/>
      <c r="C50" s="38"/>
      <c r="D50" s="38"/>
      <c r="E50" s="388" t="str">
        <f>E7</f>
        <v>STAVEBNÍ ÚPRAVY JÍDELNY PAVILON 5, CENTRUM 83, UL. VÁCLAVKOVA ML. BOLESLAV</v>
      </c>
      <c r="F50" s="389"/>
      <c r="G50" s="389"/>
      <c r="H50" s="389"/>
      <c r="I50" s="38"/>
      <c r="J50" s="38"/>
      <c r="K50" s="38"/>
      <c r="L50" s="38"/>
      <c r="M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104</v>
      </c>
      <c r="D51" s="38"/>
      <c r="E51" s="38"/>
      <c r="F51" s="38"/>
      <c r="G51" s="38"/>
      <c r="H51" s="38"/>
      <c r="I51" s="38"/>
      <c r="J51" s="38"/>
      <c r="K51" s="38"/>
      <c r="L51" s="38"/>
      <c r="M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41" t="str">
        <f>E9</f>
        <v>2024-4-3 - ZDRAVOTNÍ TECH...</v>
      </c>
      <c r="F52" s="390"/>
      <c r="G52" s="390"/>
      <c r="H52" s="390"/>
      <c r="I52" s="38"/>
      <c r="J52" s="38"/>
      <c r="K52" s="38"/>
      <c r="L52" s="38"/>
      <c r="M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2" customHeight="1">
      <c r="A54" s="36"/>
      <c r="B54" s="37"/>
      <c r="C54" s="31" t="s">
        <v>23</v>
      </c>
      <c r="D54" s="38"/>
      <c r="E54" s="38"/>
      <c r="F54" s="29" t="str">
        <f>F12</f>
        <v>Mladá Boleslav</v>
      </c>
      <c r="G54" s="38"/>
      <c r="H54" s="38"/>
      <c r="I54" s="31" t="s">
        <v>25</v>
      </c>
      <c r="J54" s="61" t="str">
        <f>IF(J12="","",J12)</f>
        <v>9. 2. 2024</v>
      </c>
      <c r="K54" s="38"/>
      <c r="L54" s="38"/>
      <c r="M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5.2" customHeight="1">
      <c r="A56" s="36"/>
      <c r="B56" s="37"/>
      <c r="C56" s="31" t="s">
        <v>27</v>
      </c>
      <c r="D56" s="38"/>
      <c r="E56" s="38"/>
      <c r="F56" s="29" t="str">
        <f>E15</f>
        <v>CENTRUM 83, poskytovatel sociálních služeb</v>
      </c>
      <c r="G56" s="38"/>
      <c r="H56" s="38"/>
      <c r="I56" s="31" t="s">
        <v>34</v>
      </c>
      <c r="J56" s="34" t="str">
        <f>E21</f>
        <v xml:space="preserve"> </v>
      </c>
      <c r="K56" s="38"/>
      <c r="L56" s="38"/>
      <c r="M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5.2" customHeight="1">
      <c r="A57" s="36"/>
      <c r="B57" s="37"/>
      <c r="C57" s="31" t="s">
        <v>32</v>
      </c>
      <c r="D57" s="38"/>
      <c r="E57" s="38"/>
      <c r="F57" s="29" t="str">
        <f>IF(E18="","",E18)</f>
        <v>Vyplň údaj</v>
      </c>
      <c r="G57" s="38"/>
      <c r="H57" s="38"/>
      <c r="I57" s="31" t="s">
        <v>36</v>
      </c>
      <c r="J57" s="34" t="str">
        <f>E24</f>
        <v>ONDŘEJ HYHLÍK</v>
      </c>
      <c r="K57" s="38"/>
      <c r="L57" s="38"/>
      <c r="M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9.25" customHeight="1">
      <c r="A59" s="36"/>
      <c r="B59" s="37"/>
      <c r="C59" s="133" t="s">
        <v>109</v>
      </c>
      <c r="D59" s="134"/>
      <c r="E59" s="134"/>
      <c r="F59" s="134"/>
      <c r="G59" s="134"/>
      <c r="H59" s="134"/>
      <c r="I59" s="135" t="s">
        <v>110</v>
      </c>
      <c r="J59" s="135" t="s">
        <v>111</v>
      </c>
      <c r="K59" s="135" t="s">
        <v>112</v>
      </c>
      <c r="L59" s="134"/>
      <c r="M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109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2.9" customHeight="1">
      <c r="A61" s="36"/>
      <c r="B61" s="37"/>
      <c r="C61" s="136" t="s">
        <v>76</v>
      </c>
      <c r="D61" s="38"/>
      <c r="E61" s="38"/>
      <c r="F61" s="38"/>
      <c r="G61" s="38"/>
      <c r="H61" s="38"/>
      <c r="I61" s="79">
        <f>Q86</f>
        <v>0</v>
      </c>
      <c r="J61" s="79">
        <f>R86</f>
        <v>0</v>
      </c>
      <c r="K61" s="79">
        <f>K86</f>
        <v>0</v>
      </c>
      <c r="L61" s="38"/>
      <c r="M61" s="109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U61" s="19" t="s">
        <v>113</v>
      </c>
    </row>
    <row r="62" spans="2:13" s="9" customFormat="1" ht="24.95" customHeight="1">
      <c r="B62" s="137"/>
      <c r="C62" s="138"/>
      <c r="D62" s="139" t="s">
        <v>1052</v>
      </c>
      <c r="E62" s="140"/>
      <c r="F62" s="140"/>
      <c r="G62" s="140"/>
      <c r="H62" s="140"/>
      <c r="I62" s="141">
        <f>Q87</f>
        <v>0</v>
      </c>
      <c r="J62" s="141">
        <f>R87</f>
        <v>0</v>
      </c>
      <c r="K62" s="141">
        <f>K87</f>
        <v>0</v>
      </c>
      <c r="L62" s="138"/>
      <c r="M62" s="142"/>
    </row>
    <row r="63" spans="2:13" s="9" customFormat="1" ht="24.95" customHeight="1">
      <c r="B63" s="137"/>
      <c r="C63" s="138"/>
      <c r="D63" s="139" t="s">
        <v>1053</v>
      </c>
      <c r="E63" s="140"/>
      <c r="F63" s="140"/>
      <c r="G63" s="140"/>
      <c r="H63" s="140"/>
      <c r="I63" s="141">
        <f>Q92</f>
        <v>0</v>
      </c>
      <c r="J63" s="141">
        <f>R92</f>
        <v>0</v>
      </c>
      <c r="K63" s="141">
        <f>K92</f>
        <v>0</v>
      </c>
      <c r="L63" s="138"/>
      <c r="M63" s="142"/>
    </row>
    <row r="64" spans="2:13" s="9" customFormat="1" ht="24.95" customHeight="1">
      <c r="B64" s="137"/>
      <c r="C64" s="138"/>
      <c r="D64" s="139" t="s">
        <v>1054</v>
      </c>
      <c r="E64" s="140"/>
      <c r="F64" s="140"/>
      <c r="G64" s="140"/>
      <c r="H64" s="140"/>
      <c r="I64" s="141">
        <f>Q124</f>
        <v>0</v>
      </c>
      <c r="J64" s="141">
        <f>R124</f>
        <v>0</v>
      </c>
      <c r="K64" s="141">
        <f>K124</f>
        <v>0</v>
      </c>
      <c r="L64" s="138"/>
      <c r="M64" s="142"/>
    </row>
    <row r="65" spans="2:13" s="9" customFormat="1" ht="24.95" customHeight="1">
      <c r="B65" s="137"/>
      <c r="C65" s="138"/>
      <c r="D65" s="139" t="s">
        <v>1055</v>
      </c>
      <c r="E65" s="140"/>
      <c r="F65" s="140"/>
      <c r="G65" s="140"/>
      <c r="H65" s="140"/>
      <c r="I65" s="141">
        <f>Q159</f>
        <v>0</v>
      </c>
      <c r="J65" s="141">
        <f>R159</f>
        <v>0</v>
      </c>
      <c r="K65" s="141">
        <f>K159</f>
        <v>0</v>
      </c>
      <c r="L65" s="138"/>
      <c r="M65" s="142"/>
    </row>
    <row r="66" spans="2:13" s="9" customFormat="1" ht="24.95" customHeight="1">
      <c r="B66" s="137"/>
      <c r="C66" s="138"/>
      <c r="D66" s="139" t="s">
        <v>1056</v>
      </c>
      <c r="E66" s="140"/>
      <c r="F66" s="140"/>
      <c r="G66" s="140"/>
      <c r="H66" s="140"/>
      <c r="I66" s="141">
        <f>Q187</f>
        <v>0</v>
      </c>
      <c r="J66" s="141">
        <f>R187</f>
        <v>0</v>
      </c>
      <c r="K66" s="141">
        <f>K187</f>
        <v>0</v>
      </c>
      <c r="L66" s="138"/>
      <c r="M66" s="142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109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109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118</v>
      </c>
      <c r="D73" s="38"/>
      <c r="E73" s="38"/>
      <c r="F73" s="38"/>
      <c r="G73" s="38"/>
      <c r="H73" s="38"/>
      <c r="I73" s="38"/>
      <c r="J73" s="38"/>
      <c r="K73" s="38"/>
      <c r="L73" s="38"/>
      <c r="M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17</v>
      </c>
      <c r="D75" s="38"/>
      <c r="E75" s="38"/>
      <c r="F75" s="38"/>
      <c r="G75" s="38"/>
      <c r="H75" s="38"/>
      <c r="I75" s="38"/>
      <c r="J75" s="38"/>
      <c r="K75" s="38"/>
      <c r="L75" s="38"/>
      <c r="M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6.25" customHeight="1">
      <c r="A76" s="36"/>
      <c r="B76" s="37"/>
      <c r="C76" s="38"/>
      <c r="D76" s="38"/>
      <c r="E76" s="388" t="str">
        <f>E7</f>
        <v>STAVEBNÍ ÚPRAVY JÍDELNY PAVILON 5, CENTRUM 83, UL. VÁCLAVKOVA ML. BOLESLAV</v>
      </c>
      <c r="F76" s="389"/>
      <c r="G76" s="389"/>
      <c r="H76" s="389"/>
      <c r="I76" s="38"/>
      <c r="J76" s="38"/>
      <c r="K76" s="38"/>
      <c r="L76" s="38"/>
      <c r="M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104</v>
      </c>
      <c r="D77" s="38"/>
      <c r="E77" s="38"/>
      <c r="F77" s="38"/>
      <c r="G77" s="38"/>
      <c r="H77" s="38"/>
      <c r="I77" s="38"/>
      <c r="J77" s="38"/>
      <c r="K77" s="38"/>
      <c r="L77" s="38"/>
      <c r="M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41" t="str">
        <f>E9</f>
        <v>2024-4-3 - ZDRAVOTNÍ TECH...</v>
      </c>
      <c r="F78" s="390"/>
      <c r="G78" s="390"/>
      <c r="H78" s="390"/>
      <c r="I78" s="38"/>
      <c r="J78" s="38"/>
      <c r="K78" s="38"/>
      <c r="L78" s="38"/>
      <c r="M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23</v>
      </c>
      <c r="D80" s="38"/>
      <c r="E80" s="38"/>
      <c r="F80" s="29" t="str">
        <f>F12</f>
        <v>Mladá Boleslav</v>
      </c>
      <c r="G80" s="38"/>
      <c r="H80" s="38"/>
      <c r="I80" s="31" t="s">
        <v>25</v>
      </c>
      <c r="J80" s="61" t="str">
        <f>IF(J12="","",J12)</f>
        <v>9. 2. 2024</v>
      </c>
      <c r="K80" s="38"/>
      <c r="L80" s="38"/>
      <c r="M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27</v>
      </c>
      <c r="D82" s="38"/>
      <c r="E82" s="38"/>
      <c r="F82" s="29" t="str">
        <f>E15</f>
        <v>CENTRUM 83, poskytovatel sociálních služeb</v>
      </c>
      <c r="G82" s="38"/>
      <c r="H82" s="38"/>
      <c r="I82" s="31" t="s">
        <v>34</v>
      </c>
      <c r="J82" s="34" t="str">
        <f>E21</f>
        <v xml:space="preserve"> </v>
      </c>
      <c r="K82" s="38"/>
      <c r="L82" s="38"/>
      <c r="M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32</v>
      </c>
      <c r="D83" s="38"/>
      <c r="E83" s="38"/>
      <c r="F83" s="29" t="str">
        <f>IF(E18="","",E18)</f>
        <v>Vyplň údaj</v>
      </c>
      <c r="G83" s="38"/>
      <c r="H83" s="38"/>
      <c r="I83" s="31" t="s">
        <v>36</v>
      </c>
      <c r="J83" s="34" t="str">
        <f>E24</f>
        <v>ONDŘEJ HYHLÍK</v>
      </c>
      <c r="K83" s="38"/>
      <c r="L83" s="38"/>
      <c r="M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109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49"/>
      <c r="B85" s="150"/>
      <c r="C85" s="151" t="s">
        <v>119</v>
      </c>
      <c r="D85" s="152" t="s">
        <v>61</v>
      </c>
      <c r="E85" s="152" t="s">
        <v>57</v>
      </c>
      <c r="F85" s="152" t="s">
        <v>58</v>
      </c>
      <c r="G85" s="152" t="s">
        <v>120</v>
      </c>
      <c r="H85" s="152" t="s">
        <v>121</v>
      </c>
      <c r="I85" s="152" t="s">
        <v>122</v>
      </c>
      <c r="J85" s="152" t="s">
        <v>123</v>
      </c>
      <c r="K85" s="152" t="s">
        <v>112</v>
      </c>
      <c r="L85" s="153" t="s">
        <v>124</v>
      </c>
      <c r="M85" s="154"/>
      <c r="N85" s="70" t="s">
        <v>22</v>
      </c>
      <c r="O85" s="71" t="s">
        <v>46</v>
      </c>
      <c r="P85" s="71" t="s">
        <v>125</v>
      </c>
      <c r="Q85" s="71" t="s">
        <v>126</v>
      </c>
      <c r="R85" s="71" t="s">
        <v>127</v>
      </c>
      <c r="S85" s="71" t="s">
        <v>128</v>
      </c>
      <c r="T85" s="71" t="s">
        <v>129</v>
      </c>
      <c r="U85" s="71" t="s">
        <v>130</v>
      </c>
      <c r="V85" s="71" t="s">
        <v>131</v>
      </c>
      <c r="W85" s="71" t="s">
        <v>132</v>
      </c>
      <c r="X85" s="72" t="s">
        <v>133</v>
      </c>
      <c r="Y85" s="149"/>
      <c r="Z85" s="149"/>
      <c r="AA85" s="149"/>
      <c r="AB85" s="149"/>
      <c r="AC85" s="149"/>
      <c r="AD85" s="149"/>
      <c r="AE85" s="149"/>
    </row>
    <row r="86" spans="1:63" s="2" customFormat="1" ht="22.9" customHeight="1">
      <c r="A86" s="36"/>
      <c r="B86" s="37"/>
      <c r="C86" s="77" t="s">
        <v>134</v>
      </c>
      <c r="D86" s="38"/>
      <c r="E86" s="38"/>
      <c r="F86" s="38"/>
      <c r="G86" s="38"/>
      <c r="H86" s="38"/>
      <c r="I86" s="38"/>
      <c r="J86" s="38"/>
      <c r="K86" s="155">
        <f>BK86</f>
        <v>0</v>
      </c>
      <c r="L86" s="38"/>
      <c r="M86" s="41"/>
      <c r="N86" s="73"/>
      <c r="O86" s="156"/>
      <c r="P86" s="74"/>
      <c r="Q86" s="157">
        <f>Q87+Q92+Q124+Q159+Q187</f>
        <v>0</v>
      </c>
      <c r="R86" s="157">
        <f>R87+R92+R124+R159+R187</f>
        <v>0</v>
      </c>
      <c r="S86" s="74"/>
      <c r="T86" s="158">
        <f>T87+T92+T124+T159+T187</f>
        <v>0</v>
      </c>
      <c r="U86" s="74"/>
      <c r="V86" s="158">
        <f>V87+V92+V124+V159+V187</f>
        <v>0</v>
      </c>
      <c r="W86" s="74"/>
      <c r="X86" s="159">
        <f>X87+X92+X124+X159+X187</f>
        <v>0</v>
      </c>
      <c r="Y86" s="36"/>
      <c r="Z86" s="36"/>
      <c r="AA86" s="36"/>
      <c r="AB86" s="36"/>
      <c r="AC86" s="36"/>
      <c r="AD86" s="36"/>
      <c r="AE86" s="36"/>
      <c r="AT86" s="19" t="s">
        <v>77</v>
      </c>
      <c r="AU86" s="19" t="s">
        <v>113</v>
      </c>
      <c r="BK86" s="160">
        <f>BK87+BK92+BK124+BK159+BK187</f>
        <v>0</v>
      </c>
    </row>
    <row r="87" spans="2:63" s="12" customFormat="1" ht="25.9" customHeight="1">
      <c r="B87" s="161"/>
      <c r="C87" s="162"/>
      <c r="D87" s="163" t="s">
        <v>77</v>
      </c>
      <c r="E87" s="164" t="s">
        <v>1057</v>
      </c>
      <c r="F87" s="164" t="s">
        <v>1058</v>
      </c>
      <c r="G87" s="162"/>
      <c r="H87" s="162"/>
      <c r="I87" s="165"/>
      <c r="J87" s="165"/>
      <c r="K87" s="166">
        <f>BK87</f>
        <v>0</v>
      </c>
      <c r="L87" s="162"/>
      <c r="M87" s="167"/>
      <c r="N87" s="168"/>
      <c r="O87" s="169"/>
      <c r="P87" s="169"/>
      <c r="Q87" s="170">
        <f>SUM(Q88:Q91)</f>
        <v>0</v>
      </c>
      <c r="R87" s="170">
        <f>SUM(R88:R91)</f>
        <v>0</v>
      </c>
      <c r="S87" s="169"/>
      <c r="T87" s="171">
        <f>SUM(T88:T91)</f>
        <v>0</v>
      </c>
      <c r="U87" s="169"/>
      <c r="V87" s="171">
        <f>SUM(V88:V91)</f>
        <v>0</v>
      </c>
      <c r="W87" s="169"/>
      <c r="X87" s="172">
        <f>SUM(X88:X91)</f>
        <v>0</v>
      </c>
      <c r="AR87" s="173" t="s">
        <v>86</v>
      </c>
      <c r="AT87" s="174" t="s">
        <v>77</v>
      </c>
      <c r="AU87" s="174" t="s">
        <v>78</v>
      </c>
      <c r="AY87" s="173" t="s">
        <v>138</v>
      </c>
      <c r="BK87" s="175">
        <f>SUM(BK88:BK91)</f>
        <v>0</v>
      </c>
    </row>
    <row r="88" spans="1:65" s="2" customFormat="1" ht="37.9" customHeight="1">
      <c r="A88" s="36"/>
      <c r="B88" s="37"/>
      <c r="C88" s="178" t="s">
        <v>86</v>
      </c>
      <c r="D88" s="178" t="s">
        <v>142</v>
      </c>
      <c r="E88" s="179" t="s">
        <v>1059</v>
      </c>
      <c r="F88" s="180" t="s">
        <v>1060</v>
      </c>
      <c r="G88" s="181" t="s">
        <v>709</v>
      </c>
      <c r="H88" s="247"/>
      <c r="I88" s="183"/>
      <c r="J88" s="183"/>
      <c r="K88" s="184">
        <f>ROUND(P88*H88,2)</f>
        <v>0</v>
      </c>
      <c r="L88" s="180" t="s">
        <v>145</v>
      </c>
      <c r="M88" s="41"/>
      <c r="N88" s="185" t="s">
        <v>22</v>
      </c>
      <c r="O88" s="186" t="s">
        <v>48</v>
      </c>
      <c r="P88" s="187">
        <f>I88+J88</f>
        <v>0</v>
      </c>
      <c r="Q88" s="187">
        <f>ROUND(I88*H88,2)</f>
        <v>0</v>
      </c>
      <c r="R88" s="187">
        <f>ROUND(J88*H88,2)</f>
        <v>0</v>
      </c>
      <c r="S88" s="66"/>
      <c r="T88" s="188">
        <f>S88*H88</f>
        <v>0</v>
      </c>
      <c r="U88" s="188">
        <v>0</v>
      </c>
      <c r="V88" s="188">
        <f>U88*H88</f>
        <v>0</v>
      </c>
      <c r="W88" s="188">
        <v>0</v>
      </c>
      <c r="X88" s="189">
        <f>W88*H88</f>
        <v>0</v>
      </c>
      <c r="Y88" s="36"/>
      <c r="Z88" s="36"/>
      <c r="AA88" s="36"/>
      <c r="AB88" s="36"/>
      <c r="AC88" s="36"/>
      <c r="AD88" s="36"/>
      <c r="AE88" s="36"/>
      <c r="AR88" s="190" t="s">
        <v>155</v>
      </c>
      <c r="AT88" s="190" t="s">
        <v>142</v>
      </c>
      <c r="AU88" s="190" t="s">
        <v>86</v>
      </c>
      <c r="AY88" s="19" t="s">
        <v>138</v>
      </c>
      <c r="BE88" s="191">
        <f>IF(O88="základní",K88,0)</f>
        <v>0</v>
      </c>
      <c r="BF88" s="191">
        <f>IF(O88="snížená",K88,0)</f>
        <v>0</v>
      </c>
      <c r="BG88" s="191">
        <f>IF(O88="zákl. přenesená",K88,0)</f>
        <v>0</v>
      </c>
      <c r="BH88" s="191">
        <f>IF(O88="sníž. přenesená",K88,0)</f>
        <v>0</v>
      </c>
      <c r="BI88" s="191">
        <f>IF(O88="nulová",K88,0)</f>
        <v>0</v>
      </c>
      <c r="BJ88" s="19" t="s">
        <v>141</v>
      </c>
      <c r="BK88" s="191">
        <f>ROUND(P88*H88,2)</f>
        <v>0</v>
      </c>
      <c r="BL88" s="19" t="s">
        <v>155</v>
      </c>
      <c r="BM88" s="190" t="s">
        <v>141</v>
      </c>
    </row>
    <row r="89" spans="1:65" s="2" customFormat="1" ht="16.5" customHeight="1">
      <c r="A89" s="36"/>
      <c r="B89" s="37"/>
      <c r="C89" s="178" t="s">
        <v>141</v>
      </c>
      <c r="D89" s="178" t="s">
        <v>142</v>
      </c>
      <c r="E89" s="179" t="s">
        <v>1061</v>
      </c>
      <c r="F89" s="180" t="s">
        <v>1062</v>
      </c>
      <c r="G89" s="181" t="s">
        <v>1063</v>
      </c>
      <c r="H89" s="182">
        <v>1</v>
      </c>
      <c r="I89" s="183"/>
      <c r="J89" s="183"/>
      <c r="K89" s="184">
        <f>ROUND(P89*H89,2)</f>
        <v>0</v>
      </c>
      <c r="L89" s="180" t="s">
        <v>145</v>
      </c>
      <c r="M89" s="41"/>
      <c r="N89" s="185" t="s">
        <v>22</v>
      </c>
      <c r="O89" s="186" t="s">
        <v>48</v>
      </c>
      <c r="P89" s="187">
        <f>I89+J89</f>
        <v>0</v>
      </c>
      <c r="Q89" s="187">
        <f>ROUND(I89*H89,2)</f>
        <v>0</v>
      </c>
      <c r="R89" s="187">
        <f>ROUND(J89*H89,2)</f>
        <v>0</v>
      </c>
      <c r="S89" s="66"/>
      <c r="T89" s="188">
        <f>S89*H89</f>
        <v>0</v>
      </c>
      <c r="U89" s="188">
        <v>0</v>
      </c>
      <c r="V89" s="188">
        <f>U89*H89</f>
        <v>0</v>
      </c>
      <c r="W89" s="188">
        <v>0</v>
      </c>
      <c r="X89" s="189">
        <f>W89*H89</f>
        <v>0</v>
      </c>
      <c r="Y89" s="36"/>
      <c r="Z89" s="36"/>
      <c r="AA89" s="36"/>
      <c r="AB89" s="36"/>
      <c r="AC89" s="36"/>
      <c r="AD89" s="36"/>
      <c r="AE89" s="36"/>
      <c r="AR89" s="190" t="s">
        <v>155</v>
      </c>
      <c r="AT89" s="190" t="s">
        <v>142</v>
      </c>
      <c r="AU89" s="190" t="s">
        <v>86</v>
      </c>
      <c r="AY89" s="19" t="s">
        <v>138</v>
      </c>
      <c r="BE89" s="191">
        <f>IF(O89="základní",K89,0)</f>
        <v>0</v>
      </c>
      <c r="BF89" s="191">
        <f>IF(O89="snížená",K89,0)</f>
        <v>0</v>
      </c>
      <c r="BG89" s="191">
        <f>IF(O89="zákl. přenesená",K89,0)</f>
        <v>0</v>
      </c>
      <c r="BH89" s="191">
        <f>IF(O89="sníž. přenesená",K89,0)</f>
        <v>0</v>
      </c>
      <c r="BI89" s="191">
        <f>IF(O89="nulová",K89,0)</f>
        <v>0</v>
      </c>
      <c r="BJ89" s="19" t="s">
        <v>141</v>
      </c>
      <c r="BK89" s="191">
        <f>ROUND(P89*H89,2)</f>
        <v>0</v>
      </c>
      <c r="BL89" s="19" t="s">
        <v>155</v>
      </c>
      <c r="BM89" s="190" t="s">
        <v>155</v>
      </c>
    </row>
    <row r="90" spans="1:65" s="2" customFormat="1" ht="16.5" customHeight="1">
      <c r="A90" s="36"/>
      <c r="B90" s="37"/>
      <c r="C90" s="178" t="s">
        <v>150</v>
      </c>
      <c r="D90" s="178" t="s">
        <v>142</v>
      </c>
      <c r="E90" s="179" t="s">
        <v>1064</v>
      </c>
      <c r="F90" s="180" t="s">
        <v>1065</v>
      </c>
      <c r="G90" s="181" t="s">
        <v>709</v>
      </c>
      <c r="H90" s="247"/>
      <c r="I90" s="183"/>
      <c r="J90" s="183"/>
      <c r="K90" s="184">
        <f>ROUND(P90*H90,2)</f>
        <v>0</v>
      </c>
      <c r="L90" s="180" t="s">
        <v>145</v>
      </c>
      <c r="M90" s="41"/>
      <c r="N90" s="185" t="s">
        <v>22</v>
      </c>
      <c r="O90" s="186" t="s">
        <v>48</v>
      </c>
      <c r="P90" s="187">
        <f>I90+J90</f>
        <v>0</v>
      </c>
      <c r="Q90" s="187">
        <f>ROUND(I90*H90,2)</f>
        <v>0</v>
      </c>
      <c r="R90" s="187">
        <f>ROUND(J90*H90,2)</f>
        <v>0</v>
      </c>
      <c r="S90" s="66"/>
      <c r="T90" s="188">
        <f>S90*H90</f>
        <v>0</v>
      </c>
      <c r="U90" s="188">
        <v>0</v>
      </c>
      <c r="V90" s="188">
        <f>U90*H90</f>
        <v>0</v>
      </c>
      <c r="W90" s="188">
        <v>0</v>
      </c>
      <c r="X90" s="189">
        <f>W90*H90</f>
        <v>0</v>
      </c>
      <c r="Y90" s="36"/>
      <c r="Z90" s="36"/>
      <c r="AA90" s="36"/>
      <c r="AB90" s="36"/>
      <c r="AC90" s="36"/>
      <c r="AD90" s="36"/>
      <c r="AE90" s="36"/>
      <c r="AR90" s="190" t="s">
        <v>155</v>
      </c>
      <c r="AT90" s="190" t="s">
        <v>142</v>
      </c>
      <c r="AU90" s="190" t="s">
        <v>86</v>
      </c>
      <c r="AY90" s="19" t="s">
        <v>138</v>
      </c>
      <c r="BE90" s="191">
        <f>IF(O90="základní",K90,0)</f>
        <v>0</v>
      </c>
      <c r="BF90" s="191">
        <f>IF(O90="snížená",K90,0)</f>
        <v>0</v>
      </c>
      <c r="BG90" s="191">
        <f>IF(O90="zákl. přenesená",K90,0)</f>
        <v>0</v>
      </c>
      <c r="BH90" s="191">
        <f>IF(O90="sníž. přenesená",K90,0)</f>
        <v>0</v>
      </c>
      <c r="BI90" s="191">
        <f>IF(O90="nulová",K90,0)</f>
        <v>0</v>
      </c>
      <c r="BJ90" s="19" t="s">
        <v>141</v>
      </c>
      <c r="BK90" s="191">
        <f>ROUND(P90*H90,2)</f>
        <v>0</v>
      </c>
      <c r="BL90" s="19" t="s">
        <v>155</v>
      </c>
      <c r="BM90" s="190" t="s">
        <v>256</v>
      </c>
    </row>
    <row r="91" spans="1:65" s="2" customFormat="1" ht="16.5" customHeight="1">
      <c r="A91" s="36"/>
      <c r="B91" s="37"/>
      <c r="C91" s="178" t="s">
        <v>155</v>
      </c>
      <c r="D91" s="178" t="s">
        <v>142</v>
      </c>
      <c r="E91" s="179" t="s">
        <v>1066</v>
      </c>
      <c r="F91" s="180" t="s">
        <v>1067</v>
      </c>
      <c r="G91" s="181" t="s">
        <v>709</v>
      </c>
      <c r="H91" s="247"/>
      <c r="I91" s="183"/>
      <c r="J91" s="183"/>
      <c r="K91" s="184">
        <f>ROUND(P91*H91,2)</f>
        <v>0</v>
      </c>
      <c r="L91" s="180" t="s">
        <v>145</v>
      </c>
      <c r="M91" s="41"/>
      <c r="N91" s="185" t="s">
        <v>22</v>
      </c>
      <c r="O91" s="186" t="s">
        <v>48</v>
      </c>
      <c r="P91" s="187">
        <f>I91+J91</f>
        <v>0</v>
      </c>
      <c r="Q91" s="187">
        <f>ROUND(I91*H91,2)</f>
        <v>0</v>
      </c>
      <c r="R91" s="187">
        <f>ROUND(J91*H91,2)</f>
        <v>0</v>
      </c>
      <c r="S91" s="66"/>
      <c r="T91" s="188">
        <f>S91*H91</f>
        <v>0</v>
      </c>
      <c r="U91" s="188">
        <v>0</v>
      </c>
      <c r="V91" s="188">
        <f>U91*H91</f>
        <v>0</v>
      </c>
      <c r="W91" s="188">
        <v>0</v>
      </c>
      <c r="X91" s="189">
        <f>W91*H91</f>
        <v>0</v>
      </c>
      <c r="Y91" s="36"/>
      <c r="Z91" s="36"/>
      <c r="AA91" s="36"/>
      <c r="AB91" s="36"/>
      <c r="AC91" s="36"/>
      <c r="AD91" s="36"/>
      <c r="AE91" s="36"/>
      <c r="AR91" s="190" t="s">
        <v>155</v>
      </c>
      <c r="AT91" s="190" t="s">
        <v>142</v>
      </c>
      <c r="AU91" s="190" t="s">
        <v>86</v>
      </c>
      <c r="AY91" s="19" t="s">
        <v>138</v>
      </c>
      <c r="BE91" s="191">
        <f>IF(O91="základní",K91,0)</f>
        <v>0</v>
      </c>
      <c r="BF91" s="191">
        <f>IF(O91="snížená",K91,0)</f>
        <v>0</v>
      </c>
      <c r="BG91" s="191">
        <f>IF(O91="zákl. přenesená",K91,0)</f>
        <v>0</v>
      </c>
      <c r="BH91" s="191">
        <f>IF(O91="sníž. přenesená",K91,0)</f>
        <v>0</v>
      </c>
      <c r="BI91" s="191">
        <f>IF(O91="nulová",K91,0)</f>
        <v>0</v>
      </c>
      <c r="BJ91" s="19" t="s">
        <v>141</v>
      </c>
      <c r="BK91" s="191">
        <f>ROUND(P91*H91,2)</f>
        <v>0</v>
      </c>
      <c r="BL91" s="19" t="s">
        <v>155</v>
      </c>
      <c r="BM91" s="190" t="s">
        <v>230</v>
      </c>
    </row>
    <row r="92" spans="2:63" s="12" customFormat="1" ht="25.9" customHeight="1">
      <c r="B92" s="161"/>
      <c r="C92" s="162"/>
      <c r="D92" s="163" t="s">
        <v>77</v>
      </c>
      <c r="E92" s="164" t="s">
        <v>1068</v>
      </c>
      <c r="F92" s="164" t="s">
        <v>1069</v>
      </c>
      <c r="G92" s="162"/>
      <c r="H92" s="162"/>
      <c r="I92" s="165"/>
      <c r="J92" s="165"/>
      <c r="K92" s="166">
        <f>BK92</f>
        <v>0</v>
      </c>
      <c r="L92" s="162"/>
      <c r="M92" s="167"/>
      <c r="N92" s="168"/>
      <c r="O92" s="169"/>
      <c r="P92" s="169"/>
      <c r="Q92" s="170">
        <f>SUM(Q93:Q123)</f>
        <v>0</v>
      </c>
      <c r="R92" s="170">
        <f>SUM(R93:R123)</f>
        <v>0</v>
      </c>
      <c r="S92" s="169"/>
      <c r="T92" s="171">
        <f>SUM(T93:T123)</f>
        <v>0</v>
      </c>
      <c r="U92" s="169"/>
      <c r="V92" s="171">
        <f>SUM(V93:V123)</f>
        <v>0</v>
      </c>
      <c r="W92" s="169"/>
      <c r="X92" s="172">
        <f>SUM(X93:X123)</f>
        <v>0</v>
      </c>
      <c r="AR92" s="173" t="s">
        <v>86</v>
      </c>
      <c r="AT92" s="174" t="s">
        <v>77</v>
      </c>
      <c r="AU92" s="174" t="s">
        <v>78</v>
      </c>
      <c r="AY92" s="173" t="s">
        <v>138</v>
      </c>
      <c r="BK92" s="175">
        <f>SUM(BK93:BK123)</f>
        <v>0</v>
      </c>
    </row>
    <row r="93" spans="1:65" s="2" customFormat="1" ht="24">
      <c r="A93" s="36"/>
      <c r="B93" s="37"/>
      <c r="C93" s="178" t="s">
        <v>86</v>
      </c>
      <c r="D93" s="178" t="s">
        <v>142</v>
      </c>
      <c r="E93" s="179" t="s">
        <v>1070</v>
      </c>
      <c r="F93" s="180" t="s">
        <v>1071</v>
      </c>
      <c r="G93" s="181" t="s">
        <v>682</v>
      </c>
      <c r="H93" s="182">
        <v>12</v>
      </c>
      <c r="I93" s="183"/>
      <c r="J93" s="183"/>
      <c r="K93" s="184">
        <f>ROUND(P93*H93,2)</f>
        <v>0</v>
      </c>
      <c r="L93" s="180" t="s">
        <v>182</v>
      </c>
      <c r="M93" s="41"/>
      <c r="N93" s="185" t="s">
        <v>22</v>
      </c>
      <c r="O93" s="186" t="s">
        <v>48</v>
      </c>
      <c r="P93" s="187">
        <f>I93+J93</f>
        <v>0</v>
      </c>
      <c r="Q93" s="187">
        <f>ROUND(I93*H93,2)</f>
        <v>0</v>
      </c>
      <c r="R93" s="187">
        <f>ROUND(J93*H93,2)</f>
        <v>0</v>
      </c>
      <c r="S93" s="66"/>
      <c r="T93" s="188">
        <f>S93*H93</f>
        <v>0</v>
      </c>
      <c r="U93" s="188">
        <v>0</v>
      </c>
      <c r="V93" s="188">
        <f>U93*H93</f>
        <v>0</v>
      </c>
      <c r="W93" s="188">
        <v>0</v>
      </c>
      <c r="X93" s="189">
        <f>W93*H93</f>
        <v>0</v>
      </c>
      <c r="Y93" s="36"/>
      <c r="Z93" s="36"/>
      <c r="AA93" s="36"/>
      <c r="AB93" s="36"/>
      <c r="AC93" s="36"/>
      <c r="AD93" s="36"/>
      <c r="AE93" s="36"/>
      <c r="AR93" s="190" t="s">
        <v>155</v>
      </c>
      <c r="AT93" s="190" t="s">
        <v>142</v>
      </c>
      <c r="AU93" s="190" t="s">
        <v>86</v>
      </c>
      <c r="AY93" s="19" t="s">
        <v>138</v>
      </c>
      <c r="BE93" s="191">
        <f>IF(O93="základní",K93,0)</f>
        <v>0</v>
      </c>
      <c r="BF93" s="191">
        <f>IF(O93="snížená",K93,0)</f>
        <v>0</v>
      </c>
      <c r="BG93" s="191">
        <f>IF(O93="zákl. přenesená",K93,0)</f>
        <v>0</v>
      </c>
      <c r="BH93" s="191">
        <f>IF(O93="sníž. přenesená",K93,0)</f>
        <v>0</v>
      </c>
      <c r="BI93" s="191">
        <f>IF(O93="nulová",K93,0)</f>
        <v>0</v>
      </c>
      <c r="BJ93" s="19" t="s">
        <v>141</v>
      </c>
      <c r="BK93" s="191">
        <f>ROUND(P93*H93,2)</f>
        <v>0</v>
      </c>
      <c r="BL93" s="19" t="s">
        <v>155</v>
      </c>
      <c r="BM93" s="190" t="s">
        <v>250</v>
      </c>
    </row>
    <row r="94" spans="1:47" s="2" customFormat="1" ht="11.25">
      <c r="A94" s="36"/>
      <c r="B94" s="37"/>
      <c r="C94" s="38"/>
      <c r="D94" s="198" t="s">
        <v>184</v>
      </c>
      <c r="E94" s="38"/>
      <c r="F94" s="199" t="s">
        <v>1072</v>
      </c>
      <c r="G94" s="38"/>
      <c r="H94" s="38"/>
      <c r="I94" s="200"/>
      <c r="J94" s="200"/>
      <c r="K94" s="38"/>
      <c r="L94" s="38"/>
      <c r="M94" s="41"/>
      <c r="N94" s="201"/>
      <c r="O94" s="202"/>
      <c r="P94" s="66"/>
      <c r="Q94" s="66"/>
      <c r="R94" s="66"/>
      <c r="S94" s="66"/>
      <c r="T94" s="66"/>
      <c r="U94" s="66"/>
      <c r="V94" s="66"/>
      <c r="W94" s="66"/>
      <c r="X94" s="67"/>
      <c r="Y94" s="36"/>
      <c r="Z94" s="36"/>
      <c r="AA94" s="36"/>
      <c r="AB94" s="36"/>
      <c r="AC94" s="36"/>
      <c r="AD94" s="36"/>
      <c r="AE94" s="36"/>
      <c r="AT94" s="19" t="s">
        <v>184</v>
      </c>
      <c r="AU94" s="19" t="s">
        <v>86</v>
      </c>
    </row>
    <row r="95" spans="1:65" s="2" customFormat="1" ht="24">
      <c r="A95" s="36"/>
      <c r="B95" s="37"/>
      <c r="C95" s="178" t="s">
        <v>141</v>
      </c>
      <c r="D95" s="178" t="s">
        <v>142</v>
      </c>
      <c r="E95" s="179" t="s">
        <v>1073</v>
      </c>
      <c r="F95" s="180" t="s">
        <v>1074</v>
      </c>
      <c r="G95" s="181" t="s">
        <v>682</v>
      </c>
      <c r="H95" s="182">
        <v>40</v>
      </c>
      <c r="I95" s="183"/>
      <c r="J95" s="183"/>
      <c r="K95" s="184">
        <f>ROUND(P95*H95,2)</f>
        <v>0</v>
      </c>
      <c r="L95" s="180" t="s">
        <v>182</v>
      </c>
      <c r="M95" s="41"/>
      <c r="N95" s="185" t="s">
        <v>22</v>
      </c>
      <c r="O95" s="186" t="s">
        <v>48</v>
      </c>
      <c r="P95" s="187">
        <f>I95+J95</f>
        <v>0</v>
      </c>
      <c r="Q95" s="187">
        <f>ROUND(I95*H95,2)</f>
        <v>0</v>
      </c>
      <c r="R95" s="187">
        <f>ROUND(J95*H95,2)</f>
        <v>0</v>
      </c>
      <c r="S95" s="66"/>
      <c r="T95" s="188">
        <f>S95*H95</f>
        <v>0</v>
      </c>
      <c r="U95" s="188">
        <v>0</v>
      </c>
      <c r="V95" s="188">
        <f>U95*H95</f>
        <v>0</v>
      </c>
      <c r="W95" s="188">
        <v>0</v>
      </c>
      <c r="X95" s="189">
        <f>W95*H95</f>
        <v>0</v>
      </c>
      <c r="Y95" s="36"/>
      <c r="Z95" s="36"/>
      <c r="AA95" s="36"/>
      <c r="AB95" s="36"/>
      <c r="AC95" s="36"/>
      <c r="AD95" s="36"/>
      <c r="AE95" s="36"/>
      <c r="AR95" s="190" t="s">
        <v>155</v>
      </c>
      <c r="AT95" s="190" t="s">
        <v>142</v>
      </c>
      <c r="AU95" s="190" t="s">
        <v>86</v>
      </c>
      <c r="AY95" s="19" t="s">
        <v>138</v>
      </c>
      <c r="BE95" s="191">
        <f>IF(O95="základní",K95,0)</f>
        <v>0</v>
      </c>
      <c r="BF95" s="191">
        <f>IF(O95="snížená",K95,0)</f>
        <v>0</v>
      </c>
      <c r="BG95" s="191">
        <f>IF(O95="zákl. přenesená",K95,0)</f>
        <v>0</v>
      </c>
      <c r="BH95" s="191">
        <f>IF(O95="sníž. přenesená",K95,0)</f>
        <v>0</v>
      </c>
      <c r="BI95" s="191">
        <f>IF(O95="nulová",K95,0)</f>
        <v>0</v>
      </c>
      <c r="BJ95" s="19" t="s">
        <v>141</v>
      </c>
      <c r="BK95" s="191">
        <f>ROUND(P95*H95,2)</f>
        <v>0</v>
      </c>
      <c r="BL95" s="19" t="s">
        <v>155</v>
      </c>
      <c r="BM95" s="190" t="s">
        <v>9</v>
      </c>
    </row>
    <row r="96" spans="1:47" s="2" customFormat="1" ht="11.25">
      <c r="A96" s="36"/>
      <c r="B96" s="37"/>
      <c r="C96" s="38"/>
      <c r="D96" s="198" t="s">
        <v>184</v>
      </c>
      <c r="E96" s="38"/>
      <c r="F96" s="199" t="s">
        <v>1075</v>
      </c>
      <c r="G96" s="38"/>
      <c r="H96" s="38"/>
      <c r="I96" s="200"/>
      <c r="J96" s="200"/>
      <c r="K96" s="38"/>
      <c r="L96" s="38"/>
      <c r="M96" s="41"/>
      <c r="N96" s="201"/>
      <c r="O96" s="202"/>
      <c r="P96" s="66"/>
      <c r="Q96" s="66"/>
      <c r="R96" s="66"/>
      <c r="S96" s="66"/>
      <c r="T96" s="66"/>
      <c r="U96" s="66"/>
      <c r="V96" s="66"/>
      <c r="W96" s="66"/>
      <c r="X96" s="67"/>
      <c r="Y96" s="36"/>
      <c r="Z96" s="36"/>
      <c r="AA96" s="36"/>
      <c r="AB96" s="36"/>
      <c r="AC96" s="36"/>
      <c r="AD96" s="36"/>
      <c r="AE96" s="36"/>
      <c r="AT96" s="19" t="s">
        <v>184</v>
      </c>
      <c r="AU96" s="19" t="s">
        <v>86</v>
      </c>
    </row>
    <row r="97" spans="1:65" s="2" customFormat="1" ht="24.2" customHeight="1">
      <c r="A97" s="36"/>
      <c r="B97" s="37"/>
      <c r="C97" s="178" t="s">
        <v>150</v>
      </c>
      <c r="D97" s="178" t="s">
        <v>142</v>
      </c>
      <c r="E97" s="179" t="s">
        <v>1076</v>
      </c>
      <c r="F97" s="180" t="s">
        <v>1077</v>
      </c>
      <c r="G97" s="181" t="s">
        <v>682</v>
      </c>
      <c r="H97" s="182">
        <v>3</v>
      </c>
      <c r="I97" s="183"/>
      <c r="J97" s="183"/>
      <c r="K97" s="184">
        <f>ROUND(P97*H97,2)</f>
        <v>0</v>
      </c>
      <c r="L97" s="180" t="s">
        <v>182</v>
      </c>
      <c r="M97" s="41"/>
      <c r="N97" s="185" t="s">
        <v>22</v>
      </c>
      <c r="O97" s="186" t="s">
        <v>48</v>
      </c>
      <c r="P97" s="187">
        <f>I97+J97</f>
        <v>0</v>
      </c>
      <c r="Q97" s="187">
        <f>ROUND(I97*H97,2)</f>
        <v>0</v>
      </c>
      <c r="R97" s="187">
        <f>ROUND(J97*H97,2)</f>
        <v>0</v>
      </c>
      <c r="S97" s="66"/>
      <c r="T97" s="188">
        <f>S97*H97</f>
        <v>0</v>
      </c>
      <c r="U97" s="188">
        <v>0</v>
      </c>
      <c r="V97" s="188">
        <f>U97*H97</f>
        <v>0</v>
      </c>
      <c r="W97" s="188">
        <v>0</v>
      </c>
      <c r="X97" s="189">
        <f>W97*H97</f>
        <v>0</v>
      </c>
      <c r="Y97" s="36"/>
      <c r="Z97" s="36"/>
      <c r="AA97" s="36"/>
      <c r="AB97" s="36"/>
      <c r="AC97" s="36"/>
      <c r="AD97" s="36"/>
      <c r="AE97" s="36"/>
      <c r="AR97" s="190" t="s">
        <v>155</v>
      </c>
      <c r="AT97" s="190" t="s">
        <v>142</v>
      </c>
      <c r="AU97" s="190" t="s">
        <v>86</v>
      </c>
      <c r="AY97" s="19" t="s">
        <v>138</v>
      </c>
      <c r="BE97" s="191">
        <f>IF(O97="základní",K97,0)</f>
        <v>0</v>
      </c>
      <c r="BF97" s="191">
        <f>IF(O97="snížená",K97,0)</f>
        <v>0</v>
      </c>
      <c r="BG97" s="191">
        <f>IF(O97="zákl. přenesená",K97,0)</f>
        <v>0</v>
      </c>
      <c r="BH97" s="191">
        <f>IF(O97="sníž. přenesená",K97,0)</f>
        <v>0</v>
      </c>
      <c r="BI97" s="191">
        <f>IF(O97="nulová",K97,0)</f>
        <v>0</v>
      </c>
      <c r="BJ97" s="19" t="s">
        <v>141</v>
      </c>
      <c r="BK97" s="191">
        <f>ROUND(P97*H97,2)</f>
        <v>0</v>
      </c>
      <c r="BL97" s="19" t="s">
        <v>155</v>
      </c>
      <c r="BM97" s="190" t="s">
        <v>514</v>
      </c>
    </row>
    <row r="98" spans="1:47" s="2" customFormat="1" ht="11.25">
      <c r="A98" s="36"/>
      <c r="B98" s="37"/>
      <c r="C98" s="38"/>
      <c r="D98" s="198" t="s">
        <v>184</v>
      </c>
      <c r="E98" s="38"/>
      <c r="F98" s="199" t="s">
        <v>1078</v>
      </c>
      <c r="G98" s="38"/>
      <c r="H98" s="38"/>
      <c r="I98" s="200"/>
      <c r="J98" s="200"/>
      <c r="K98" s="38"/>
      <c r="L98" s="38"/>
      <c r="M98" s="41"/>
      <c r="N98" s="201"/>
      <c r="O98" s="202"/>
      <c r="P98" s="66"/>
      <c r="Q98" s="66"/>
      <c r="R98" s="66"/>
      <c r="S98" s="66"/>
      <c r="T98" s="66"/>
      <c r="U98" s="66"/>
      <c r="V98" s="66"/>
      <c r="W98" s="66"/>
      <c r="X98" s="67"/>
      <c r="Y98" s="36"/>
      <c r="Z98" s="36"/>
      <c r="AA98" s="36"/>
      <c r="AB98" s="36"/>
      <c r="AC98" s="36"/>
      <c r="AD98" s="36"/>
      <c r="AE98" s="36"/>
      <c r="AT98" s="19" t="s">
        <v>184</v>
      </c>
      <c r="AU98" s="19" t="s">
        <v>86</v>
      </c>
    </row>
    <row r="99" spans="1:65" s="2" customFormat="1" ht="24.2" customHeight="1">
      <c r="A99" s="36"/>
      <c r="B99" s="37"/>
      <c r="C99" s="178" t="s">
        <v>155</v>
      </c>
      <c r="D99" s="178" t="s">
        <v>142</v>
      </c>
      <c r="E99" s="179" t="s">
        <v>1079</v>
      </c>
      <c r="F99" s="180" t="s">
        <v>1080</v>
      </c>
      <c r="G99" s="181" t="s">
        <v>682</v>
      </c>
      <c r="H99" s="182">
        <v>28</v>
      </c>
      <c r="I99" s="183"/>
      <c r="J99" s="183"/>
      <c r="K99" s="184">
        <f>ROUND(P99*H99,2)</f>
        <v>0</v>
      </c>
      <c r="L99" s="180" t="s">
        <v>182</v>
      </c>
      <c r="M99" s="41"/>
      <c r="N99" s="185" t="s">
        <v>22</v>
      </c>
      <c r="O99" s="186" t="s">
        <v>48</v>
      </c>
      <c r="P99" s="187">
        <f>I99+J99</f>
        <v>0</v>
      </c>
      <c r="Q99" s="187">
        <f>ROUND(I99*H99,2)</f>
        <v>0</v>
      </c>
      <c r="R99" s="187">
        <f>ROUND(J99*H99,2)</f>
        <v>0</v>
      </c>
      <c r="S99" s="66"/>
      <c r="T99" s="188">
        <f>S99*H99</f>
        <v>0</v>
      </c>
      <c r="U99" s="188">
        <v>0</v>
      </c>
      <c r="V99" s="188">
        <f>U99*H99</f>
        <v>0</v>
      </c>
      <c r="W99" s="188">
        <v>0</v>
      </c>
      <c r="X99" s="189">
        <f>W99*H99</f>
        <v>0</v>
      </c>
      <c r="Y99" s="36"/>
      <c r="Z99" s="36"/>
      <c r="AA99" s="36"/>
      <c r="AB99" s="36"/>
      <c r="AC99" s="36"/>
      <c r="AD99" s="36"/>
      <c r="AE99" s="36"/>
      <c r="AR99" s="190" t="s">
        <v>155</v>
      </c>
      <c r="AT99" s="190" t="s">
        <v>142</v>
      </c>
      <c r="AU99" s="190" t="s">
        <v>86</v>
      </c>
      <c r="AY99" s="19" t="s">
        <v>138</v>
      </c>
      <c r="BE99" s="191">
        <f>IF(O99="základní",K99,0)</f>
        <v>0</v>
      </c>
      <c r="BF99" s="191">
        <f>IF(O99="snížená",K99,0)</f>
        <v>0</v>
      </c>
      <c r="BG99" s="191">
        <f>IF(O99="zákl. přenesená",K99,0)</f>
        <v>0</v>
      </c>
      <c r="BH99" s="191">
        <f>IF(O99="sníž. přenesená",K99,0)</f>
        <v>0</v>
      </c>
      <c r="BI99" s="191">
        <f>IF(O99="nulová",K99,0)</f>
        <v>0</v>
      </c>
      <c r="BJ99" s="19" t="s">
        <v>141</v>
      </c>
      <c r="BK99" s="191">
        <f>ROUND(P99*H99,2)</f>
        <v>0</v>
      </c>
      <c r="BL99" s="19" t="s">
        <v>155</v>
      </c>
      <c r="BM99" s="190" t="s">
        <v>503</v>
      </c>
    </row>
    <row r="100" spans="1:47" s="2" customFormat="1" ht="11.25">
      <c r="A100" s="36"/>
      <c r="B100" s="37"/>
      <c r="C100" s="38"/>
      <c r="D100" s="198" t="s">
        <v>184</v>
      </c>
      <c r="E100" s="38"/>
      <c r="F100" s="199" t="s">
        <v>1081</v>
      </c>
      <c r="G100" s="38"/>
      <c r="H100" s="38"/>
      <c r="I100" s="200"/>
      <c r="J100" s="200"/>
      <c r="K100" s="38"/>
      <c r="L100" s="38"/>
      <c r="M100" s="41"/>
      <c r="N100" s="201"/>
      <c r="O100" s="202"/>
      <c r="P100" s="66"/>
      <c r="Q100" s="66"/>
      <c r="R100" s="66"/>
      <c r="S100" s="66"/>
      <c r="T100" s="66"/>
      <c r="U100" s="66"/>
      <c r="V100" s="66"/>
      <c r="W100" s="66"/>
      <c r="X100" s="67"/>
      <c r="Y100" s="36"/>
      <c r="Z100" s="36"/>
      <c r="AA100" s="36"/>
      <c r="AB100" s="36"/>
      <c r="AC100" s="36"/>
      <c r="AD100" s="36"/>
      <c r="AE100" s="36"/>
      <c r="AT100" s="19" t="s">
        <v>184</v>
      </c>
      <c r="AU100" s="19" t="s">
        <v>86</v>
      </c>
    </row>
    <row r="101" spans="1:65" s="2" customFormat="1" ht="24">
      <c r="A101" s="36"/>
      <c r="B101" s="37"/>
      <c r="C101" s="178" t="s">
        <v>137</v>
      </c>
      <c r="D101" s="178" t="s">
        <v>142</v>
      </c>
      <c r="E101" s="179" t="s">
        <v>1082</v>
      </c>
      <c r="F101" s="180" t="s">
        <v>1083</v>
      </c>
      <c r="G101" s="181" t="s">
        <v>682</v>
      </c>
      <c r="H101" s="182">
        <v>8</v>
      </c>
      <c r="I101" s="183"/>
      <c r="J101" s="183"/>
      <c r="K101" s="184">
        <f>ROUND(P101*H101,2)</f>
        <v>0</v>
      </c>
      <c r="L101" s="180" t="s">
        <v>182</v>
      </c>
      <c r="M101" s="41"/>
      <c r="N101" s="185" t="s">
        <v>22</v>
      </c>
      <c r="O101" s="186" t="s">
        <v>48</v>
      </c>
      <c r="P101" s="187">
        <f>I101+J101</f>
        <v>0</v>
      </c>
      <c r="Q101" s="187">
        <f>ROUND(I101*H101,2)</f>
        <v>0</v>
      </c>
      <c r="R101" s="187">
        <f>ROUND(J101*H101,2)</f>
        <v>0</v>
      </c>
      <c r="S101" s="66"/>
      <c r="T101" s="188">
        <f>S101*H101</f>
        <v>0</v>
      </c>
      <c r="U101" s="188">
        <v>0</v>
      </c>
      <c r="V101" s="188">
        <f>U101*H101</f>
        <v>0</v>
      </c>
      <c r="W101" s="188">
        <v>0</v>
      </c>
      <c r="X101" s="189">
        <f>W101*H101</f>
        <v>0</v>
      </c>
      <c r="Y101" s="36"/>
      <c r="Z101" s="36"/>
      <c r="AA101" s="36"/>
      <c r="AB101" s="36"/>
      <c r="AC101" s="36"/>
      <c r="AD101" s="36"/>
      <c r="AE101" s="36"/>
      <c r="AR101" s="190" t="s">
        <v>155</v>
      </c>
      <c r="AT101" s="190" t="s">
        <v>142</v>
      </c>
      <c r="AU101" s="190" t="s">
        <v>86</v>
      </c>
      <c r="AY101" s="19" t="s">
        <v>138</v>
      </c>
      <c r="BE101" s="191">
        <f>IF(O101="základní",K101,0)</f>
        <v>0</v>
      </c>
      <c r="BF101" s="191">
        <f>IF(O101="snížená",K101,0)</f>
        <v>0</v>
      </c>
      <c r="BG101" s="191">
        <f>IF(O101="zákl. přenesená",K101,0)</f>
        <v>0</v>
      </c>
      <c r="BH101" s="191">
        <f>IF(O101="sníž. přenesená",K101,0)</f>
        <v>0</v>
      </c>
      <c r="BI101" s="191">
        <f>IF(O101="nulová",K101,0)</f>
        <v>0</v>
      </c>
      <c r="BJ101" s="19" t="s">
        <v>141</v>
      </c>
      <c r="BK101" s="191">
        <f>ROUND(P101*H101,2)</f>
        <v>0</v>
      </c>
      <c r="BL101" s="19" t="s">
        <v>155</v>
      </c>
      <c r="BM101" s="190" t="s">
        <v>546</v>
      </c>
    </row>
    <row r="102" spans="1:47" s="2" customFormat="1" ht="11.25">
      <c r="A102" s="36"/>
      <c r="B102" s="37"/>
      <c r="C102" s="38"/>
      <c r="D102" s="198" t="s">
        <v>184</v>
      </c>
      <c r="E102" s="38"/>
      <c r="F102" s="199" t="s">
        <v>1084</v>
      </c>
      <c r="G102" s="38"/>
      <c r="H102" s="38"/>
      <c r="I102" s="200"/>
      <c r="J102" s="200"/>
      <c r="K102" s="38"/>
      <c r="L102" s="38"/>
      <c r="M102" s="41"/>
      <c r="N102" s="201"/>
      <c r="O102" s="202"/>
      <c r="P102" s="66"/>
      <c r="Q102" s="66"/>
      <c r="R102" s="66"/>
      <c r="S102" s="66"/>
      <c r="T102" s="66"/>
      <c r="U102" s="66"/>
      <c r="V102" s="66"/>
      <c r="W102" s="66"/>
      <c r="X102" s="67"/>
      <c r="Y102" s="36"/>
      <c r="Z102" s="36"/>
      <c r="AA102" s="36"/>
      <c r="AB102" s="36"/>
      <c r="AC102" s="36"/>
      <c r="AD102" s="36"/>
      <c r="AE102" s="36"/>
      <c r="AT102" s="19" t="s">
        <v>184</v>
      </c>
      <c r="AU102" s="19" t="s">
        <v>86</v>
      </c>
    </row>
    <row r="103" spans="1:65" s="2" customFormat="1" ht="24">
      <c r="A103" s="36"/>
      <c r="B103" s="37"/>
      <c r="C103" s="178" t="s">
        <v>256</v>
      </c>
      <c r="D103" s="178" t="s">
        <v>142</v>
      </c>
      <c r="E103" s="179" t="s">
        <v>1085</v>
      </c>
      <c r="F103" s="180" t="s">
        <v>1086</v>
      </c>
      <c r="G103" s="181" t="s">
        <v>682</v>
      </c>
      <c r="H103" s="182">
        <v>6</v>
      </c>
      <c r="I103" s="183"/>
      <c r="J103" s="183"/>
      <c r="K103" s="184">
        <f>ROUND(P103*H103,2)</f>
        <v>0</v>
      </c>
      <c r="L103" s="180" t="s">
        <v>182</v>
      </c>
      <c r="M103" s="41"/>
      <c r="N103" s="185" t="s">
        <v>22</v>
      </c>
      <c r="O103" s="186" t="s">
        <v>48</v>
      </c>
      <c r="P103" s="187">
        <f>I103+J103</f>
        <v>0</v>
      </c>
      <c r="Q103" s="187">
        <f>ROUND(I103*H103,2)</f>
        <v>0</v>
      </c>
      <c r="R103" s="187">
        <f>ROUND(J103*H103,2)</f>
        <v>0</v>
      </c>
      <c r="S103" s="66"/>
      <c r="T103" s="188">
        <f>S103*H103</f>
        <v>0</v>
      </c>
      <c r="U103" s="188">
        <v>0</v>
      </c>
      <c r="V103" s="188">
        <f>U103*H103</f>
        <v>0</v>
      </c>
      <c r="W103" s="188">
        <v>0</v>
      </c>
      <c r="X103" s="189">
        <f>W103*H103</f>
        <v>0</v>
      </c>
      <c r="Y103" s="36"/>
      <c r="Z103" s="36"/>
      <c r="AA103" s="36"/>
      <c r="AB103" s="36"/>
      <c r="AC103" s="36"/>
      <c r="AD103" s="36"/>
      <c r="AE103" s="36"/>
      <c r="AR103" s="190" t="s">
        <v>155</v>
      </c>
      <c r="AT103" s="190" t="s">
        <v>142</v>
      </c>
      <c r="AU103" s="190" t="s">
        <v>86</v>
      </c>
      <c r="AY103" s="19" t="s">
        <v>138</v>
      </c>
      <c r="BE103" s="191">
        <f>IF(O103="základní",K103,0)</f>
        <v>0</v>
      </c>
      <c r="BF103" s="191">
        <f>IF(O103="snížená",K103,0)</f>
        <v>0</v>
      </c>
      <c r="BG103" s="191">
        <f>IF(O103="zákl. přenesená",K103,0)</f>
        <v>0</v>
      </c>
      <c r="BH103" s="191">
        <f>IF(O103="sníž. přenesená",K103,0)</f>
        <v>0</v>
      </c>
      <c r="BI103" s="191">
        <f>IF(O103="nulová",K103,0)</f>
        <v>0</v>
      </c>
      <c r="BJ103" s="19" t="s">
        <v>141</v>
      </c>
      <c r="BK103" s="191">
        <f>ROUND(P103*H103,2)</f>
        <v>0</v>
      </c>
      <c r="BL103" s="19" t="s">
        <v>155</v>
      </c>
      <c r="BM103" s="190" t="s">
        <v>714</v>
      </c>
    </row>
    <row r="104" spans="1:47" s="2" customFormat="1" ht="11.25">
      <c r="A104" s="36"/>
      <c r="B104" s="37"/>
      <c r="C104" s="38"/>
      <c r="D104" s="198" t="s">
        <v>184</v>
      </c>
      <c r="E104" s="38"/>
      <c r="F104" s="199" t="s">
        <v>1087</v>
      </c>
      <c r="G104" s="38"/>
      <c r="H104" s="38"/>
      <c r="I104" s="200"/>
      <c r="J104" s="200"/>
      <c r="K104" s="38"/>
      <c r="L104" s="38"/>
      <c r="M104" s="41"/>
      <c r="N104" s="201"/>
      <c r="O104" s="202"/>
      <c r="P104" s="66"/>
      <c r="Q104" s="66"/>
      <c r="R104" s="66"/>
      <c r="S104" s="66"/>
      <c r="T104" s="66"/>
      <c r="U104" s="66"/>
      <c r="V104" s="66"/>
      <c r="W104" s="66"/>
      <c r="X104" s="67"/>
      <c r="Y104" s="36"/>
      <c r="Z104" s="36"/>
      <c r="AA104" s="36"/>
      <c r="AB104" s="36"/>
      <c r="AC104" s="36"/>
      <c r="AD104" s="36"/>
      <c r="AE104" s="36"/>
      <c r="AT104" s="19" t="s">
        <v>184</v>
      </c>
      <c r="AU104" s="19" t="s">
        <v>86</v>
      </c>
    </row>
    <row r="105" spans="1:65" s="2" customFormat="1" ht="24">
      <c r="A105" s="36"/>
      <c r="B105" s="37"/>
      <c r="C105" s="178" t="s">
        <v>1088</v>
      </c>
      <c r="D105" s="178" t="s">
        <v>142</v>
      </c>
      <c r="E105" s="179" t="s">
        <v>1089</v>
      </c>
      <c r="F105" s="180" t="s">
        <v>1090</v>
      </c>
      <c r="G105" s="181" t="s">
        <v>682</v>
      </c>
      <c r="H105" s="182">
        <v>4</v>
      </c>
      <c r="I105" s="183"/>
      <c r="J105" s="183"/>
      <c r="K105" s="184">
        <f>ROUND(P105*H105,2)</f>
        <v>0</v>
      </c>
      <c r="L105" s="180" t="s">
        <v>182</v>
      </c>
      <c r="M105" s="41"/>
      <c r="N105" s="185" t="s">
        <v>22</v>
      </c>
      <c r="O105" s="186" t="s">
        <v>48</v>
      </c>
      <c r="P105" s="187">
        <f>I105+J105</f>
        <v>0</v>
      </c>
      <c r="Q105" s="187">
        <f>ROUND(I105*H105,2)</f>
        <v>0</v>
      </c>
      <c r="R105" s="187">
        <f>ROUND(J105*H105,2)</f>
        <v>0</v>
      </c>
      <c r="S105" s="66"/>
      <c r="T105" s="188">
        <f>S105*H105</f>
        <v>0</v>
      </c>
      <c r="U105" s="188">
        <v>0</v>
      </c>
      <c r="V105" s="188">
        <f>U105*H105</f>
        <v>0</v>
      </c>
      <c r="W105" s="188">
        <v>0</v>
      </c>
      <c r="X105" s="189">
        <f>W105*H105</f>
        <v>0</v>
      </c>
      <c r="Y105" s="36"/>
      <c r="Z105" s="36"/>
      <c r="AA105" s="36"/>
      <c r="AB105" s="36"/>
      <c r="AC105" s="36"/>
      <c r="AD105" s="36"/>
      <c r="AE105" s="36"/>
      <c r="AR105" s="190" t="s">
        <v>155</v>
      </c>
      <c r="AT105" s="190" t="s">
        <v>142</v>
      </c>
      <c r="AU105" s="190" t="s">
        <v>86</v>
      </c>
      <c r="AY105" s="19" t="s">
        <v>138</v>
      </c>
      <c r="BE105" s="191">
        <f>IF(O105="základní",K105,0)</f>
        <v>0</v>
      </c>
      <c r="BF105" s="191">
        <f>IF(O105="snížená",K105,0)</f>
        <v>0</v>
      </c>
      <c r="BG105" s="191">
        <f>IF(O105="zákl. přenesená",K105,0)</f>
        <v>0</v>
      </c>
      <c r="BH105" s="191">
        <f>IF(O105="sníž. přenesená",K105,0)</f>
        <v>0</v>
      </c>
      <c r="BI105" s="191">
        <f>IF(O105="nulová",K105,0)</f>
        <v>0</v>
      </c>
      <c r="BJ105" s="19" t="s">
        <v>141</v>
      </c>
      <c r="BK105" s="191">
        <f>ROUND(P105*H105,2)</f>
        <v>0</v>
      </c>
      <c r="BL105" s="19" t="s">
        <v>155</v>
      </c>
      <c r="BM105" s="190" t="s">
        <v>772</v>
      </c>
    </row>
    <row r="106" spans="1:47" s="2" customFormat="1" ht="11.25">
      <c r="A106" s="36"/>
      <c r="B106" s="37"/>
      <c r="C106" s="38"/>
      <c r="D106" s="198" t="s">
        <v>184</v>
      </c>
      <c r="E106" s="38"/>
      <c r="F106" s="199" t="s">
        <v>1091</v>
      </c>
      <c r="G106" s="38"/>
      <c r="H106" s="38"/>
      <c r="I106" s="200"/>
      <c r="J106" s="200"/>
      <c r="K106" s="38"/>
      <c r="L106" s="38"/>
      <c r="M106" s="41"/>
      <c r="N106" s="201"/>
      <c r="O106" s="202"/>
      <c r="P106" s="66"/>
      <c r="Q106" s="66"/>
      <c r="R106" s="66"/>
      <c r="S106" s="66"/>
      <c r="T106" s="66"/>
      <c r="U106" s="66"/>
      <c r="V106" s="66"/>
      <c r="W106" s="66"/>
      <c r="X106" s="67"/>
      <c r="Y106" s="36"/>
      <c r="Z106" s="36"/>
      <c r="AA106" s="36"/>
      <c r="AB106" s="36"/>
      <c r="AC106" s="36"/>
      <c r="AD106" s="36"/>
      <c r="AE106" s="36"/>
      <c r="AT106" s="19" t="s">
        <v>184</v>
      </c>
      <c r="AU106" s="19" t="s">
        <v>86</v>
      </c>
    </row>
    <row r="107" spans="1:65" s="2" customFormat="1" ht="24.2" customHeight="1">
      <c r="A107" s="36"/>
      <c r="B107" s="37"/>
      <c r="C107" s="178" t="s">
        <v>230</v>
      </c>
      <c r="D107" s="178" t="s">
        <v>142</v>
      </c>
      <c r="E107" s="179" t="s">
        <v>1092</v>
      </c>
      <c r="F107" s="180" t="s">
        <v>1093</v>
      </c>
      <c r="G107" s="181" t="s">
        <v>682</v>
      </c>
      <c r="H107" s="182">
        <v>2</v>
      </c>
      <c r="I107" s="183"/>
      <c r="J107" s="183"/>
      <c r="K107" s="184">
        <f>ROUND(P107*H107,2)</f>
        <v>0</v>
      </c>
      <c r="L107" s="180" t="s">
        <v>145</v>
      </c>
      <c r="M107" s="41"/>
      <c r="N107" s="185" t="s">
        <v>22</v>
      </c>
      <c r="O107" s="186" t="s">
        <v>48</v>
      </c>
      <c r="P107" s="187">
        <f>I107+J107</f>
        <v>0</v>
      </c>
      <c r="Q107" s="187">
        <f>ROUND(I107*H107,2)</f>
        <v>0</v>
      </c>
      <c r="R107" s="187">
        <f>ROUND(J107*H107,2)</f>
        <v>0</v>
      </c>
      <c r="S107" s="66"/>
      <c r="T107" s="188">
        <f>S107*H107</f>
        <v>0</v>
      </c>
      <c r="U107" s="188">
        <v>0</v>
      </c>
      <c r="V107" s="188">
        <f>U107*H107</f>
        <v>0</v>
      </c>
      <c r="W107" s="188">
        <v>0</v>
      </c>
      <c r="X107" s="189">
        <f>W107*H107</f>
        <v>0</v>
      </c>
      <c r="Y107" s="36"/>
      <c r="Z107" s="36"/>
      <c r="AA107" s="36"/>
      <c r="AB107" s="36"/>
      <c r="AC107" s="36"/>
      <c r="AD107" s="36"/>
      <c r="AE107" s="36"/>
      <c r="AR107" s="190" t="s">
        <v>155</v>
      </c>
      <c r="AT107" s="190" t="s">
        <v>142</v>
      </c>
      <c r="AU107" s="190" t="s">
        <v>86</v>
      </c>
      <c r="AY107" s="19" t="s">
        <v>138</v>
      </c>
      <c r="BE107" s="191">
        <f>IF(O107="základní",K107,0)</f>
        <v>0</v>
      </c>
      <c r="BF107" s="191">
        <f>IF(O107="snížená",K107,0)</f>
        <v>0</v>
      </c>
      <c r="BG107" s="191">
        <f>IF(O107="zákl. přenesená",K107,0)</f>
        <v>0</v>
      </c>
      <c r="BH107" s="191">
        <f>IF(O107="sníž. přenesená",K107,0)</f>
        <v>0</v>
      </c>
      <c r="BI107" s="191">
        <f>IF(O107="nulová",K107,0)</f>
        <v>0</v>
      </c>
      <c r="BJ107" s="19" t="s">
        <v>141</v>
      </c>
      <c r="BK107" s="191">
        <f>ROUND(P107*H107,2)</f>
        <v>0</v>
      </c>
      <c r="BL107" s="19" t="s">
        <v>155</v>
      </c>
      <c r="BM107" s="190" t="s">
        <v>767</v>
      </c>
    </row>
    <row r="108" spans="1:65" s="2" customFormat="1" ht="24.2" customHeight="1">
      <c r="A108" s="36"/>
      <c r="B108" s="37"/>
      <c r="C108" s="178" t="s">
        <v>238</v>
      </c>
      <c r="D108" s="178" t="s">
        <v>142</v>
      </c>
      <c r="E108" s="179" t="s">
        <v>1094</v>
      </c>
      <c r="F108" s="180" t="s">
        <v>1095</v>
      </c>
      <c r="G108" s="181" t="s">
        <v>144</v>
      </c>
      <c r="H108" s="182">
        <v>4</v>
      </c>
      <c r="I108" s="183"/>
      <c r="J108" s="183"/>
      <c r="K108" s="184">
        <f>ROUND(P108*H108,2)</f>
        <v>0</v>
      </c>
      <c r="L108" s="180" t="s">
        <v>145</v>
      </c>
      <c r="M108" s="41"/>
      <c r="N108" s="185" t="s">
        <v>22</v>
      </c>
      <c r="O108" s="186" t="s">
        <v>48</v>
      </c>
      <c r="P108" s="187">
        <f>I108+J108</f>
        <v>0</v>
      </c>
      <c r="Q108" s="187">
        <f>ROUND(I108*H108,2)</f>
        <v>0</v>
      </c>
      <c r="R108" s="187">
        <f>ROUND(J108*H108,2)</f>
        <v>0</v>
      </c>
      <c r="S108" s="66"/>
      <c r="T108" s="188">
        <f>S108*H108</f>
        <v>0</v>
      </c>
      <c r="U108" s="188">
        <v>0</v>
      </c>
      <c r="V108" s="188">
        <f>U108*H108</f>
        <v>0</v>
      </c>
      <c r="W108" s="188">
        <v>0</v>
      </c>
      <c r="X108" s="189">
        <f>W108*H108</f>
        <v>0</v>
      </c>
      <c r="Y108" s="36"/>
      <c r="Z108" s="36"/>
      <c r="AA108" s="36"/>
      <c r="AB108" s="36"/>
      <c r="AC108" s="36"/>
      <c r="AD108" s="36"/>
      <c r="AE108" s="36"/>
      <c r="AR108" s="190" t="s">
        <v>155</v>
      </c>
      <c r="AT108" s="190" t="s">
        <v>142</v>
      </c>
      <c r="AU108" s="190" t="s">
        <v>86</v>
      </c>
      <c r="AY108" s="19" t="s">
        <v>138</v>
      </c>
      <c r="BE108" s="191">
        <f>IF(O108="základní",K108,0)</f>
        <v>0</v>
      </c>
      <c r="BF108" s="191">
        <f>IF(O108="snížená",K108,0)</f>
        <v>0</v>
      </c>
      <c r="BG108" s="191">
        <f>IF(O108="zákl. přenesená",K108,0)</f>
        <v>0</v>
      </c>
      <c r="BH108" s="191">
        <f>IF(O108="sníž. přenesená",K108,0)</f>
        <v>0</v>
      </c>
      <c r="BI108" s="191">
        <f>IF(O108="nulová",K108,0)</f>
        <v>0</v>
      </c>
      <c r="BJ108" s="19" t="s">
        <v>141</v>
      </c>
      <c r="BK108" s="191">
        <f>ROUND(P108*H108,2)</f>
        <v>0</v>
      </c>
      <c r="BL108" s="19" t="s">
        <v>155</v>
      </c>
      <c r="BM108" s="190" t="s">
        <v>720</v>
      </c>
    </row>
    <row r="109" spans="1:65" s="2" customFormat="1" ht="16.5" customHeight="1">
      <c r="A109" s="36"/>
      <c r="B109" s="37"/>
      <c r="C109" s="178" t="s">
        <v>250</v>
      </c>
      <c r="D109" s="178" t="s">
        <v>142</v>
      </c>
      <c r="E109" s="179" t="s">
        <v>1096</v>
      </c>
      <c r="F109" s="180" t="s">
        <v>1097</v>
      </c>
      <c r="G109" s="181" t="s">
        <v>682</v>
      </c>
      <c r="H109" s="182">
        <v>40</v>
      </c>
      <c r="I109" s="183"/>
      <c r="J109" s="183"/>
      <c r="K109" s="184">
        <f>ROUND(P109*H109,2)</f>
        <v>0</v>
      </c>
      <c r="L109" s="180" t="s">
        <v>145</v>
      </c>
      <c r="M109" s="41"/>
      <c r="N109" s="185" t="s">
        <v>22</v>
      </c>
      <c r="O109" s="186" t="s">
        <v>48</v>
      </c>
      <c r="P109" s="187">
        <f>I109+J109</f>
        <v>0</v>
      </c>
      <c r="Q109" s="187">
        <f>ROUND(I109*H109,2)</f>
        <v>0</v>
      </c>
      <c r="R109" s="187">
        <f>ROUND(J109*H109,2)</f>
        <v>0</v>
      </c>
      <c r="S109" s="66"/>
      <c r="T109" s="188">
        <f>S109*H109</f>
        <v>0</v>
      </c>
      <c r="U109" s="188">
        <v>0</v>
      </c>
      <c r="V109" s="188">
        <f>U109*H109</f>
        <v>0</v>
      </c>
      <c r="W109" s="188">
        <v>0</v>
      </c>
      <c r="X109" s="189">
        <f>W109*H109</f>
        <v>0</v>
      </c>
      <c r="Y109" s="36"/>
      <c r="Z109" s="36"/>
      <c r="AA109" s="36"/>
      <c r="AB109" s="36"/>
      <c r="AC109" s="36"/>
      <c r="AD109" s="36"/>
      <c r="AE109" s="36"/>
      <c r="AR109" s="190" t="s">
        <v>155</v>
      </c>
      <c r="AT109" s="190" t="s">
        <v>142</v>
      </c>
      <c r="AU109" s="190" t="s">
        <v>86</v>
      </c>
      <c r="AY109" s="19" t="s">
        <v>138</v>
      </c>
      <c r="BE109" s="191">
        <f>IF(O109="základní",K109,0)</f>
        <v>0</v>
      </c>
      <c r="BF109" s="191">
        <f>IF(O109="snížená",K109,0)</f>
        <v>0</v>
      </c>
      <c r="BG109" s="191">
        <f>IF(O109="zákl. přenesená",K109,0)</f>
        <v>0</v>
      </c>
      <c r="BH109" s="191">
        <f>IF(O109="sníž. přenesená",K109,0)</f>
        <v>0</v>
      </c>
      <c r="BI109" s="191">
        <f>IF(O109="nulová",K109,0)</f>
        <v>0</v>
      </c>
      <c r="BJ109" s="19" t="s">
        <v>141</v>
      </c>
      <c r="BK109" s="191">
        <f>ROUND(P109*H109,2)</f>
        <v>0</v>
      </c>
      <c r="BL109" s="19" t="s">
        <v>155</v>
      </c>
      <c r="BM109" s="190" t="s">
        <v>745</v>
      </c>
    </row>
    <row r="110" spans="1:65" s="2" customFormat="1" ht="21.75" customHeight="1">
      <c r="A110" s="36"/>
      <c r="B110" s="37"/>
      <c r="C110" s="178" t="s">
        <v>223</v>
      </c>
      <c r="D110" s="178" t="s">
        <v>142</v>
      </c>
      <c r="E110" s="179" t="s">
        <v>1098</v>
      </c>
      <c r="F110" s="180" t="s">
        <v>1099</v>
      </c>
      <c r="G110" s="181" t="s">
        <v>682</v>
      </c>
      <c r="H110" s="182">
        <v>10</v>
      </c>
      <c r="I110" s="183"/>
      <c r="J110" s="183"/>
      <c r="K110" s="184">
        <f>ROUND(P110*H110,2)</f>
        <v>0</v>
      </c>
      <c r="L110" s="180" t="s">
        <v>145</v>
      </c>
      <c r="M110" s="41"/>
      <c r="N110" s="185" t="s">
        <v>22</v>
      </c>
      <c r="O110" s="186" t="s">
        <v>48</v>
      </c>
      <c r="P110" s="187">
        <f>I110+J110</f>
        <v>0</v>
      </c>
      <c r="Q110" s="187">
        <f>ROUND(I110*H110,2)</f>
        <v>0</v>
      </c>
      <c r="R110" s="187">
        <f>ROUND(J110*H110,2)</f>
        <v>0</v>
      </c>
      <c r="S110" s="66"/>
      <c r="T110" s="188">
        <f>S110*H110</f>
        <v>0</v>
      </c>
      <c r="U110" s="188">
        <v>0</v>
      </c>
      <c r="V110" s="188">
        <f>U110*H110</f>
        <v>0</v>
      </c>
      <c r="W110" s="188">
        <v>0</v>
      </c>
      <c r="X110" s="189">
        <f>W110*H110</f>
        <v>0</v>
      </c>
      <c r="Y110" s="36"/>
      <c r="Z110" s="36"/>
      <c r="AA110" s="36"/>
      <c r="AB110" s="36"/>
      <c r="AC110" s="36"/>
      <c r="AD110" s="36"/>
      <c r="AE110" s="36"/>
      <c r="AR110" s="190" t="s">
        <v>155</v>
      </c>
      <c r="AT110" s="190" t="s">
        <v>142</v>
      </c>
      <c r="AU110" s="190" t="s">
        <v>86</v>
      </c>
      <c r="AY110" s="19" t="s">
        <v>138</v>
      </c>
      <c r="BE110" s="191">
        <f>IF(O110="základní",K110,0)</f>
        <v>0</v>
      </c>
      <c r="BF110" s="191">
        <f>IF(O110="snížená",K110,0)</f>
        <v>0</v>
      </c>
      <c r="BG110" s="191">
        <f>IF(O110="zákl. přenesená",K110,0)</f>
        <v>0</v>
      </c>
      <c r="BH110" s="191">
        <f>IF(O110="sníž. přenesená",K110,0)</f>
        <v>0</v>
      </c>
      <c r="BI110" s="191">
        <f>IF(O110="nulová",K110,0)</f>
        <v>0</v>
      </c>
      <c r="BJ110" s="19" t="s">
        <v>141</v>
      </c>
      <c r="BK110" s="191">
        <f>ROUND(P110*H110,2)</f>
        <v>0</v>
      </c>
      <c r="BL110" s="19" t="s">
        <v>155</v>
      </c>
      <c r="BM110" s="190" t="s">
        <v>877</v>
      </c>
    </row>
    <row r="111" spans="1:65" s="2" customFormat="1" ht="24.2" customHeight="1">
      <c r="A111" s="36"/>
      <c r="B111" s="37"/>
      <c r="C111" s="178" t="s">
        <v>9</v>
      </c>
      <c r="D111" s="178" t="s">
        <v>142</v>
      </c>
      <c r="E111" s="179" t="s">
        <v>1100</v>
      </c>
      <c r="F111" s="180" t="s">
        <v>1101</v>
      </c>
      <c r="G111" s="181" t="s">
        <v>682</v>
      </c>
      <c r="H111" s="182">
        <v>151</v>
      </c>
      <c r="I111" s="183"/>
      <c r="J111" s="183"/>
      <c r="K111" s="184">
        <f>ROUND(P111*H111,2)</f>
        <v>0</v>
      </c>
      <c r="L111" s="180" t="s">
        <v>182</v>
      </c>
      <c r="M111" s="41"/>
      <c r="N111" s="185" t="s">
        <v>22</v>
      </c>
      <c r="O111" s="186" t="s">
        <v>48</v>
      </c>
      <c r="P111" s="187">
        <f>I111+J111</f>
        <v>0</v>
      </c>
      <c r="Q111" s="187">
        <f>ROUND(I111*H111,2)</f>
        <v>0</v>
      </c>
      <c r="R111" s="187">
        <f>ROUND(J111*H111,2)</f>
        <v>0</v>
      </c>
      <c r="S111" s="66"/>
      <c r="T111" s="188">
        <f>S111*H111</f>
        <v>0</v>
      </c>
      <c r="U111" s="188">
        <v>0</v>
      </c>
      <c r="V111" s="188">
        <f>U111*H111</f>
        <v>0</v>
      </c>
      <c r="W111" s="188">
        <v>0</v>
      </c>
      <c r="X111" s="189">
        <f>W111*H111</f>
        <v>0</v>
      </c>
      <c r="Y111" s="36"/>
      <c r="Z111" s="36"/>
      <c r="AA111" s="36"/>
      <c r="AB111" s="36"/>
      <c r="AC111" s="36"/>
      <c r="AD111" s="36"/>
      <c r="AE111" s="36"/>
      <c r="AR111" s="190" t="s">
        <v>155</v>
      </c>
      <c r="AT111" s="190" t="s">
        <v>142</v>
      </c>
      <c r="AU111" s="190" t="s">
        <v>86</v>
      </c>
      <c r="AY111" s="19" t="s">
        <v>138</v>
      </c>
      <c r="BE111" s="191">
        <f>IF(O111="základní",K111,0)</f>
        <v>0</v>
      </c>
      <c r="BF111" s="191">
        <f>IF(O111="snížená",K111,0)</f>
        <v>0</v>
      </c>
      <c r="BG111" s="191">
        <f>IF(O111="zákl. přenesená",K111,0)</f>
        <v>0</v>
      </c>
      <c r="BH111" s="191">
        <f>IF(O111="sníž. přenesená",K111,0)</f>
        <v>0</v>
      </c>
      <c r="BI111" s="191">
        <f>IF(O111="nulová",K111,0)</f>
        <v>0</v>
      </c>
      <c r="BJ111" s="19" t="s">
        <v>141</v>
      </c>
      <c r="BK111" s="191">
        <f>ROUND(P111*H111,2)</f>
        <v>0</v>
      </c>
      <c r="BL111" s="19" t="s">
        <v>155</v>
      </c>
      <c r="BM111" s="190" t="s">
        <v>511</v>
      </c>
    </row>
    <row r="112" spans="1:47" s="2" customFormat="1" ht="11.25">
      <c r="A112" s="36"/>
      <c r="B112" s="37"/>
      <c r="C112" s="38"/>
      <c r="D112" s="198" t="s">
        <v>184</v>
      </c>
      <c r="E112" s="38"/>
      <c r="F112" s="199" t="s">
        <v>1102</v>
      </c>
      <c r="G112" s="38"/>
      <c r="H112" s="38"/>
      <c r="I112" s="200"/>
      <c r="J112" s="200"/>
      <c r="K112" s="38"/>
      <c r="L112" s="38"/>
      <c r="M112" s="41"/>
      <c r="N112" s="201"/>
      <c r="O112" s="202"/>
      <c r="P112" s="66"/>
      <c r="Q112" s="66"/>
      <c r="R112" s="66"/>
      <c r="S112" s="66"/>
      <c r="T112" s="66"/>
      <c r="U112" s="66"/>
      <c r="V112" s="66"/>
      <c r="W112" s="66"/>
      <c r="X112" s="67"/>
      <c r="Y112" s="36"/>
      <c r="Z112" s="36"/>
      <c r="AA112" s="36"/>
      <c r="AB112" s="36"/>
      <c r="AC112" s="36"/>
      <c r="AD112" s="36"/>
      <c r="AE112" s="36"/>
      <c r="AT112" s="19" t="s">
        <v>184</v>
      </c>
      <c r="AU112" s="19" t="s">
        <v>86</v>
      </c>
    </row>
    <row r="113" spans="1:65" s="2" customFormat="1" ht="24.2" customHeight="1">
      <c r="A113" s="36"/>
      <c r="B113" s="37"/>
      <c r="C113" s="178" t="s">
        <v>507</v>
      </c>
      <c r="D113" s="178" t="s">
        <v>142</v>
      </c>
      <c r="E113" s="179" t="s">
        <v>1103</v>
      </c>
      <c r="F113" s="180" t="s">
        <v>1104</v>
      </c>
      <c r="G113" s="181" t="s">
        <v>144</v>
      </c>
      <c r="H113" s="182">
        <v>7</v>
      </c>
      <c r="I113" s="183"/>
      <c r="J113" s="183"/>
      <c r="K113" s="184">
        <f>ROUND(P113*H113,2)</f>
        <v>0</v>
      </c>
      <c r="L113" s="180" t="s">
        <v>182</v>
      </c>
      <c r="M113" s="41"/>
      <c r="N113" s="185" t="s">
        <v>22</v>
      </c>
      <c r="O113" s="186" t="s">
        <v>48</v>
      </c>
      <c r="P113" s="187">
        <f>I113+J113</f>
        <v>0</v>
      </c>
      <c r="Q113" s="187">
        <f>ROUND(I113*H113,2)</f>
        <v>0</v>
      </c>
      <c r="R113" s="187">
        <f>ROUND(J113*H113,2)</f>
        <v>0</v>
      </c>
      <c r="S113" s="66"/>
      <c r="T113" s="188">
        <f>S113*H113</f>
        <v>0</v>
      </c>
      <c r="U113" s="188">
        <v>0</v>
      </c>
      <c r="V113" s="188">
        <f>U113*H113</f>
        <v>0</v>
      </c>
      <c r="W113" s="188">
        <v>0</v>
      </c>
      <c r="X113" s="189">
        <f>W113*H113</f>
        <v>0</v>
      </c>
      <c r="Y113" s="36"/>
      <c r="Z113" s="36"/>
      <c r="AA113" s="36"/>
      <c r="AB113" s="36"/>
      <c r="AC113" s="36"/>
      <c r="AD113" s="36"/>
      <c r="AE113" s="36"/>
      <c r="AR113" s="190" t="s">
        <v>155</v>
      </c>
      <c r="AT113" s="190" t="s">
        <v>142</v>
      </c>
      <c r="AU113" s="190" t="s">
        <v>86</v>
      </c>
      <c r="AY113" s="19" t="s">
        <v>138</v>
      </c>
      <c r="BE113" s="191">
        <f>IF(O113="základní",K113,0)</f>
        <v>0</v>
      </c>
      <c r="BF113" s="191">
        <f>IF(O113="snížená",K113,0)</f>
        <v>0</v>
      </c>
      <c r="BG113" s="191">
        <f>IF(O113="zákl. přenesená",K113,0)</f>
        <v>0</v>
      </c>
      <c r="BH113" s="191">
        <f>IF(O113="sníž. přenesená",K113,0)</f>
        <v>0</v>
      </c>
      <c r="BI113" s="191">
        <f>IF(O113="nulová",K113,0)</f>
        <v>0</v>
      </c>
      <c r="BJ113" s="19" t="s">
        <v>141</v>
      </c>
      <c r="BK113" s="191">
        <f>ROUND(P113*H113,2)</f>
        <v>0</v>
      </c>
      <c r="BL113" s="19" t="s">
        <v>155</v>
      </c>
      <c r="BM113" s="190" t="s">
        <v>891</v>
      </c>
    </row>
    <row r="114" spans="1:47" s="2" customFormat="1" ht="11.25">
      <c r="A114" s="36"/>
      <c r="B114" s="37"/>
      <c r="C114" s="38"/>
      <c r="D114" s="198" t="s">
        <v>184</v>
      </c>
      <c r="E114" s="38"/>
      <c r="F114" s="199" t="s">
        <v>1105</v>
      </c>
      <c r="G114" s="38"/>
      <c r="H114" s="38"/>
      <c r="I114" s="200"/>
      <c r="J114" s="200"/>
      <c r="K114" s="38"/>
      <c r="L114" s="38"/>
      <c r="M114" s="41"/>
      <c r="N114" s="201"/>
      <c r="O114" s="202"/>
      <c r="P114" s="66"/>
      <c r="Q114" s="66"/>
      <c r="R114" s="66"/>
      <c r="S114" s="66"/>
      <c r="T114" s="66"/>
      <c r="U114" s="66"/>
      <c r="V114" s="66"/>
      <c r="W114" s="66"/>
      <c r="X114" s="67"/>
      <c r="Y114" s="36"/>
      <c r="Z114" s="36"/>
      <c r="AA114" s="36"/>
      <c r="AB114" s="36"/>
      <c r="AC114" s="36"/>
      <c r="AD114" s="36"/>
      <c r="AE114" s="36"/>
      <c r="AT114" s="19" t="s">
        <v>184</v>
      </c>
      <c r="AU114" s="19" t="s">
        <v>86</v>
      </c>
    </row>
    <row r="115" spans="1:65" s="2" customFormat="1" ht="24.2" customHeight="1">
      <c r="A115" s="36"/>
      <c r="B115" s="37"/>
      <c r="C115" s="178" t="s">
        <v>521</v>
      </c>
      <c r="D115" s="178" t="s">
        <v>142</v>
      </c>
      <c r="E115" s="179" t="s">
        <v>1106</v>
      </c>
      <c r="F115" s="180" t="s">
        <v>1107</v>
      </c>
      <c r="G115" s="181" t="s">
        <v>144</v>
      </c>
      <c r="H115" s="182">
        <v>11</v>
      </c>
      <c r="I115" s="183"/>
      <c r="J115" s="183"/>
      <c r="K115" s="184">
        <f>ROUND(P115*H115,2)</f>
        <v>0</v>
      </c>
      <c r="L115" s="180" t="s">
        <v>182</v>
      </c>
      <c r="M115" s="41"/>
      <c r="N115" s="185" t="s">
        <v>22</v>
      </c>
      <c r="O115" s="186" t="s">
        <v>48</v>
      </c>
      <c r="P115" s="187">
        <f>I115+J115</f>
        <v>0</v>
      </c>
      <c r="Q115" s="187">
        <f>ROUND(I115*H115,2)</f>
        <v>0</v>
      </c>
      <c r="R115" s="187">
        <f>ROUND(J115*H115,2)</f>
        <v>0</v>
      </c>
      <c r="S115" s="66"/>
      <c r="T115" s="188">
        <f>S115*H115</f>
        <v>0</v>
      </c>
      <c r="U115" s="188">
        <v>0</v>
      </c>
      <c r="V115" s="188">
        <f>U115*H115</f>
        <v>0</v>
      </c>
      <c r="W115" s="188">
        <v>0</v>
      </c>
      <c r="X115" s="189">
        <f>W115*H115</f>
        <v>0</v>
      </c>
      <c r="Y115" s="36"/>
      <c r="Z115" s="36"/>
      <c r="AA115" s="36"/>
      <c r="AB115" s="36"/>
      <c r="AC115" s="36"/>
      <c r="AD115" s="36"/>
      <c r="AE115" s="36"/>
      <c r="AR115" s="190" t="s">
        <v>155</v>
      </c>
      <c r="AT115" s="190" t="s">
        <v>142</v>
      </c>
      <c r="AU115" s="190" t="s">
        <v>86</v>
      </c>
      <c r="AY115" s="19" t="s">
        <v>138</v>
      </c>
      <c r="BE115" s="191">
        <f>IF(O115="základní",K115,0)</f>
        <v>0</v>
      </c>
      <c r="BF115" s="191">
        <f>IF(O115="snížená",K115,0)</f>
        <v>0</v>
      </c>
      <c r="BG115" s="191">
        <f>IF(O115="zákl. přenesená",K115,0)</f>
        <v>0</v>
      </c>
      <c r="BH115" s="191">
        <f>IF(O115="sníž. přenesená",K115,0)</f>
        <v>0</v>
      </c>
      <c r="BI115" s="191">
        <f>IF(O115="nulová",K115,0)</f>
        <v>0</v>
      </c>
      <c r="BJ115" s="19" t="s">
        <v>141</v>
      </c>
      <c r="BK115" s="191">
        <f>ROUND(P115*H115,2)</f>
        <v>0</v>
      </c>
      <c r="BL115" s="19" t="s">
        <v>155</v>
      </c>
      <c r="BM115" s="190" t="s">
        <v>931</v>
      </c>
    </row>
    <row r="116" spans="1:47" s="2" customFormat="1" ht="11.25">
      <c r="A116" s="36"/>
      <c r="B116" s="37"/>
      <c r="C116" s="38"/>
      <c r="D116" s="198" t="s">
        <v>184</v>
      </c>
      <c r="E116" s="38"/>
      <c r="F116" s="199" t="s">
        <v>1108</v>
      </c>
      <c r="G116" s="38"/>
      <c r="H116" s="38"/>
      <c r="I116" s="200"/>
      <c r="J116" s="200"/>
      <c r="K116" s="38"/>
      <c r="L116" s="38"/>
      <c r="M116" s="41"/>
      <c r="N116" s="201"/>
      <c r="O116" s="202"/>
      <c r="P116" s="66"/>
      <c r="Q116" s="66"/>
      <c r="R116" s="66"/>
      <c r="S116" s="66"/>
      <c r="T116" s="66"/>
      <c r="U116" s="66"/>
      <c r="V116" s="66"/>
      <c r="W116" s="66"/>
      <c r="X116" s="67"/>
      <c r="Y116" s="36"/>
      <c r="Z116" s="36"/>
      <c r="AA116" s="36"/>
      <c r="AB116" s="36"/>
      <c r="AC116" s="36"/>
      <c r="AD116" s="36"/>
      <c r="AE116" s="36"/>
      <c r="AT116" s="19" t="s">
        <v>184</v>
      </c>
      <c r="AU116" s="19" t="s">
        <v>86</v>
      </c>
    </row>
    <row r="117" spans="1:65" s="2" customFormat="1" ht="24.2" customHeight="1">
      <c r="A117" s="36"/>
      <c r="B117" s="37"/>
      <c r="C117" s="178" t="s">
        <v>542</v>
      </c>
      <c r="D117" s="178" t="s">
        <v>142</v>
      </c>
      <c r="E117" s="179" t="s">
        <v>1109</v>
      </c>
      <c r="F117" s="180" t="s">
        <v>1110</v>
      </c>
      <c r="G117" s="181" t="s">
        <v>144</v>
      </c>
      <c r="H117" s="182">
        <v>4</v>
      </c>
      <c r="I117" s="183"/>
      <c r="J117" s="183"/>
      <c r="K117" s="184">
        <f>ROUND(P117*H117,2)</f>
        <v>0</v>
      </c>
      <c r="L117" s="180" t="s">
        <v>182</v>
      </c>
      <c r="M117" s="41"/>
      <c r="N117" s="185" t="s">
        <v>22</v>
      </c>
      <c r="O117" s="186" t="s">
        <v>48</v>
      </c>
      <c r="P117" s="187">
        <f>I117+J117</f>
        <v>0</v>
      </c>
      <c r="Q117" s="187">
        <f>ROUND(I117*H117,2)</f>
        <v>0</v>
      </c>
      <c r="R117" s="187">
        <f>ROUND(J117*H117,2)</f>
        <v>0</v>
      </c>
      <c r="S117" s="66"/>
      <c r="T117" s="188">
        <f>S117*H117</f>
        <v>0</v>
      </c>
      <c r="U117" s="188">
        <v>0</v>
      </c>
      <c r="V117" s="188">
        <f>U117*H117</f>
        <v>0</v>
      </c>
      <c r="W117" s="188">
        <v>0</v>
      </c>
      <c r="X117" s="189">
        <f>W117*H117</f>
        <v>0</v>
      </c>
      <c r="Y117" s="36"/>
      <c r="Z117" s="36"/>
      <c r="AA117" s="36"/>
      <c r="AB117" s="36"/>
      <c r="AC117" s="36"/>
      <c r="AD117" s="36"/>
      <c r="AE117" s="36"/>
      <c r="AR117" s="190" t="s">
        <v>155</v>
      </c>
      <c r="AT117" s="190" t="s">
        <v>142</v>
      </c>
      <c r="AU117" s="190" t="s">
        <v>86</v>
      </c>
      <c r="AY117" s="19" t="s">
        <v>138</v>
      </c>
      <c r="BE117" s="191">
        <f>IF(O117="základní",K117,0)</f>
        <v>0</v>
      </c>
      <c r="BF117" s="191">
        <f>IF(O117="snížená",K117,0)</f>
        <v>0</v>
      </c>
      <c r="BG117" s="191">
        <f>IF(O117="zákl. přenesená",K117,0)</f>
        <v>0</v>
      </c>
      <c r="BH117" s="191">
        <f>IF(O117="sníž. přenesená",K117,0)</f>
        <v>0</v>
      </c>
      <c r="BI117" s="191">
        <f>IF(O117="nulová",K117,0)</f>
        <v>0</v>
      </c>
      <c r="BJ117" s="19" t="s">
        <v>141</v>
      </c>
      <c r="BK117" s="191">
        <f>ROUND(P117*H117,2)</f>
        <v>0</v>
      </c>
      <c r="BL117" s="19" t="s">
        <v>155</v>
      </c>
      <c r="BM117" s="190" t="s">
        <v>943</v>
      </c>
    </row>
    <row r="118" spans="1:47" s="2" customFormat="1" ht="11.25">
      <c r="A118" s="36"/>
      <c r="B118" s="37"/>
      <c r="C118" s="38"/>
      <c r="D118" s="198" t="s">
        <v>184</v>
      </c>
      <c r="E118" s="38"/>
      <c r="F118" s="199" t="s">
        <v>1111</v>
      </c>
      <c r="G118" s="38"/>
      <c r="H118" s="38"/>
      <c r="I118" s="200"/>
      <c r="J118" s="200"/>
      <c r="K118" s="38"/>
      <c r="L118" s="38"/>
      <c r="M118" s="41"/>
      <c r="N118" s="201"/>
      <c r="O118" s="202"/>
      <c r="P118" s="66"/>
      <c r="Q118" s="66"/>
      <c r="R118" s="66"/>
      <c r="S118" s="66"/>
      <c r="T118" s="66"/>
      <c r="U118" s="66"/>
      <c r="V118" s="66"/>
      <c r="W118" s="66"/>
      <c r="X118" s="67"/>
      <c r="Y118" s="36"/>
      <c r="Z118" s="36"/>
      <c r="AA118" s="36"/>
      <c r="AB118" s="36"/>
      <c r="AC118" s="36"/>
      <c r="AD118" s="36"/>
      <c r="AE118" s="36"/>
      <c r="AT118" s="19" t="s">
        <v>184</v>
      </c>
      <c r="AU118" s="19" t="s">
        <v>86</v>
      </c>
    </row>
    <row r="119" spans="1:65" s="2" customFormat="1" ht="24.2" customHeight="1">
      <c r="A119" s="36"/>
      <c r="B119" s="37"/>
      <c r="C119" s="178" t="s">
        <v>546</v>
      </c>
      <c r="D119" s="178" t="s">
        <v>142</v>
      </c>
      <c r="E119" s="179" t="s">
        <v>1112</v>
      </c>
      <c r="F119" s="180" t="s">
        <v>1113</v>
      </c>
      <c r="G119" s="181" t="s">
        <v>144</v>
      </c>
      <c r="H119" s="182">
        <v>4</v>
      </c>
      <c r="I119" s="183"/>
      <c r="J119" s="183"/>
      <c r="K119" s="184">
        <f>ROUND(P119*H119,2)</f>
        <v>0</v>
      </c>
      <c r="L119" s="180" t="s">
        <v>145</v>
      </c>
      <c r="M119" s="41"/>
      <c r="N119" s="185" t="s">
        <v>22</v>
      </c>
      <c r="O119" s="186" t="s">
        <v>48</v>
      </c>
      <c r="P119" s="187">
        <f>I119+J119</f>
        <v>0</v>
      </c>
      <c r="Q119" s="187">
        <f>ROUND(I119*H119,2)</f>
        <v>0</v>
      </c>
      <c r="R119" s="187">
        <f>ROUND(J119*H119,2)</f>
        <v>0</v>
      </c>
      <c r="S119" s="66"/>
      <c r="T119" s="188">
        <f>S119*H119</f>
        <v>0</v>
      </c>
      <c r="U119" s="188">
        <v>0</v>
      </c>
      <c r="V119" s="188">
        <f>U119*H119</f>
        <v>0</v>
      </c>
      <c r="W119" s="188">
        <v>0</v>
      </c>
      <c r="X119" s="189">
        <f>W119*H119</f>
        <v>0</v>
      </c>
      <c r="Y119" s="36"/>
      <c r="Z119" s="36"/>
      <c r="AA119" s="36"/>
      <c r="AB119" s="36"/>
      <c r="AC119" s="36"/>
      <c r="AD119" s="36"/>
      <c r="AE119" s="36"/>
      <c r="AR119" s="190" t="s">
        <v>155</v>
      </c>
      <c r="AT119" s="190" t="s">
        <v>142</v>
      </c>
      <c r="AU119" s="190" t="s">
        <v>86</v>
      </c>
      <c r="AY119" s="19" t="s">
        <v>138</v>
      </c>
      <c r="BE119" s="191">
        <f>IF(O119="základní",K119,0)</f>
        <v>0</v>
      </c>
      <c r="BF119" s="191">
        <f>IF(O119="snížená",K119,0)</f>
        <v>0</v>
      </c>
      <c r="BG119" s="191">
        <f>IF(O119="zákl. přenesená",K119,0)</f>
        <v>0</v>
      </c>
      <c r="BH119" s="191">
        <f>IF(O119="sníž. přenesená",K119,0)</f>
        <v>0</v>
      </c>
      <c r="BI119" s="191">
        <f>IF(O119="nulová",K119,0)</f>
        <v>0</v>
      </c>
      <c r="BJ119" s="19" t="s">
        <v>141</v>
      </c>
      <c r="BK119" s="191">
        <f>ROUND(P119*H119,2)</f>
        <v>0</v>
      </c>
      <c r="BL119" s="19" t="s">
        <v>155</v>
      </c>
      <c r="BM119" s="190" t="s">
        <v>914</v>
      </c>
    </row>
    <row r="120" spans="1:65" s="2" customFormat="1" ht="24">
      <c r="A120" s="36"/>
      <c r="B120" s="37"/>
      <c r="C120" s="178" t="s">
        <v>551</v>
      </c>
      <c r="D120" s="178" t="s">
        <v>142</v>
      </c>
      <c r="E120" s="179" t="s">
        <v>1114</v>
      </c>
      <c r="F120" s="180" t="s">
        <v>1115</v>
      </c>
      <c r="G120" s="181" t="s">
        <v>682</v>
      </c>
      <c r="H120" s="182">
        <v>16</v>
      </c>
      <c r="I120" s="183"/>
      <c r="J120" s="183"/>
      <c r="K120" s="184">
        <f>ROUND(P120*H120,2)</f>
        <v>0</v>
      </c>
      <c r="L120" s="180" t="s">
        <v>182</v>
      </c>
      <c r="M120" s="41"/>
      <c r="N120" s="185" t="s">
        <v>22</v>
      </c>
      <c r="O120" s="186" t="s">
        <v>48</v>
      </c>
      <c r="P120" s="187">
        <f>I120+J120</f>
        <v>0</v>
      </c>
      <c r="Q120" s="187">
        <f>ROUND(I120*H120,2)</f>
        <v>0</v>
      </c>
      <c r="R120" s="187">
        <f>ROUND(J120*H120,2)</f>
        <v>0</v>
      </c>
      <c r="S120" s="66"/>
      <c r="T120" s="188">
        <f>S120*H120</f>
        <v>0</v>
      </c>
      <c r="U120" s="188">
        <v>0</v>
      </c>
      <c r="V120" s="188">
        <f>U120*H120</f>
        <v>0</v>
      </c>
      <c r="W120" s="188">
        <v>0</v>
      </c>
      <c r="X120" s="189">
        <f>W120*H120</f>
        <v>0</v>
      </c>
      <c r="Y120" s="36"/>
      <c r="Z120" s="36"/>
      <c r="AA120" s="36"/>
      <c r="AB120" s="36"/>
      <c r="AC120" s="36"/>
      <c r="AD120" s="36"/>
      <c r="AE120" s="36"/>
      <c r="AR120" s="190" t="s">
        <v>155</v>
      </c>
      <c r="AT120" s="190" t="s">
        <v>142</v>
      </c>
      <c r="AU120" s="190" t="s">
        <v>86</v>
      </c>
      <c r="AY120" s="19" t="s">
        <v>138</v>
      </c>
      <c r="BE120" s="191">
        <f>IF(O120="základní",K120,0)</f>
        <v>0</v>
      </c>
      <c r="BF120" s="191">
        <f>IF(O120="snížená",K120,0)</f>
        <v>0</v>
      </c>
      <c r="BG120" s="191">
        <f>IF(O120="zákl. přenesená",K120,0)</f>
        <v>0</v>
      </c>
      <c r="BH120" s="191">
        <f>IF(O120="sníž. přenesená",K120,0)</f>
        <v>0</v>
      </c>
      <c r="BI120" s="191">
        <f>IF(O120="nulová",K120,0)</f>
        <v>0</v>
      </c>
      <c r="BJ120" s="19" t="s">
        <v>141</v>
      </c>
      <c r="BK120" s="191">
        <f>ROUND(P120*H120,2)</f>
        <v>0</v>
      </c>
      <c r="BL120" s="19" t="s">
        <v>155</v>
      </c>
      <c r="BM120" s="190" t="s">
        <v>188</v>
      </c>
    </row>
    <row r="121" spans="1:47" s="2" customFormat="1" ht="11.25">
      <c r="A121" s="36"/>
      <c r="B121" s="37"/>
      <c r="C121" s="38"/>
      <c r="D121" s="198" t="s">
        <v>184</v>
      </c>
      <c r="E121" s="38"/>
      <c r="F121" s="199" t="s">
        <v>1116</v>
      </c>
      <c r="G121" s="38"/>
      <c r="H121" s="38"/>
      <c r="I121" s="200"/>
      <c r="J121" s="200"/>
      <c r="K121" s="38"/>
      <c r="L121" s="38"/>
      <c r="M121" s="41"/>
      <c r="N121" s="201"/>
      <c r="O121" s="202"/>
      <c r="P121" s="66"/>
      <c r="Q121" s="66"/>
      <c r="R121" s="66"/>
      <c r="S121" s="66"/>
      <c r="T121" s="66"/>
      <c r="U121" s="66"/>
      <c r="V121" s="66"/>
      <c r="W121" s="66"/>
      <c r="X121" s="67"/>
      <c r="Y121" s="36"/>
      <c r="Z121" s="36"/>
      <c r="AA121" s="36"/>
      <c r="AB121" s="36"/>
      <c r="AC121" s="36"/>
      <c r="AD121" s="36"/>
      <c r="AE121" s="36"/>
      <c r="AT121" s="19" t="s">
        <v>184</v>
      </c>
      <c r="AU121" s="19" t="s">
        <v>86</v>
      </c>
    </row>
    <row r="122" spans="1:65" s="2" customFormat="1" ht="44.25" customHeight="1">
      <c r="A122" s="36"/>
      <c r="B122" s="37"/>
      <c r="C122" s="178" t="s">
        <v>714</v>
      </c>
      <c r="D122" s="178" t="s">
        <v>142</v>
      </c>
      <c r="E122" s="179" t="s">
        <v>1117</v>
      </c>
      <c r="F122" s="180" t="s">
        <v>1118</v>
      </c>
      <c r="G122" s="181" t="s">
        <v>709</v>
      </c>
      <c r="H122" s="247"/>
      <c r="I122" s="183"/>
      <c r="J122" s="183"/>
      <c r="K122" s="184">
        <f>ROUND(P122*H122,2)</f>
        <v>0</v>
      </c>
      <c r="L122" s="180" t="s">
        <v>182</v>
      </c>
      <c r="M122" s="41"/>
      <c r="N122" s="185" t="s">
        <v>22</v>
      </c>
      <c r="O122" s="186" t="s">
        <v>48</v>
      </c>
      <c r="P122" s="187">
        <f>I122+J122</f>
        <v>0</v>
      </c>
      <c r="Q122" s="187">
        <f>ROUND(I122*H122,2)</f>
        <v>0</v>
      </c>
      <c r="R122" s="187">
        <f>ROUND(J122*H122,2)</f>
        <v>0</v>
      </c>
      <c r="S122" s="66"/>
      <c r="T122" s="188">
        <f>S122*H122</f>
        <v>0</v>
      </c>
      <c r="U122" s="188">
        <v>0</v>
      </c>
      <c r="V122" s="188">
        <f>U122*H122</f>
        <v>0</v>
      </c>
      <c r="W122" s="188">
        <v>0</v>
      </c>
      <c r="X122" s="189">
        <f>W122*H122</f>
        <v>0</v>
      </c>
      <c r="Y122" s="36"/>
      <c r="Z122" s="36"/>
      <c r="AA122" s="36"/>
      <c r="AB122" s="36"/>
      <c r="AC122" s="36"/>
      <c r="AD122" s="36"/>
      <c r="AE122" s="36"/>
      <c r="AR122" s="190" t="s">
        <v>155</v>
      </c>
      <c r="AT122" s="190" t="s">
        <v>142</v>
      </c>
      <c r="AU122" s="190" t="s">
        <v>86</v>
      </c>
      <c r="AY122" s="19" t="s">
        <v>138</v>
      </c>
      <c r="BE122" s="191">
        <f>IF(O122="základní",K122,0)</f>
        <v>0</v>
      </c>
      <c r="BF122" s="191">
        <f>IF(O122="snížená",K122,0)</f>
        <v>0</v>
      </c>
      <c r="BG122" s="191">
        <f>IF(O122="zákl. přenesená",K122,0)</f>
        <v>0</v>
      </c>
      <c r="BH122" s="191">
        <f>IF(O122="sníž. přenesená",K122,0)</f>
        <v>0</v>
      </c>
      <c r="BI122" s="191">
        <f>IF(O122="nulová",K122,0)</f>
        <v>0</v>
      </c>
      <c r="BJ122" s="19" t="s">
        <v>141</v>
      </c>
      <c r="BK122" s="191">
        <f>ROUND(P122*H122,2)</f>
        <v>0</v>
      </c>
      <c r="BL122" s="19" t="s">
        <v>155</v>
      </c>
      <c r="BM122" s="190" t="s">
        <v>464</v>
      </c>
    </row>
    <row r="123" spans="1:47" s="2" customFormat="1" ht="11.25">
      <c r="A123" s="36"/>
      <c r="B123" s="37"/>
      <c r="C123" s="38"/>
      <c r="D123" s="198" t="s">
        <v>184</v>
      </c>
      <c r="E123" s="38"/>
      <c r="F123" s="199" t="s">
        <v>1119</v>
      </c>
      <c r="G123" s="38"/>
      <c r="H123" s="38"/>
      <c r="I123" s="200"/>
      <c r="J123" s="200"/>
      <c r="K123" s="38"/>
      <c r="L123" s="38"/>
      <c r="M123" s="41"/>
      <c r="N123" s="201"/>
      <c r="O123" s="202"/>
      <c r="P123" s="66"/>
      <c r="Q123" s="66"/>
      <c r="R123" s="66"/>
      <c r="S123" s="66"/>
      <c r="T123" s="66"/>
      <c r="U123" s="66"/>
      <c r="V123" s="66"/>
      <c r="W123" s="66"/>
      <c r="X123" s="67"/>
      <c r="Y123" s="36"/>
      <c r="Z123" s="36"/>
      <c r="AA123" s="36"/>
      <c r="AB123" s="36"/>
      <c r="AC123" s="36"/>
      <c r="AD123" s="36"/>
      <c r="AE123" s="36"/>
      <c r="AT123" s="19" t="s">
        <v>184</v>
      </c>
      <c r="AU123" s="19" t="s">
        <v>86</v>
      </c>
    </row>
    <row r="124" spans="2:63" s="12" customFormat="1" ht="25.9" customHeight="1">
      <c r="B124" s="161"/>
      <c r="C124" s="162"/>
      <c r="D124" s="163" t="s">
        <v>77</v>
      </c>
      <c r="E124" s="164" t="s">
        <v>1120</v>
      </c>
      <c r="F124" s="164" t="s">
        <v>1121</v>
      </c>
      <c r="G124" s="162"/>
      <c r="H124" s="162"/>
      <c r="I124" s="165"/>
      <c r="J124" s="165"/>
      <c r="K124" s="166">
        <f>BK124</f>
        <v>0</v>
      </c>
      <c r="L124" s="162"/>
      <c r="M124" s="167"/>
      <c r="N124" s="168"/>
      <c r="O124" s="169"/>
      <c r="P124" s="169"/>
      <c r="Q124" s="170">
        <f>SUM(Q125:Q158)</f>
        <v>0</v>
      </c>
      <c r="R124" s="170">
        <f>SUM(R125:R158)</f>
        <v>0</v>
      </c>
      <c r="S124" s="169"/>
      <c r="T124" s="171">
        <f>SUM(T125:T158)</f>
        <v>0</v>
      </c>
      <c r="U124" s="169"/>
      <c r="V124" s="171">
        <f>SUM(V125:V158)</f>
        <v>0</v>
      </c>
      <c r="W124" s="169"/>
      <c r="X124" s="172">
        <f>SUM(X125:X158)</f>
        <v>0</v>
      </c>
      <c r="AR124" s="173" t="s">
        <v>86</v>
      </c>
      <c r="AT124" s="174" t="s">
        <v>77</v>
      </c>
      <c r="AU124" s="174" t="s">
        <v>78</v>
      </c>
      <c r="AY124" s="173" t="s">
        <v>138</v>
      </c>
      <c r="BK124" s="175">
        <f>SUM(BK125:BK158)</f>
        <v>0</v>
      </c>
    </row>
    <row r="125" spans="1:65" s="2" customFormat="1" ht="33" customHeight="1">
      <c r="A125" s="36"/>
      <c r="B125" s="37"/>
      <c r="C125" s="178" t="s">
        <v>86</v>
      </c>
      <c r="D125" s="178" t="s">
        <v>142</v>
      </c>
      <c r="E125" s="179" t="s">
        <v>1122</v>
      </c>
      <c r="F125" s="180" t="s">
        <v>1123</v>
      </c>
      <c r="G125" s="181" t="s">
        <v>682</v>
      </c>
      <c r="H125" s="182">
        <v>130</v>
      </c>
      <c r="I125" s="183"/>
      <c r="J125" s="183"/>
      <c r="K125" s="184">
        <f>ROUND(P125*H125,2)</f>
        <v>0</v>
      </c>
      <c r="L125" s="180" t="s">
        <v>182</v>
      </c>
      <c r="M125" s="41"/>
      <c r="N125" s="185" t="s">
        <v>22</v>
      </c>
      <c r="O125" s="186" t="s">
        <v>48</v>
      </c>
      <c r="P125" s="187">
        <f>I125+J125</f>
        <v>0</v>
      </c>
      <c r="Q125" s="187">
        <f>ROUND(I125*H125,2)</f>
        <v>0</v>
      </c>
      <c r="R125" s="187">
        <f>ROUND(J125*H125,2)</f>
        <v>0</v>
      </c>
      <c r="S125" s="66"/>
      <c r="T125" s="188">
        <f>S125*H125</f>
        <v>0</v>
      </c>
      <c r="U125" s="188">
        <v>0</v>
      </c>
      <c r="V125" s="188">
        <f>U125*H125</f>
        <v>0</v>
      </c>
      <c r="W125" s="188">
        <v>0</v>
      </c>
      <c r="X125" s="189">
        <f>W125*H125</f>
        <v>0</v>
      </c>
      <c r="Y125" s="36"/>
      <c r="Z125" s="36"/>
      <c r="AA125" s="36"/>
      <c r="AB125" s="36"/>
      <c r="AC125" s="36"/>
      <c r="AD125" s="36"/>
      <c r="AE125" s="36"/>
      <c r="AR125" s="190" t="s">
        <v>155</v>
      </c>
      <c r="AT125" s="190" t="s">
        <v>142</v>
      </c>
      <c r="AU125" s="190" t="s">
        <v>86</v>
      </c>
      <c r="AY125" s="19" t="s">
        <v>138</v>
      </c>
      <c r="BE125" s="191">
        <f>IF(O125="základní",K125,0)</f>
        <v>0</v>
      </c>
      <c r="BF125" s="191">
        <f>IF(O125="snížená",K125,0)</f>
        <v>0</v>
      </c>
      <c r="BG125" s="191">
        <f>IF(O125="zákl. přenesená",K125,0)</f>
        <v>0</v>
      </c>
      <c r="BH125" s="191">
        <f>IF(O125="sníž. přenesená",K125,0)</f>
        <v>0</v>
      </c>
      <c r="BI125" s="191">
        <f>IF(O125="nulová",K125,0)</f>
        <v>0</v>
      </c>
      <c r="BJ125" s="19" t="s">
        <v>141</v>
      </c>
      <c r="BK125" s="191">
        <f>ROUND(P125*H125,2)</f>
        <v>0</v>
      </c>
      <c r="BL125" s="19" t="s">
        <v>155</v>
      </c>
      <c r="BM125" s="190" t="s">
        <v>205</v>
      </c>
    </row>
    <row r="126" spans="1:47" s="2" customFormat="1" ht="11.25">
      <c r="A126" s="36"/>
      <c r="B126" s="37"/>
      <c r="C126" s="38"/>
      <c r="D126" s="198" t="s">
        <v>184</v>
      </c>
      <c r="E126" s="38"/>
      <c r="F126" s="199" t="s">
        <v>1124</v>
      </c>
      <c r="G126" s="38"/>
      <c r="H126" s="38"/>
      <c r="I126" s="200"/>
      <c r="J126" s="200"/>
      <c r="K126" s="38"/>
      <c r="L126" s="38"/>
      <c r="M126" s="41"/>
      <c r="N126" s="201"/>
      <c r="O126" s="202"/>
      <c r="P126" s="66"/>
      <c r="Q126" s="66"/>
      <c r="R126" s="66"/>
      <c r="S126" s="66"/>
      <c r="T126" s="66"/>
      <c r="U126" s="66"/>
      <c r="V126" s="66"/>
      <c r="W126" s="66"/>
      <c r="X126" s="67"/>
      <c r="Y126" s="36"/>
      <c r="Z126" s="36"/>
      <c r="AA126" s="36"/>
      <c r="AB126" s="36"/>
      <c r="AC126" s="36"/>
      <c r="AD126" s="36"/>
      <c r="AE126" s="36"/>
      <c r="AT126" s="19" t="s">
        <v>184</v>
      </c>
      <c r="AU126" s="19" t="s">
        <v>86</v>
      </c>
    </row>
    <row r="127" spans="1:65" s="2" customFormat="1" ht="33" customHeight="1">
      <c r="A127" s="36"/>
      <c r="B127" s="37"/>
      <c r="C127" s="178" t="s">
        <v>141</v>
      </c>
      <c r="D127" s="178" t="s">
        <v>142</v>
      </c>
      <c r="E127" s="179" t="s">
        <v>1125</v>
      </c>
      <c r="F127" s="180" t="s">
        <v>1126</v>
      </c>
      <c r="G127" s="181" t="s">
        <v>682</v>
      </c>
      <c r="H127" s="182">
        <v>40</v>
      </c>
      <c r="I127" s="183"/>
      <c r="J127" s="183"/>
      <c r="K127" s="184">
        <f>ROUND(P127*H127,2)</f>
        <v>0</v>
      </c>
      <c r="L127" s="180" t="s">
        <v>182</v>
      </c>
      <c r="M127" s="41"/>
      <c r="N127" s="185" t="s">
        <v>22</v>
      </c>
      <c r="O127" s="186" t="s">
        <v>48</v>
      </c>
      <c r="P127" s="187">
        <f>I127+J127</f>
        <v>0</v>
      </c>
      <c r="Q127" s="187">
        <f>ROUND(I127*H127,2)</f>
        <v>0</v>
      </c>
      <c r="R127" s="187">
        <f>ROUND(J127*H127,2)</f>
        <v>0</v>
      </c>
      <c r="S127" s="66"/>
      <c r="T127" s="188">
        <f>S127*H127</f>
        <v>0</v>
      </c>
      <c r="U127" s="188">
        <v>0</v>
      </c>
      <c r="V127" s="188">
        <f>U127*H127</f>
        <v>0</v>
      </c>
      <c r="W127" s="188">
        <v>0</v>
      </c>
      <c r="X127" s="189">
        <f>W127*H127</f>
        <v>0</v>
      </c>
      <c r="Y127" s="36"/>
      <c r="Z127" s="36"/>
      <c r="AA127" s="36"/>
      <c r="AB127" s="36"/>
      <c r="AC127" s="36"/>
      <c r="AD127" s="36"/>
      <c r="AE127" s="36"/>
      <c r="AR127" s="190" t="s">
        <v>155</v>
      </c>
      <c r="AT127" s="190" t="s">
        <v>142</v>
      </c>
      <c r="AU127" s="190" t="s">
        <v>86</v>
      </c>
      <c r="AY127" s="19" t="s">
        <v>138</v>
      </c>
      <c r="BE127" s="191">
        <f>IF(O127="základní",K127,0)</f>
        <v>0</v>
      </c>
      <c r="BF127" s="191">
        <f>IF(O127="snížená",K127,0)</f>
        <v>0</v>
      </c>
      <c r="BG127" s="191">
        <f>IF(O127="zákl. přenesená",K127,0)</f>
        <v>0</v>
      </c>
      <c r="BH127" s="191">
        <f>IF(O127="sníž. přenesená",K127,0)</f>
        <v>0</v>
      </c>
      <c r="BI127" s="191">
        <f>IF(O127="nulová",K127,0)</f>
        <v>0</v>
      </c>
      <c r="BJ127" s="19" t="s">
        <v>141</v>
      </c>
      <c r="BK127" s="191">
        <f>ROUND(P127*H127,2)</f>
        <v>0</v>
      </c>
      <c r="BL127" s="19" t="s">
        <v>155</v>
      </c>
      <c r="BM127" s="190" t="s">
        <v>623</v>
      </c>
    </row>
    <row r="128" spans="1:47" s="2" customFormat="1" ht="11.25">
      <c r="A128" s="36"/>
      <c r="B128" s="37"/>
      <c r="C128" s="38"/>
      <c r="D128" s="198" t="s">
        <v>184</v>
      </c>
      <c r="E128" s="38"/>
      <c r="F128" s="199" t="s">
        <v>1127</v>
      </c>
      <c r="G128" s="38"/>
      <c r="H128" s="38"/>
      <c r="I128" s="200"/>
      <c r="J128" s="200"/>
      <c r="K128" s="38"/>
      <c r="L128" s="38"/>
      <c r="M128" s="41"/>
      <c r="N128" s="201"/>
      <c r="O128" s="202"/>
      <c r="P128" s="66"/>
      <c r="Q128" s="66"/>
      <c r="R128" s="66"/>
      <c r="S128" s="66"/>
      <c r="T128" s="66"/>
      <c r="U128" s="66"/>
      <c r="V128" s="66"/>
      <c r="W128" s="66"/>
      <c r="X128" s="67"/>
      <c r="Y128" s="36"/>
      <c r="Z128" s="36"/>
      <c r="AA128" s="36"/>
      <c r="AB128" s="36"/>
      <c r="AC128" s="36"/>
      <c r="AD128" s="36"/>
      <c r="AE128" s="36"/>
      <c r="AT128" s="19" t="s">
        <v>184</v>
      </c>
      <c r="AU128" s="19" t="s">
        <v>86</v>
      </c>
    </row>
    <row r="129" spans="1:65" s="2" customFormat="1" ht="33" customHeight="1">
      <c r="A129" s="36"/>
      <c r="B129" s="37"/>
      <c r="C129" s="178" t="s">
        <v>150</v>
      </c>
      <c r="D129" s="178" t="s">
        <v>142</v>
      </c>
      <c r="E129" s="179" t="s">
        <v>1128</v>
      </c>
      <c r="F129" s="180" t="s">
        <v>1129</v>
      </c>
      <c r="G129" s="181" t="s">
        <v>682</v>
      </c>
      <c r="H129" s="182">
        <v>15</v>
      </c>
      <c r="I129" s="183"/>
      <c r="J129" s="183"/>
      <c r="K129" s="184">
        <f>ROUND(P129*H129,2)</f>
        <v>0</v>
      </c>
      <c r="L129" s="180" t="s">
        <v>182</v>
      </c>
      <c r="M129" s="41"/>
      <c r="N129" s="185" t="s">
        <v>22</v>
      </c>
      <c r="O129" s="186" t="s">
        <v>48</v>
      </c>
      <c r="P129" s="187">
        <f>I129+J129</f>
        <v>0</v>
      </c>
      <c r="Q129" s="187">
        <f>ROUND(I129*H129,2)</f>
        <v>0</v>
      </c>
      <c r="R129" s="187">
        <f>ROUND(J129*H129,2)</f>
        <v>0</v>
      </c>
      <c r="S129" s="66"/>
      <c r="T129" s="188">
        <f>S129*H129</f>
        <v>0</v>
      </c>
      <c r="U129" s="188">
        <v>0</v>
      </c>
      <c r="V129" s="188">
        <f>U129*H129</f>
        <v>0</v>
      </c>
      <c r="W129" s="188">
        <v>0</v>
      </c>
      <c r="X129" s="189">
        <f>W129*H129</f>
        <v>0</v>
      </c>
      <c r="Y129" s="36"/>
      <c r="Z129" s="36"/>
      <c r="AA129" s="36"/>
      <c r="AB129" s="36"/>
      <c r="AC129" s="36"/>
      <c r="AD129" s="36"/>
      <c r="AE129" s="36"/>
      <c r="AR129" s="190" t="s">
        <v>155</v>
      </c>
      <c r="AT129" s="190" t="s">
        <v>142</v>
      </c>
      <c r="AU129" s="190" t="s">
        <v>86</v>
      </c>
      <c r="AY129" s="19" t="s">
        <v>138</v>
      </c>
      <c r="BE129" s="191">
        <f>IF(O129="základní",K129,0)</f>
        <v>0</v>
      </c>
      <c r="BF129" s="191">
        <f>IF(O129="snížená",K129,0)</f>
        <v>0</v>
      </c>
      <c r="BG129" s="191">
        <f>IF(O129="zákl. přenesená",K129,0)</f>
        <v>0</v>
      </c>
      <c r="BH129" s="191">
        <f>IF(O129="sníž. přenesená",K129,0)</f>
        <v>0</v>
      </c>
      <c r="BI129" s="191">
        <f>IF(O129="nulová",K129,0)</f>
        <v>0</v>
      </c>
      <c r="BJ129" s="19" t="s">
        <v>141</v>
      </c>
      <c r="BK129" s="191">
        <f>ROUND(P129*H129,2)</f>
        <v>0</v>
      </c>
      <c r="BL129" s="19" t="s">
        <v>155</v>
      </c>
      <c r="BM129" s="190" t="s">
        <v>603</v>
      </c>
    </row>
    <row r="130" spans="1:47" s="2" customFormat="1" ht="11.25">
      <c r="A130" s="36"/>
      <c r="B130" s="37"/>
      <c r="C130" s="38"/>
      <c r="D130" s="198" t="s">
        <v>184</v>
      </c>
      <c r="E130" s="38"/>
      <c r="F130" s="199" t="s">
        <v>1130</v>
      </c>
      <c r="G130" s="38"/>
      <c r="H130" s="38"/>
      <c r="I130" s="200"/>
      <c r="J130" s="200"/>
      <c r="K130" s="38"/>
      <c r="L130" s="38"/>
      <c r="M130" s="41"/>
      <c r="N130" s="201"/>
      <c r="O130" s="202"/>
      <c r="P130" s="66"/>
      <c r="Q130" s="66"/>
      <c r="R130" s="66"/>
      <c r="S130" s="66"/>
      <c r="T130" s="66"/>
      <c r="U130" s="66"/>
      <c r="V130" s="66"/>
      <c r="W130" s="66"/>
      <c r="X130" s="67"/>
      <c r="Y130" s="36"/>
      <c r="Z130" s="36"/>
      <c r="AA130" s="36"/>
      <c r="AB130" s="36"/>
      <c r="AC130" s="36"/>
      <c r="AD130" s="36"/>
      <c r="AE130" s="36"/>
      <c r="AT130" s="19" t="s">
        <v>184</v>
      </c>
      <c r="AU130" s="19" t="s">
        <v>86</v>
      </c>
    </row>
    <row r="131" spans="1:65" s="2" customFormat="1" ht="33" customHeight="1">
      <c r="A131" s="36"/>
      <c r="B131" s="37"/>
      <c r="C131" s="178" t="s">
        <v>155</v>
      </c>
      <c r="D131" s="178" t="s">
        <v>142</v>
      </c>
      <c r="E131" s="179" t="s">
        <v>1131</v>
      </c>
      <c r="F131" s="180" t="s">
        <v>1132</v>
      </c>
      <c r="G131" s="181" t="s">
        <v>682</v>
      </c>
      <c r="H131" s="182">
        <v>30</v>
      </c>
      <c r="I131" s="183"/>
      <c r="J131" s="183"/>
      <c r="K131" s="184">
        <f>ROUND(P131*H131,2)</f>
        <v>0</v>
      </c>
      <c r="L131" s="180" t="s">
        <v>182</v>
      </c>
      <c r="M131" s="41"/>
      <c r="N131" s="185" t="s">
        <v>22</v>
      </c>
      <c r="O131" s="186" t="s">
        <v>48</v>
      </c>
      <c r="P131" s="187">
        <f>I131+J131</f>
        <v>0</v>
      </c>
      <c r="Q131" s="187">
        <f>ROUND(I131*H131,2)</f>
        <v>0</v>
      </c>
      <c r="R131" s="187">
        <f>ROUND(J131*H131,2)</f>
        <v>0</v>
      </c>
      <c r="S131" s="66"/>
      <c r="T131" s="188">
        <f>S131*H131</f>
        <v>0</v>
      </c>
      <c r="U131" s="188">
        <v>0</v>
      </c>
      <c r="V131" s="188">
        <f>U131*H131</f>
        <v>0</v>
      </c>
      <c r="W131" s="188">
        <v>0</v>
      </c>
      <c r="X131" s="189">
        <f>W131*H131</f>
        <v>0</v>
      </c>
      <c r="Y131" s="36"/>
      <c r="Z131" s="36"/>
      <c r="AA131" s="36"/>
      <c r="AB131" s="36"/>
      <c r="AC131" s="36"/>
      <c r="AD131" s="36"/>
      <c r="AE131" s="36"/>
      <c r="AR131" s="190" t="s">
        <v>155</v>
      </c>
      <c r="AT131" s="190" t="s">
        <v>142</v>
      </c>
      <c r="AU131" s="190" t="s">
        <v>86</v>
      </c>
      <c r="AY131" s="19" t="s">
        <v>138</v>
      </c>
      <c r="BE131" s="191">
        <f>IF(O131="základní",K131,0)</f>
        <v>0</v>
      </c>
      <c r="BF131" s="191">
        <f>IF(O131="snížená",K131,0)</f>
        <v>0</v>
      </c>
      <c r="BG131" s="191">
        <f>IF(O131="zákl. přenesená",K131,0)</f>
        <v>0</v>
      </c>
      <c r="BH131" s="191">
        <f>IF(O131="sníž. přenesená",K131,0)</f>
        <v>0</v>
      </c>
      <c r="BI131" s="191">
        <f>IF(O131="nulová",K131,0)</f>
        <v>0</v>
      </c>
      <c r="BJ131" s="19" t="s">
        <v>141</v>
      </c>
      <c r="BK131" s="191">
        <f>ROUND(P131*H131,2)</f>
        <v>0</v>
      </c>
      <c r="BL131" s="19" t="s">
        <v>155</v>
      </c>
      <c r="BM131" s="190" t="s">
        <v>471</v>
      </c>
    </row>
    <row r="132" spans="1:47" s="2" customFormat="1" ht="11.25">
      <c r="A132" s="36"/>
      <c r="B132" s="37"/>
      <c r="C132" s="38"/>
      <c r="D132" s="198" t="s">
        <v>184</v>
      </c>
      <c r="E132" s="38"/>
      <c r="F132" s="199" t="s">
        <v>1133</v>
      </c>
      <c r="G132" s="38"/>
      <c r="H132" s="38"/>
      <c r="I132" s="200"/>
      <c r="J132" s="200"/>
      <c r="K132" s="38"/>
      <c r="L132" s="38"/>
      <c r="M132" s="41"/>
      <c r="N132" s="201"/>
      <c r="O132" s="202"/>
      <c r="P132" s="66"/>
      <c r="Q132" s="66"/>
      <c r="R132" s="66"/>
      <c r="S132" s="66"/>
      <c r="T132" s="66"/>
      <c r="U132" s="66"/>
      <c r="V132" s="66"/>
      <c r="W132" s="66"/>
      <c r="X132" s="67"/>
      <c r="Y132" s="36"/>
      <c r="Z132" s="36"/>
      <c r="AA132" s="36"/>
      <c r="AB132" s="36"/>
      <c r="AC132" s="36"/>
      <c r="AD132" s="36"/>
      <c r="AE132" s="36"/>
      <c r="AT132" s="19" t="s">
        <v>184</v>
      </c>
      <c r="AU132" s="19" t="s">
        <v>86</v>
      </c>
    </row>
    <row r="133" spans="1:65" s="2" customFormat="1" ht="33" customHeight="1">
      <c r="A133" s="36"/>
      <c r="B133" s="37"/>
      <c r="C133" s="178" t="s">
        <v>137</v>
      </c>
      <c r="D133" s="178" t="s">
        <v>142</v>
      </c>
      <c r="E133" s="179" t="s">
        <v>1134</v>
      </c>
      <c r="F133" s="180" t="s">
        <v>1135</v>
      </c>
      <c r="G133" s="181" t="s">
        <v>682</v>
      </c>
      <c r="H133" s="182">
        <v>15</v>
      </c>
      <c r="I133" s="183"/>
      <c r="J133" s="183"/>
      <c r="K133" s="184">
        <f>ROUND(P133*H133,2)</f>
        <v>0</v>
      </c>
      <c r="L133" s="180" t="s">
        <v>182</v>
      </c>
      <c r="M133" s="41"/>
      <c r="N133" s="185" t="s">
        <v>22</v>
      </c>
      <c r="O133" s="186" t="s">
        <v>48</v>
      </c>
      <c r="P133" s="187">
        <f>I133+J133</f>
        <v>0</v>
      </c>
      <c r="Q133" s="187">
        <f>ROUND(I133*H133,2)</f>
        <v>0</v>
      </c>
      <c r="R133" s="187">
        <f>ROUND(J133*H133,2)</f>
        <v>0</v>
      </c>
      <c r="S133" s="66"/>
      <c r="T133" s="188">
        <f>S133*H133</f>
        <v>0</v>
      </c>
      <c r="U133" s="188">
        <v>0</v>
      </c>
      <c r="V133" s="188">
        <f>U133*H133</f>
        <v>0</v>
      </c>
      <c r="W133" s="188">
        <v>0</v>
      </c>
      <c r="X133" s="189">
        <f>W133*H133</f>
        <v>0</v>
      </c>
      <c r="Y133" s="36"/>
      <c r="Z133" s="36"/>
      <c r="AA133" s="36"/>
      <c r="AB133" s="36"/>
      <c r="AC133" s="36"/>
      <c r="AD133" s="36"/>
      <c r="AE133" s="36"/>
      <c r="AR133" s="190" t="s">
        <v>155</v>
      </c>
      <c r="AT133" s="190" t="s">
        <v>142</v>
      </c>
      <c r="AU133" s="190" t="s">
        <v>86</v>
      </c>
      <c r="AY133" s="19" t="s">
        <v>138</v>
      </c>
      <c r="BE133" s="191">
        <f>IF(O133="základní",K133,0)</f>
        <v>0</v>
      </c>
      <c r="BF133" s="191">
        <f>IF(O133="snížená",K133,0)</f>
        <v>0</v>
      </c>
      <c r="BG133" s="191">
        <f>IF(O133="zákl. přenesená",K133,0)</f>
        <v>0</v>
      </c>
      <c r="BH133" s="191">
        <f>IF(O133="sníž. přenesená",K133,0)</f>
        <v>0</v>
      </c>
      <c r="BI133" s="191">
        <f>IF(O133="nulová",K133,0)</f>
        <v>0</v>
      </c>
      <c r="BJ133" s="19" t="s">
        <v>141</v>
      </c>
      <c r="BK133" s="191">
        <f>ROUND(P133*H133,2)</f>
        <v>0</v>
      </c>
      <c r="BL133" s="19" t="s">
        <v>155</v>
      </c>
      <c r="BM133" s="190" t="s">
        <v>798</v>
      </c>
    </row>
    <row r="134" spans="1:47" s="2" customFormat="1" ht="11.25">
      <c r="A134" s="36"/>
      <c r="B134" s="37"/>
      <c r="C134" s="38"/>
      <c r="D134" s="198" t="s">
        <v>184</v>
      </c>
      <c r="E134" s="38"/>
      <c r="F134" s="199" t="s">
        <v>1136</v>
      </c>
      <c r="G134" s="38"/>
      <c r="H134" s="38"/>
      <c r="I134" s="200"/>
      <c r="J134" s="200"/>
      <c r="K134" s="38"/>
      <c r="L134" s="38"/>
      <c r="M134" s="41"/>
      <c r="N134" s="201"/>
      <c r="O134" s="202"/>
      <c r="P134" s="66"/>
      <c r="Q134" s="66"/>
      <c r="R134" s="66"/>
      <c r="S134" s="66"/>
      <c r="T134" s="66"/>
      <c r="U134" s="66"/>
      <c r="V134" s="66"/>
      <c r="W134" s="66"/>
      <c r="X134" s="67"/>
      <c r="Y134" s="36"/>
      <c r="Z134" s="36"/>
      <c r="AA134" s="36"/>
      <c r="AB134" s="36"/>
      <c r="AC134" s="36"/>
      <c r="AD134" s="36"/>
      <c r="AE134" s="36"/>
      <c r="AT134" s="19" t="s">
        <v>184</v>
      </c>
      <c r="AU134" s="19" t="s">
        <v>86</v>
      </c>
    </row>
    <row r="135" spans="1:65" s="2" customFormat="1" ht="33" customHeight="1">
      <c r="A135" s="36"/>
      <c r="B135" s="37"/>
      <c r="C135" s="178" t="s">
        <v>1088</v>
      </c>
      <c r="D135" s="178" t="s">
        <v>142</v>
      </c>
      <c r="E135" s="179" t="s">
        <v>1137</v>
      </c>
      <c r="F135" s="180" t="s">
        <v>1138</v>
      </c>
      <c r="G135" s="181" t="s">
        <v>682</v>
      </c>
      <c r="H135" s="182">
        <v>10</v>
      </c>
      <c r="I135" s="183"/>
      <c r="J135" s="183"/>
      <c r="K135" s="184">
        <f>ROUND(P135*H135,2)</f>
        <v>0</v>
      </c>
      <c r="L135" s="180" t="s">
        <v>182</v>
      </c>
      <c r="M135" s="41"/>
      <c r="N135" s="185" t="s">
        <v>22</v>
      </c>
      <c r="O135" s="186" t="s">
        <v>48</v>
      </c>
      <c r="P135" s="187">
        <f>I135+J135</f>
        <v>0</v>
      </c>
      <c r="Q135" s="187">
        <f>ROUND(I135*H135,2)</f>
        <v>0</v>
      </c>
      <c r="R135" s="187">
        <f>ROUND(J135*H135,2)</f>
        <v>0</v>
      </c>
      <c r="S135" s="66"/>
      <c r="T135" s="188">
        <f>S135*H135</f>
        <v>0</v>
      </c>
      <c r="U135" s="188">
        <v>0</v>
      </c>
      <c r="V135" s="188">
        <f>U135*H135</f>
        <v>0</v>
      </c>
      <c r="W135" s="188">
        <v>0</v>
      </c>
      <c r="X135" s="189">
        <f>W135*H135</f>
        <v>0</v>
      </c>
      <c r="Y135" s="36"/>
      <c r="Z135" s="36"/>
      <c r="AA135" s="36"/>
      <c r="AB135" s="36"/>
      <c r="AC135" s="36"/>
      <c r="AD135" s="36"/>
      <c r="AE135" s="36"/>
      <c r="AR135" s="190" t="s">
        <v>155</v>
      </c>
      <c r="AT135" s="190" t="s">
        <v>142</v>
      </c>
      <c r="AU135" s="190" t="s">
        <v>86</v>
      </c>
      <c r="AY135" s="19" t="s">
        <v>138</v>
      </c>
      <c r="BE135" s="191">
        <f>IF(O135="základní",K135,0)</f>
        <v>0</v>
      </c>
      <c r="BF135" s="191">
        <f>IF(O135="snížená",K135,0)</f>
        <v>0</v>
      </c>
      <c r="BG135" s="191">
        <f>IF(O135="zákl. přenesená",K135,0)</f>
        <v>0</v>
      </c>
      <c r="BH135" s="191">
        <f>IF(O135="sníž. přenesená",K135,0)</f>
        <v>0</v>
      </c>
      <c r="BI135" s="191">
        <f>IF(O135="nulová",K135,0)</f>
        <v>0</v>
      </c>
      <c r="BJ135" s="19" t="s">
        <v>141</v>
      </c>
      <c r="BK135" s="191">
        <f>ROUND(P135*H135,2)</f>
        <v>0</v>
      </c>
      <c r="BL135" s="19" t="s">
        <v>155</v>
      </c>
      <c r="BM135" s="190" t="s">
        <v>808</v>
      </c>
    </row>
    <row r="136" spans="1:47" s="2" customFormat="1" ht="11.25">
      <c r="A136" s="36"/>
      <c r="B136" s="37"/>
      <c r="C136" s="38"/>
      <c r="D136" s="198" t="s">
        <v>184</v>
      </c>
      <c r="E136" s="38"/>
      <c r="F136" s="199" t="s">
        <v>1139</v>
      </c>
      <c r="G136" s="38"/>
      <c r="H136" s="38"/>
      <c r="I136" s="200"/>
      <c r="J136" s="200"/>
      <c r="K136" s="38"/>
      <c r="L136" s="38"/>
      <c r="M136" s="41"/>
      <c r="N136" s="201"/>
      <c r="O136" s="202"/>
      <c r="P136" s="66"/>
      <c r="Q136" s="66"/>
      <c r="R136" s="66"/>
      <c r="S136" s="66"/>
      <c r="T136" s="66"/>
      <c r="U136" s="66"/>
      <c r="V136" s="66"/>
      <c r="W136" s="66"/>
      <c r="X136" s="67"/>
      <c r="Y136" s="36"/>
      <c r="Z136" s="36"/>
      <c r="AA136" s="36"/>
      <c r="AB136" s="36"/>
      <c r="AC136" s="36"/>
      <c r="AD136" s="36"/>
      <c r="AE136" s="36"/>
      <c r="AT136" s="19" t="s">
        <v>184</v>
      </c>
      <c r="AU136" s="19" t="s">
        <v>86</v>
      </c>
    </row>
    <row r="137" spans="1:65" s="2" customFormat="1" ht="55.5" customHeight="1">
      <c r="A137" s="36"/>
      <c r="B137" s="37"/>
      <c r="C137" s="178" t="s">
        <v>230</v>
      </c>
      <c r="D137" s="178" t="s">
        <v>142</v>
      </c>
      <c r="E137" s="179" t="s">
        <v>1140</v>
      </c>
      <c r="F137" s="180" t="s">
        <v>1141</v>
      </c>
      <c r="G137" s="181" t="s">
        <v>682</v>
      </c>
      <c r="H137" s="182">
        <v>78</v>
      </c>
      <c r="I137" s="183"/>
      <c r="J137" s="183"/>
      <c r="K137" s="184">
        <f>ROUND(P137*H137,2)</f>
        <v>0</v>
      </c>
      <c r="L137" s="180" t="s">
        <v>182</v>
      </c>
      <c r="M137" s="41"/>
      <c r="N137" s="185" t="s">
        <v>22</v>
      </c>
      <c r="O137" s="186" t="s">
        <v>48</v>
      </c>
      <c r="P137" s="187">
        <f>I137+J137</f>
        <v>0</v>
      </c>
      <c r="Q137" s="187">
        <f>ROUND(I137*H137,2)</f>
        <v>0</v>
      </c>
      <c r="R137" s="187">
        <f>ROUND(J137*H137,2)</f>
        <v>0</v>
      </c>
      <c r="S137" s="66"/>
      <c r="T137" s="188">
        <f>S137*H137</f>
        <v>0</v>
      </c>
      <c r="U137" s="188">
        <v>0</v>
      </c>
      <c r="V137" s="188">
        <f>U137*H137</f>
        <v>0</v>
      </c>
      <c r="W137" s="188">
        <v>0</v>
      </c>
      <c r="X137" s="189">
        <f>W137*H137</f>
        <v>0</v>
      </c>
      <c r="Y137" s="36"/>
      <c r="Z137" s="36"/>
      <c r="AA137" s="36"/>
      <c r="AB137" s="36"/>
      <c r="AC137" s="36"/>
      <c r="AD137" s="36"/>
      <c r="AE137" s="36"/>
      <c r="AR137" s="190" t="s">
        <v>155</v>
      </c>
      <c r="AT137" s="190" t="s">
        <v>142</v>
      </c>
      <c r="AU137" s="190" t="s">
        <v>86</v>
      </c>
      <c r="AY137" s="19" t="s">
        <v>138</v>
      </c>
      <c r="BE137" s="191">
        <f>IF(O137="základní",K137,0)</f>
        <v>0</v>
      </c>
      <c r="BF137" s="191">
        <f>IF(O137="snížená",K137,0)</f>
        <v>0</v>
      </c>
      <c r="BG137" s="191">
        <f>IF(O137="zákl. přenesená",K137,0)</f>
        <v>0</v>
      </c>
      <c r="BH137" s="191">
        <f>IF(O137="sníž. přenesená",K137,0)</f>
        <v>0</v>
      </c>
      <c r="BI137" s="191">
        <f>IF(O137="nulová",K137,0)</f>
        <v>0</v>
      </c>
      <c r="BJ137" s="19" t="s">
        <v>141</v>
      </c>
      <c r="BK137" s="191">
        <f>ROUND(P137*H137,2)</f>
        <v>0</v>
      </c>
      <c r="BL137" s="19" t="s">
        <v>155</v>
      </c>
      <c r="BM137" s="190" t="s">
        <v>421</v>
      </c>
    </row>
    <row r="138" spans="1:47" s="2" customFormat="1" ht="11.25">
      <c r="A138" s="36"/>
      <c r="B138" s="37"/>
      <c r="C138" s="38"/>
      <c r="D138" s="198" t="s">
        <v>184</v>
      </c>
      <c r="E138" s="38"/>
      <c r="F138" s="199" t="s">
        <v>1142</v>
      </c>
      <c r="G138" s="38"/>
      <c r="H138" s="38"/>
      <c r="I138" s="200"/>
      <c r="J138" s="200"/>
      <c r="K138" s="38"/>
      <c r="L138" s="38"/>
      <c r="M138" s="41"/>
      <c r="N138" s="201"/>
      <c r="O138" s="202"/>
      <c r="P138" s="66"/>
      <c r="Q138" s="66"/>
      <c r="R138" s="66"/>
      <c r="S138" s="66"/>
      <c r="T138" s="66"/>
      <c r="U138" s="66"/>
      <c r="V138" s="66"/>
      <c r="W138" s="66"/>
      <c r="X138" s="67"/>
      <c r="Y138" s="36"/>
      <c r="Z138" s="36"/>
      <c r="AA138" s="36"/>
      <c r="AB138" s="36"/>
      <c r="AC138" s="36"/>
      <c r="AD138" s="36"/>
      <c r="AE138" s="36"/>
      <c r="AT138" s="19" t="s">
        <v>184</v>
      </c>
      <c r="AU138" s="19" t="s">
        <v>86</v>
      </c>
    </row>
    <row r="139" spans="1:65" s="2" customFormat="1" ht="55.5" customHeight="1">
      <c r="A139" s="36"/>
      <c r="B139" s="37"/>
      <c r="C139" s="178" t="s">
        <v>238</v>
      </c>
      <c r="D139" s="178" t="s">
        <v>142</v>
      </c>
      <c r="E139" s="179" t="s">
        <v>1143</v>
      </c>
      <c r="F139" s="180" t="s">
        <v>1144</v>
      </c>
      <c r="G139" s="181" t="s">
        <v>682</v>
      </c>
      <c r="H139" s="182">
        <v>42.5</v>
      </c>
      <c r="I139" s="183"/>
      <c r="J139" s="183"/>
      <c r="K139" s="184">
        <f>ROUND(P139*H139,2)</f>
        <v>0</v>
      </c>
      <c r="L139" s="180" t="s">
        <v>182</v>
      </c>
      <c r="M139" s="41"/>
      <c r="N139" s="185" t="s">
        <v>22</v>
      </c>
      <c r="O139" s="186" t="s">
        <v>48</v>
      </c>
      <c r="P139" s="187">
        <f>I139+J139</f>
        <v>0</v>
      </c>
      <c r="Q139" s="187">
        <f>ROUND(I139*H139,2)</f>
        <v>0</v>
      </c>
      <c r="R139" s="187">
        <f>ROUND(J139*H139,2)</f>
        <v>0</v>
      </c>
      <c r="S139" s="66"/>
      <c r="T139" s="188">
        <f>S139*H139</f>
        <v>0</v>
      </c>
      <c r="U139" s="188">
        <v>0</v>
      </c>
      <c r="V139" s="188">
        <f>U139*H139</f>
        <v>0</v>
      </c>
      <c r="W139" s="188">
        <v>0</v>
      </c>
      <c r="X139" s="189">
        <f>W139*H139</f>
        <v>0</v>
      </c>
      <c r="Y139" s="36"/>
      <c r="Z139" s="36"/>
      <c r="AA139" s="36"/>
      <c r="AB139" s="36"/>
      <c r="AC139" s="36"/>
      <c r="AD139" s="36"/>
      <c r="AE139" s="36"/>
      <c r="AR139" s="190" t="s">
        <v>155</v>
      </c>
      <c r="AT139" s="190" t="s">
        <v>142</v>
      </c>
      <c r="AU139" s="190" t="s">
        <v>86</v>
      </c>
      <c r="AY139" s="19" t="s">
        <v>138</v>
      </c>
      <c r="BE139" s="191">
        <f>IF(O139="základní",K139,0)</f>
        <v>0</v>
      </c>
      <c r="BF139" s="191">
        <f>IF(O139="snížená",K139,0)</f>
        <v>0</v>
      </c>
      <c r="BG139" s="191">
        <f>IF(O139="zákl. přenesená",K139,0)</f>
        <v>0</v>
      </c>
      <c r="BH139" s="191">
        <f>IF(O139="sníž. přenesená",K139,0)</f>
        <v>0</v>
      </c>
      <c r="BI139" s="191">
        <f>IF(O139="nulová",K139,0)</f>
        <v>0</v>
      </c>
      <c r="BJ139" s="19" t="s">
        <v>141</v>
      </c>
      <c r="BK139" s="191">
        <f>ROUND(P139*H139,2)</f>
        <v>0</v>
      </c>
      <c r="BL139" s="19" t="s">
        <v>155</v>
      </c>
      <c r="BM139" s="190" t="s">
        <v>428</v>
      </c>
    </row>
    <row r="140" spans="1:47" s="2" customFormat="1" ht="11.25">
      <c r="A140" s="36"/>
      <c r="B140" s="37"/>
      <c r="C140" s="38"/>
      <c r="D140" s="198" t="s">
        <v>184</v>
      </c>
      <c r="E140" s="38"/>
      <c r="F140" s="199" t="s">
        <v>1145</v>
      </c>
      <c r="G140" s="38"/>
      <c r="H140" s="38"/>
      <c r="I140" s="200"/>
      <c r="J140" s="200"/>
      <c r="K140" s="38"/>
      <c r="L140" s="38"/>
      <c r="M140" s="41"/>
      <c r="N140" s="201"/>
      <c r="O140" s="202"/>
      <c r="P140" s="66"/>
      <c r="Q140" s="66"/>
      <c r="R140" s="66"/>
      <c r="S140" s="66"/>
      <c r="T140" s="66"/>
      <c r="U140" s="66"/>
      <c r="V140" s="66"/>
      <c r="W140" s="66"/>
      <c r="X140" s="67"/>
      <c r="Y140" s="36"/>
      <c r="Z140" s="36"/>
      <c r="AA140" s="36"/>
      <c r="AB140" s="36"/>
      <c r="AC140" s="36"/>
      <c r="AD140" s="36"/>
      <c r="AE140" s="36"/>
      <c r="AT140" s="19" t="s">
        <v>184</v>
      </c>
      <c r="AU140" s="19" t="s">
        <v>86</v>
      </c>
    </row>
    <row r="141" spans="1:65" s="2" customFormat="1" ht="55.5" customHeight="1">
      <c r="A141" s="36"/>
      <c r="B141" s="37"/>
      <c r="C141" s="178" t="s">
        <v>250</v>
      </c>
      <c r="D141" s="178" t="s">
        <v>142</v>
      </c>
      <c r="E141" s="179" t="s">
        <v>1146</v>
      </c>
      <c r="F141" s="180" t="s">
        <v>1147</v>
      </c>
      <c r="G141" s="181" t="s">
        <v>682</v>
      </c>
      <c r="H141" s="182">
        <v>15</v>
      </c>
      <c r="I141" s="183"/>
      <c r="J141" s="183"/>
      <c r="K141" s="184">
        <f>ROUND(P141*H141,2)</f>
        <v>0</v>
      </c>
      <c r="L141" s="180" t="s">
        <v>182</v>
      </c>
      <c r="M141" s="41"/>
      <c r="N141" s="185" t="s">
        <v>22</v>
      </c>
      <c r="O141" s="186" t="s">
        <v>48</v>
      </c>
      <c r="P141" s="187">
        <f>I141+J141</f>
        <v>0</v>
      </c>
      <c r="Q141" s="187">
        <f>ROUND(I141*H141,2)</f>
        <v>0</v>
      </c>
      <c r="R141" s="187">
        <f>ROUND(J141*H141,2)</f>
        <v>0</v>
      </c>
      <c r="S141" s="66"/>
      <c r="T141" s="188">
        <f>S141*H141</f>
        <v>0</v>
      </c>
      <c r="U141" s="188">
        <v>0</v>
      </c>
      <c r="V141" s="188">
        <f>U141*H141</f>
        <v>0</v>
      </c>
      <c r="W141" s="188">
        <v>0</v>
      </c>
      <c r="X141" s="189">
        <f>W141*H141</f>
        <v>0</v>
      </c>
      <c r="Y141" s="36"/>
      <c r="Z141" s="36"/>
      <c r="AA141" s="36"/>
      <c r="AB141" s="36"/>
      <c r="AC141" s="36"/>
      <c r="AD141" s="36"/>
      <c r="AE141" s="36"/>
      <c r="AR141" s="190" t="s">
        <v>155</v>
      </c>
      <c r="AT141" s="190" t="s">
        <v>142</v>
      </c>
      <c r="AU141" s="190" t="s">
        <v>86</v>
      </c>
      <c r="AY141" s="19" t="s">
        <v>138</v>
      </c>
      <c r="BE141" s="191">
        <f>IF(O141="základní",K141,0)</f>
        <v>0</v>
      </c>
      <c r="BF141" s="191">
        <f>IF(O141="snížená",K141,0)</f>
        <v>0</v>
      </c>
      <c r="BG141" s="191">
        <f>IF(O141="zákl. přenesená",K141,0)</f>
        <v>0</v>
      </c>
      <c r="BH141" s="191">
        <f>IF(O141="sníž. přenesená",K141,0)</f>
        <v>0</v>
      </c>
      <c r="BI141" s="191">
        <f>IF(O141="nulová",K141,0)</f>
        <v>0</v>
      </c>
      <c r="BJ141" s="19" t="s">
        <v>141</v>
      </c>
      <c r="BK141" s="191">
        <f>ROUND(P141*H141,2)</f>
        <v>0</v>
      </c>
      <c r="BL141" s="19" t="s">
        <v>155</v>
      </c>
      <c r="BM141" s="190" t="s">
        <v>362</v>
      </c>
    </row>
    <row r="142" spans="1:47" s="2" customFormat="1" ht="11.25">
      <c r="A142" s="36"/>
      <c r="B142" s="37"/>
      <c r="C142" s="38"/>
      <c r="D142" s="198" t="s">
        <v>184</v>
      </c>
      <c r="E142" s="38"/>
      <c r="F142" s="199" t="s">
        <v>1148</v>
      </c>
      <c r="G142" s="38"/>
      <c r="H142" s="38"/>
      <c r="I142" s="200"/>
      <c r="J142" s="200"/>
      <c r="K142" s="38"/>
      <c r="L142" s="38"/>
      <c r="M142" s="41"/>
      <c r="N142" s="201"/>
      <c r="O142" s="202"/>
      <c r="P142" s="66"/>
      <c r="Q142" s="66"/>
      <c r="R142" s="66"/>
      <c r="S142" s="66"/>
      <c r="T142" s="66"/>
      <c r="U142" s="66"/>
      <c r="V142" s="66"/>
      <c r="W142" s="66"/>
      <c r="X142" s="67"/>
      <c r="Y142" s="36"/>
      <c r="Z142" s="36"/>
      <c r="AA142" s="36"/>
      <c r="AB142" s="36"/>
      <c r="AC142" s="36"/>
      <c r="AD142" s="36"/>
      <c r="AE142" s="36"/>
      <c r="AT142" s="19" t="s">
        <v>184</v>
      </c>
      <c r="AU142" s="19" t="s">
        <v>86</v>
      </c>
    </row>
    <row r="143" spans="1:65" s="2" customFormat="1" ht="55.5" customHeight="1">
      <c r="A143" s="36"/>
      <c r="B143" s="37"/>
      <c r="C143" s="178" t="s">
        <v>223</v>
      </c>
      <c r="D143" s="178" t="s">
        <v>142</v>
      </c>
      <c r="E143" s="179" t="s">
        <v>1149</v>
      </c>
      <c r="F143" s="180" t="s">
        <v>1150</v>
      </c>
      <c r="G143" s="181" t="s">
        <v>682</v>
      </c>
      <c r="H143" s="182">
        <v>52</v>
      </c>
      <c r="I143" s="183"/>
      <c r="J143" s="183"/>
      <c r="K143" s="184">
        <f>ROUND(P143*H143,2)</f>
        <v>0</v>
      </c>
      <c r="L143" s="180" t="s">
        <v>182</v>
      </c>
      <c r="M143" s="41"/>
      <c r="N143" s="185" t="s">
        <v>22</v>
      </c>
      <c r="O143" s="186" t="s">
        <v>48</v>
      </c>
      <c r="P143" s="187">
        <f>I143+J143</f>
        <v>0</v>
      </c>
      <c r="Q143" s="187">
        <f>ROUND(I143*H143,2)</f>
        <v>0</v>
      </c>
      <c r="R143" s="187">
        <f>ROUND(J143*H143,2)</f>
        <v>0</v>
      </c>
      <c r="S143" s="66"/>
      <c r="T143" s="188">
        <f>S143*H143</f>
        <v>0</v>
      </c>
      <c r="U143" s="188">
        <v>0</v>
      </c>
      <c r="V143" s="188">
        <f>U143*H143</f>
        <v>0</v>
      </c>
      <c r="W143" s="188">
        <v>0</v>
      </c>
      <c r="X143" s="189">
        <f>W143*H143</f>
        <v>0</v>
      </c>
      <c r="Y143" s="36"/>
      <c r="Z143" s="36"/>
      <c r="AA143" s="36"/>
      <c r="AB143" s="36"/>
      <c r="AC143" s="36"/>
      <c r="AD143" s="36"/>
      <c r="AE143" s="36"/>
      <c r="AR143" s="190" t="s">
        <v>155</v>
      </c>
      <c r="AT143" s="190" t="s">
        <v>142</v>
      </c>
      <c r="AU143" s="190" t="s">
        <v>86</v>
      </c>
      <c r="AY143" s="19" t="s">
        <v>138</v>
      </c>
      <c r="BE143" s="191">
        <f>IF(O143="základní",K143,0)</f>
        <v>0</v>
      </c>
      <c r="BF143" s="191">
        <f>IF(O143="snížená",K143,0)</f>
        <v>0</v>
      </c>
      <c r="BG143" s="191">
        <f>IF(O143="zákl. přenesená",K143,0)</f>
        <v>0</v>
      </c>
      <c r="BH143" s="191">
        <f>IF(O143="sníž. přenesená",K143,0)</f>
        <v>0</v>
      </c>
      <c r="BI143" s="191">
        <f>IF(O143="nulová",K143,0)</f>
        <v>0</v>
      </c>
      <c r="BJ143" s="19" t="s">
        <v>141</v>
      </c>
      <c r="BK143" s="191">
        <f>ROUND(P143*H143,2)</f>
        <v>0</v>
      </c>
      <c r="BL143" s="19" t="s">
        <v>155</v>
      </c>
      <c r="BM143" s="190" t="s">
        <v>265</v>
      </c>
    </row>
    <row r="144" spans="1:47" s="2" customFormat="1" ht="11.25">
      <c r="A144" s="36"/>
      <c r="B144" s="37"/>
      <c r="C144" s="38"/>
      <c r="D144" s="198" t="s">
        <v>184</v>
      </c>
      <c r="E144" s="38"/>
      <c r="F144" s="199" t="s">
        <v>1151</v>
      </c>
      <c r="G144" s="38"/>
      <c r="H144" s="38"/>
      <c r="I144" s="200"/>
      <c r="J144" s="200"/>
      <c r="K144" s="38"/>
      <c r="L144" s="38"/>
      <c r="M144" s="41"/>
      <c r="N144" s="201"/>
      <c r="O144" s="202"/>
      <c r="P144" s="66"/>
      <c r="Q144" s="66"/>
      <c r="R144" s="66"/>
      <c r="S144" s="66"/>
      <c r="T144" s="66"/>
      <c r="U144" s="66"/>
      <c r="V144" s="66"/>
      <c r="W144" s="66"/>
      <c r="X144" s="67"/>
      <c r="Y144" s="36"/>
      <c r="Z144" s="36"/>
      <c r="AA144" s="36"/>
      <c r="AB144" s="36"/>
      <c r="AC144" s="36"/>
      <c r="AD144" s="36"/>
      <c r="AE144" s="36"/>
      <c r="AT144" s="19" t="s">
        <v>184</v>
      </c>
      <c r="AU144" s="19" t="s">
        <v>86</v>
      </c>
    </row>
    <row r="145" spans="1:65" s="2" customFormat="1" ht="55.5" customHeight="1">
      <c r="A145" s="36"/>
      <c r="B145" s="37"/>
      <c r="C145" s="178" t="s">
        <v>9</v>
      </c>
      <c r="D145" s="178" t="s">
        <v>142</v>
      </c>
      <c r="E145" s="179" t="s">
        <v>1152</v>
      </c>
      <c r="F145" s="180" t="s">
        <v>1153</v>
      </c>
      <c r="G145" s="181" t="s">
        <v>682</v>
      </c>
      <c r="H145" s="182">
        <v>42.5</v>
      </c>
      <c r="I145" s="183"/>
      <c r="J145" s="183"/>
      <c r="K145" s="184">
        <f>ROUND(P145*H145,2)</f>
        <v>0</v>
      </c>
      <c r="L145" s="180" t="s">
        <v>182</v>
      </c>
      <c r="M145" s="41"/>
      <c r="N145" s="185" t="s">
        <v>22</v>
      </c>
      <c r="O145" s="186" t="s">
        <v>48</v>
      </c>
      <c r="P145" s="187">
        <f>I145+J145</f>
        <v>0</v>
      </c>
      <c r="Q145" s="187">
        <f>ROUND(I145*H145,2)</f>
        <v>0</v>
      </c>
      <c r="R145" s="187">
        <f>ROUND(J145*H145,2)</f>
        <v>0</v>
      </c>
      <c r="S145" s="66"/>
      <c r="T145" s="188">
        <f>S145*H145</f>
        <v>0</v>
      </c>
      <c r="U145" s="188">
        <v>0</v>
      </c>
      <c r="V145" s="188">
        <f>U145*H145</f>
        <v>0</v>
      </c>
      <c r="W145" s="188">
        <v>0</v>
      </c>
      <c r="X145" s="189">
        <f>W145*H145</f>
        <v>0</v>
      </c>
      <c r="Y145" s="36"/>
      <c r="Z145" s="36"/>
      <c r="AA145" s="36"/>
      <c r="AB145" s="36"/>
      <c r="AC145" s="36"/>
      <c r="AD145" s="36"/>
      <c r="AE145" s="36"/>
      <c r="AR145" s="190" t="s">
        <v>155</v>
      </c>
      <c r="AT145" s="190" t="s">
        <v>142</v>
      </c>
      <c r="AU145" s="190" t="s">
        <v>86</v>
      </c>
      <c r="AY145" s="19" t="s">
        <v>138</v>
      </c>
      <c r="BE145" s="191">
        <f>IF(O145="základní",K145,0)</f>
        <v>0</v>
      </c>
      <c r="BF145" s="191">
        <f>IF(O145="snížená",K145,0)</f>
        <v>0</v>
      </c>
      <c r="BG145" s="191">
        <f>IF(O145="zákl. přenesená",K145,0)</f>
        <v>0</v>
      </c>
      <c r="BH145" s="191">
        <f>IF(O145="sníž. přenesená",K145,0)</f>
        <v>0</v>
      </c>
      <c r="BI145" s="191">
        <f>IF(O145="nulová",K145,0)</f>
        <v>0</v>
      </c>
      <c r="BJ145" s="19" t="s">
        <v>141</v>
      </c>
      <c r="BK145" s="191">
        <f>ROUND(P145*H145,2)</f>
        <v>0</v>
      </c>
      <c r="BL145" s="19" t="s">
        <v>155</v>
      </c>
      <c r="BM145" s="190" t="s">
        <v>382</v>
      </c>
    </row>
    <row r="146" spans="1:47" s="2" customFormat="1" ht="11.25">
      <c r="A146" s="36"/>
      <c r="B146" s="37"/>
      <c r="C146" s="38"/>
      <c r="D146" s="198" t="s">
        <v>184</v>
      </c>
      <c r="E146" s="38"/>
      <c r="F146" s="199" t="s">
        <v>1154</v>
      </c>
      <c r="G146" s="38"/>
      <c r="H146" s="38"/>
      <c r="I146" s="200"/>
      <c r="J146" s="200"/>
      <c r="K146" s="38"/>
      <c r="L146" s="38"/>
      <c r="M146" s="41"/>
      <c r="N146" s="201"/>
      <c r="O146" s="202"/>
      <c r="P146" s="66"/>
      <c r="Q146" s="66"/>
      <c r="R146" s="66"/>
      <c r="S146" s="66"/>
      <c r="T146" s="66"/>
      <c r="U146" s="66"/>
      <c r="V146" s="66"/>
      <c r="W146" s="66"/>
      <c r="X146" s="67"/>
      <c r="Y146" s="36"/>
      <c r="Z146" s="36"/>
      <c r="AA146" s="36"/>
      <c r="AB146" s="36"/>
      <c r="AC146" s="36"/>
      <c r="AD146" s="36"/>
      <c r="AE146" s="36"/>
      <c r="AT146" s="19" t="s">
        <v>184</v>
      </c>
      <c r="AU146" s="19" t="s">
        <v>86</v>
      </c>
    </row>
    <row r="147" spans="1:65" s="2" customFormat="1" ht="24.2" customHeight="1">
      <c r="A147" s="36"/>
      <c r="B147" s="37"/>
      <c r="C147" s="178" t="s">
        <v>507</v>
      </c>
      <c r="D147" s="178" t="s">
        <v>142</v>
      </c>
      <c r="E147" s="179" t="s">
        <v>1155</v>
      </c>
      <c r="F147" s="180" t="s">
        <v>1156</v>
      </c>
      <c r="G147" s="181" t="s">
        <v>682</v>
      </c>
      <c r="H147" s="182">
        <v>7</v>
      </c>
      <c r="I147" s="183"/>
      <c r="J147" s="183"/>
      <c r="K147" s="184">
        <f>ROUND(P147*H147,2)</f>
        <v>0</v>
      </c>
      <c r="L147" s="180" t="s">
        <v>182</v>
      </c>
      <c r="M147" s="41"/>
      <c r="N147" s="185" t="s">
        <v>22</v>
      </c>
      <c r="O147" s="186" t="s">
        <v>48</v>
      </c>
      <c r="P147" s="187">
        <f>I147+J147</f>
        <v>0</v>
      </c>
      <c r="Q147" s="187">
        <f>ROUND(I147*H147,2)</f>
        <v>0</v>
      </c>
      <c r="R147" s="187">
        <f>ROUND(J147*H147,2)</f>
        <v>0</v>
      </c>
      <c r="S147" s="66"/>
      <c r="T147" s="188">
        <f>S147*H147</f>
        <v>0</v>
      </c>
      <c r="U147" s="188">
        <v>0</v>
      </c>
      <c r="V147" s="188">
        <f>U147*H147</f>
        <v>0</v>
      </c>
      <c r="W147" s="188">
        <v>0</v>
      </c>
      <c r="X147" s="189">
        <f>W147*H147</f>
        <v>0</v>
      </c>
      <c r="Y147" s="36"/>
      <c r="Z147" s="36"/>
      <c r="AA147" s="36"/>
      <c r="AB147" s="36"/>
      <c r="AC147" s="36"/>
      <c r="AD147" s="36"/>
      <c r="AE147" s="36"/>
      <c r="AR147" s="190" t="s">
        <v>155</v>
      </c>
      <c r="AT147" s="190" t="s">
        <v>142</v>
      </c>
      <c r="AU147" s="190" t="s">
        <v>86</v>
      </c>
      <c r="AY147" s="19" t="s">
        <v>138</v>
      </c>
      <c r="BE147" s="191">
        <f>IF(O147="základní",K147,0)</f>
        <v>0</v>
      </c>
      <c r="BF147" s="191">
        <f>IF(O147="snížená",K147,0)</f>
        <v>0</v>
      </c>
      <c r="BG147" s="191">
        <f>IF(O147="zákl. přenesená",K147,0)</f>
        <v>0</v>
      </c>
      <c r="BH147" s="191">
        <f>IF(O147="sníž. přenesená",K147,0)</f>
        <v>0</v>
      </c>
      <c r="BI147" s="191">
        <f>IF(O147="nulová",K147,0)</f>
        <v>0</v>
      </c>
      <c r="BJ147" s="19" t="s">
        <v>141</v>
      </c>
      <c r="BK147" s="191">
        <f>ROUND(P147*H147,2)</f>
        <v>0</v>
      </c>
      <c r="BL147" s="19" t="s">
        <v>155</v>
      </c>
      <c r="BM147" s="190" t="s">
        <v>689</v>
      </c>
    </row>
    <row r="148" spans="1:47" s="2" customFormat="1" ht="11.25">
      <c r="A148" s="36"/>
      <c r="B148" s="37"/>
      <c r="C148" s="38"/>
      <c r="D148" s="198" t="s">
        <v>184</v>
      </c>
      <c r="E148" s="38"/>
      <c r="F148" s="199" t="s">
        <v>1157</v>
      </c>
      <c r="G148" s="38"/>
      <c r="H148" s="38"/>
      <c r="I148" s="200"/>
      <c r="J148" s="200"/>
      <c r="K148" s="38"/>
      <c r="L148" s="38"/>
      <c r="M148" s="41"/>
      <c r="N148" s="201"/>
      <c r="O148" s="202"/>
      <c r="P148" s="66"/>
      <c r="Q148" s="66"/>
      <c r="R148" s="66"/>
      <c r="S148" s="66"/>
      <c r="T148" s="66"/>
      <c r="U148" s="66"/>
      <c r="V148" s="66"/>
      <c r="W148" s="66"/>
      <c r="X148" s="67"/>
      <c r="Y148" s="36"/>
      <c r="Z148" s="36"/>
      <c r="AA148" s="36"/>
      <c r="AB148" s="36"/>
      <c r="AC148" s="36"/>
      <c r="AD148" s="36"/>
      <c r="AE148" s="36"/>
      <c r="AT148" s="19" t="s">
        <v>184</v>
      </c>
      <c r="AU148" s="19" t="s">
        <v>86</v>
      </c>
    </row>
    <row r="149" spans="1:65" s="2" customFormat="1" ht="37.9" customHeight="1">
      <c r="A149" s="36"/>
      <c r="B149" s="37"/>
      <c r="C149" s="178" t="s">
        <v>514</v>
      </c>
      <c r="D149" s="178" t="s">
        <v>142</v>
      </c>
      <c r="E149" s="179" t="s">
        <v>1158</v>
      </c>
      <c r="F149" s="180" t="s">
        <v>1159</v>
      </c>
      <c r="G149" s="181" t="s">
        <v>682</v>
      </c>
      <c r="H149" s="182">
        <v>221</v>
      </c>
      <c r="I149" s="183"/>
      <c r="J149" s="183"/>
      <c r="K149" s="184">
        <f>ROUND(P149*H149,2)</f>
        <v>0</v>
      </c>
      <c r="L149" s="180" t="s">
        <v>182</v>
      </c>
      <c r="M149" s="41"/>
      <c r="N149" s="185" t="s">
        <v>22</v>
      </c>
      <c r="O149" s="186" t="s">
        <v>48</v>
      </c>
      <c r="P149" s="187">
        <f>I149+J149</f>
        <v>0</v>
      </c>
      <c r="Q149" s="187">
        <f>ROUND(I149*H149,2)</f>
        <v>0</v>
      </c>
      <c r="R149" s="187">
        <f>ROUND(J149*H149,2)</f>
        <v>0</v>
      </c>
      <c r="S149" s="66"/>
      <c r="T149" s="188">
        <f>S149*H149</f>
        <v>0</v>
      </c>
      <c r="U149" s="188">
        <v>0</v>
      </c>
      <c r="V149" s="188">
        <f>U149*H149</f>
        <v>0</v>
      </c>
      <c r="W149" s="188">
        <v>0</v>
      </c>
      <c r="X149" s="189">
        <f>W149*H149</f>
        <v>0</v>
      </c>
      <c r="Y149" s="36"/>
      <c r="Z149" s="36"/>
      <c r="AA149" s="36"/>
      <c r="AB149" s="36"/>
      <c r="AC149" s="36"/>
      <c r="AD149" s="36"/>
      <c r="AE149" s="36"/>
      <c r="AR149" s="190" t="s">
        <v>155</v>
      </c>
      <c r="AT149" s="190" t="s">
        <v>142</v>
      </c>
      <c r="AU149" s="190" t="s">
        <v>86</v>
      </c>
      <c r="AY149" s="19" t="s">
        <v>138</v>
      </c>
      <c r="BE149" s="191">
        <f>IF(O149="základní",K149,0)</f>
        <v>0</v>
      </c>
      <c r="BF149" s="191">
        <f>IF(O149="snížená",K149,0)</f>
        <v>0</v>
      </c>
      <c r="BG149" s="191">
        <f>IF(O149="zákl. přenesená",K149,0)</f>
        <v>0</v>
      </c>
      <c r="BH149" s="191">
        <f>IF(O149="sníž. přenesená",K149,0)</f>
        <v>0</v>
      </c>
      <c r="BI149" s="191">
        <f>IF(O149="nulová",K149,0)</f>
        <v>0</v>
      </c>
      <c r="BJ149" s="19" t="s">
        <v>141</v>
      </c>
      <c r="BK149" s="191">
        <f>ROUND(P149*H149,2)</f>
        <v>0</v>
      </c>
      <c r="BL149" s="19" t="s">
        <v>155</v>
      </c>
      <c r="BM149" s="190" t="s">
        <v>404</v>
      </c>
    </row>
    <row r="150" spans="1:47" s="2" customFormat="1" ht="11.25">
      <c r="A150" s="36"/>
      <c r="B150" s="37"/>
      <c r="C150" s="38"/>
      <c r="D150" s="198" t="s">
        <v>184</v>
      </c>
      <c r="E150" s="38"/>
      <c r="F150" s="199" t="s">
        <v>1160</v>
      </c>
      <c r="G150" s="38"/>
      <c r="H150" s="38"/>
      <c r="I150" s="200"/>
      <c r="J150" s="200"/>
      <c r="K150" s="38"/>
      <c r="L150" s="38"/>
      <c r="M150" s="41"/>
      <c r="N150" s="201"/>
      <c r="O150" s="202"/>
      <c r="P150" s="66"/>
      <c r="Q150" s="66"/>
      <c r="R150" s="66"/>
      <c r="S150" s="66"/>
      <c r="T150" s="66"/>
      <c r="U150" s="66"/>
      <c r="V150" s="66"/>
      <c r="W150" s="66"/>
      <c r="X150" s="67"/>
      <c r="Y150" s="36"/>
      <c r="Z150" s="36"/>
      <c r="AA150" s="36"/>
      <c r="AB150" s="36"/>
      <c r="AC150" s="36"/>
      <c r="AD150" s="36"/>
      <c r="AE150" s="36"/>
      <c r="AT150" s="19" t="s">
        <v>184</v>
      </c>
      <c r="AU150" s="19" t="s">
        <v>86</v>
      </c>
    </row>
    <row r="151" spans="1:65" s="2" customFormat="1" ht="33" customHeight="1">
      <c r="A151" s="36"/>
      <c r="B151" s="37"/>
      <c r="C151" s="178" t="s">
        <v>521</v>
      </c>
      <c r="D151" s="178" t="s">
        <v>142</v>
      </c>
      <c r="E151" s="179" t="s">
        <v>1161</v>
      </c>
      <c r="F151" s="180" t="s">
        <v>1162</v>
      </c>
      <c r="G151" s="181" t="s">
        <v>682</v>
      </c>
      <c r="H151" s="182">
        <v>221</v>
      </c>
      <c r="I151" s="183"/>
      <c r="J151" s="183"/>
      <c r="K151" s="184">
        <f>ROUND(P151*H151,2)</f>
        <v>0</v>
      </c>
      <c r="L151" s="180" t="s">
        <v>182</v>
      </c>
      <c r="M151" s="41"/>
      <c r="N151" s="185" t="s">
        <v>22</v>
      </c>
      <c r="O151" s="186" t="s">
        <v>48</v>
      </c>
      <c r="P151" s="187">
        <f>I151+J151</f>
        <v>0</v>
      </c>
      <c r="Q151" s="187">
        <f>ROUND(I151*H151,2)</f>
        <v>0</v>
      </c>
      <c r="R151" s="187">
        <f>ROUND(J151*H151,2)</f>
        <v>0</v>
      </c>
      <c r="S151" s="66"/>
      <c r="T151" s="188">
        <f>S151*H151</f>
        <v>0</v>
      </c>
      <c r="U151" s="188">
        <v>0</v>
      </c>
      <c r="V151" s="188">
        <f>U151*H151</f>
        <v>0</v>
      </c>
      <c r="W151" s="188">
        <v>0</v>
      </c>
      <c r="X151" s="189">
        <f>W151*H151</f>
        <v>0</v>
      </c>
      <c r="Y151" s="36"/>
      <c r="Z151" s="36"/>
      <c r="AA151" s="36"/>
      <c r="AB151" s="36"/>
      <c r="AC151" s="36"/>
      <c r="AD151" s="36"/>
      <c r="AE151" s="36"/>
      <c r="AR151" s="190" t="s">
        <v>155</v>
      </c>
      <c r="AT151" s="190" t="s">
        <v>142</v>
      </c>
      <c r="AU151" s="190" t="s">
        <v>86</v>
      </c>
      <c r="AY151" s="19" t="s">
        <v>138</v>
      </c>
      <c r="BE151" s="191">
        <f>IF(O151="základní",K151,0)</f>
        <v>0</v>
      </c>
      <c r="BF151" s="191">
        <f>IF(O151="snížená",K151,0)</f>
        <v>0</v>
      </c>
      <c r="BG151" s="191">
        <f>IF(O151="zákl. přenesená",K151,0)</f>
        <v>0</v>
      </c>
      <c r="BH151" s="191">
        <f>IF(O151="sníž. přenesená",K151,0)</f>
        <v>0</v>
      </c>
      <c r="BI151" s="191">
        <f>IF(O151="nulová",K151,0)</f>
        <v>0</v>
      </c>
      <c r="BJ151" s="19" t="s">
        <v>141</v>
      </c>
      <c r="BK151" s="191">
        <f>ROUND(P151*H151,2)</f>
        <v>0</v>
      </c>
      <c r="BL151" s="19" t="s">
        <v>155</v>
      </c>
      <c r="BM151" s="190" t="s">
        <v>413</v>
      </c>
    </row>
    <row r="152" spans="1:47" s="2" customFormat="1" ht="11.25">
      <c r="A152" s="36"/>
      <c r="B152" s="37"/>
      <c r="C152" s="38"/>
      <c r="D152" s="198" t="s">
        <v>184</v>
      </c>
      <c r="E152" s="38"/>
      <c r="F152" s="199" t="s">
        <v>1163</v>
      </c>
      <c r="G152" s="38"/>
      <c r="H152" s="38"/>
      <c r="I152" s="200"/>
      <c r="J152" s="200"/>
      <c r="K152" s="38"/>
      <c r="L152" s="38"/>
      <c r="M152" s="41"/>
      <c r="N152" s="201"/>
      <c r="O152" s="202"/>
      <c r="P152" s="66"/>
      <c r="Q152" s="66"/>
      <c r="R152" s="66"/>
      <c r="S152" s="66"/>
      <c r="T152" s="66"/>
      <c r="U152" s="66"/>
      <c r="V152" s="66"/>
      <c r="W152" s="66"/>
      <c r="X152" s="67"/>
      <c r="Y152" s="36"/>
      <c r="Z152" s="36"/>
      <c r="AA152" s="36"/>
      <c r="AB152" s="36"/>
      <c r="AC152" s="36"/>
      <c r="AD152" s="36"/>
      <c r="AE152" s="36"/>
      <c r="AT152" s="19" t="s">
        <v>184</v>
      </c>
      <c r="AU152" s="19" t="s">
        <v>86</v>
      </c>
    </row>
    <row r="153" spans="1:65" s="2" customFormat="1" ht="24.2" customHeight="1">
      <c r="A153" s="36"/>
      <c r="B153" s="37"/>
      <c r="C153" s="178" t="s">
        <v>503</v>
      </c>
      <c r="D153" s="178" t="s">
        <v>142</v>
      </c>
      <c r="E153" s="179" t="s">
        <v>1164</v>
      </c>
      <c r="F153" s="180" t="s">
        <v>1165</v>
      </c>
      <c r="G153" s="181" t="s">
        <v>144</v>
      </c>
      <c r="H153" s="182">
        <v>2</v>
      </c>
      <c r="I153" s="183"/>
      <c r="J153" s="183"/>
      <c r="K153" s="184">
        <f>ROUND(P153*H153,2)</f>
        <v>0</v>
      </c>
      <c r="L153" s="180" t="s">
        <v>182</v>
      </c>
      <c r="M153" s="41"/>
      <c r="N153" s="185" t="s">
        <v>22</v>
      </c>
      <c r="O153" s="186" t="s">
        <v>48</v>
      </c>
      <c r="P153" s="187">
        <f>I153+J153</f>
        <v>0</v>
      </c>
      <c r="Q153" s="187">
        <f>ROUND(I153*H153,2)</f>
        <v>0</v>
      </c>
      <c r="R153" s="187">
        <f>ROUND(J153*H153,2)</f>
        <v>0</v>
      </c>
      <c r="S153" s="66"/>
      <c r="T153" s="188">
        <f>S153*H153</f>
        <v>0</v>
      </c>
      <c r="U153" s="188">
        <v>0</v>
      </c>
      <c r="V153" s="188">
        <f>U153*H153</f>
        <v>0</v>
      </c>
      <c r="W153" s="188">
        <v>0</v>
      </c>
      <c r="X153" s="189">
        <f>W153*H153</f>
        <v>0</v>
      </c>
      <c r="Y153" s="36"/>
      <c r="Z153" s="36"/>
      <c r="AA153" s="36"/>
      <c r="AB153" s="36"/>
      <c r="AC153" s="36"/>
      <c r="AD153" s="36"/>
      <c r="AE153" s="36"/>
      <c r="AR153" s="190" t="s">
        <v>155</v>
      </c>
      <c r="AT153" s="190" t="s">
        <v>142</v>
      </c>
      <c r="AU153" s="190" t="s">
        <v>86</v>
      </c>
      <c r="AY153" s="19" t="s">
        <v>138</v>
      </c>
      <c r="BE153" s="191">
        <f>IF(O153="základní",K153,0)</f>
        <v>0</v>
      </c>
      <c r="BF153" s="191">
        <f>IF(O153="snížená",K153,0)</f>
        <v>0</v>
      </c>
      <c r="BG153" s="191">
        <f>IF(O153="zákl. přenesená",K153,0)</f>
        <v>0</v>
      </c>
      <c r="BH153" s="191">
        <f>IF(O153="sníž. přenesená",K153,0)</f>
        <v>0</v>
      </c>
      <c r="BI153" s="191">
        <f>IF(O153="nulová",K153,0)</f>
        <v>0</v>
      </c>
      <c r="BJ153" s="19" t="s">
        <v>141</v>
      </c>
      <c r="BK153" s="191">
        <f>ROUND(P153*H153,2)</f>
        <v>0</v>
      </c>
      <c r="BL153" s="19" t="s">
        <v>155</v>
      </c>
      <c r="BM153" s="190" t="s">
        <v>970</v>
      </c>
    </row>
    <row r="154" spans="1:47" s="2" customFormat="1" ht="11.25">
      <c r="A154" s="36"/>
      <c r="B154" s="37"/>
      <c r="C154" s="38"/>
      <c r="D154" s="198" t="s">
        <v>184</v>
      </c>
      <c r="E154" s="38"/>
      <c r="F154" s="199" t="s">
        <v>1166</v>
      </c>
      <c r="G154" s="38"/>
      <c r="H154" s="38"/>
      <c r="I154" s="200"/>
      <c r="J154" s="200"/>
      <c r="K154" s="38"/>
      <c r="L154" s="38"/>
      <c r="M154" s="41"/>
      <c r="N154" s="201"/>
      <c r="O154" s="202"/>
      <c r="P154" s="66"/>
      <c r="Q154" s="66"/>
      <c r="R154" s="66"/>
      <c r="S154" s="66"/>
      <c r="T154" s="66"/>
      <c r="U154" s="66"/>
      <c r="V154" s="66"/>
      <c r="W154" s="66"/>
      <c r="X154" s="67"/>
      <c r="Y154" s="36"/>
      <c r="Z154" s="36"/>
      <c r="AA154" s="36"/>
      <c r="AB154" s="36"/>
      <c r="AC154" s="36"/>
      <c r="AD154" s="36"/>
      <c r="AE154" s="36"/>
      <c r="AT154" s="19" t="s">
        <v>184</v>
      </c>
      <c r="AU154" s="19" t="s">
        <v>86</v>
      </c>
    </row>
    <row r="155" spans="1:65" s="2" customFormat="1" ht="24.2" customHeight="1">
      <c r="A155" s="36"/>
      <c r="B155" s="37"/>
      <c r="C155" s="178" t="s">
        <v>542</v>
      </c>
      <c r="D155" s="178" t="s">
        <v>142</v>
      </c>
      <c r="E155" s="179" t="s">
        <v>1167</v>
      </c>
      <c r="F155" s="180" t="s">
        <v>1168</v>
      </c>
      <c r="G155" s="181" t="s">
        <v>144</v>
      </c>
      <c r="H155" s="182">
        <v>1</v>
      </c>
      <c r="I155" s="183"/>
      <c r="J155" s="183"/>
      <c r="K155" s="184">
        <f>ROUND(P155*H155,2)</f>
        <v>0</v>
      </c>
      <c r="L155" s="180" t="s">
        <v>182</v>
      </c>
      <c r="M155" s="41"/>
      <c r="N155" s="185" t="s">
        <v>22</v>
      </c>
      <c r="O155" s="186" t="s">
        <v>48</v>
      </c>
      <c r="P155" s="187">
        <f>I155+J155</f>
        <v>0</v>
      </c>
      <c r="Q155" s="187">
        <f>ROUND(I155*H155,2)</f>
        <v>0</v>
      </c>
      <c r="R155" s="187">
        <f>ROUND(J155*H155,2)</f>
        <v>0</v>
      </c>
      <c r="S155" s="66"/>
      <c r="T155" s="188">
        <f>S155*H155</f>
        <v>0</v>
      </c>
      <c r="U155" s="188">
        <v>0</v>
      </c>
      <c r="V155" s="188">
        <f>U155*H155</f>
        <v>0</v>
      </c>
      <c r="W155" s="188">
        <v>0</v>
      </c>
      <c r="X155" s="189">
        <f>W155*H155</f>
        <v>0</v>
      </c>
      <c r="Y155" s="36"/>
      <c r="Z155" s="36"/>
      <c r="AA155" s="36"/>
      <c r="AB155" s="36"/>
      <c r="AC155" s="36"/>
      <c r="AD155" s="36"/>
      <c r="AE155" s="36"/>
      <c r="AR155" s="190" t="s">
        <v>155</v>
      </c>
      <c r="AT155" s="190" t="s">
        <v>142</v>
      </c>
      <c r="AU155" s="190" t="s">
        <v>86</v>
      </c>
      <c r="AY155" s="19" t="s">
        <v>138</v>
      </c>
      <c r="BE155" s="191">
        <f>IF(O155="základní",K155,0)</f>
        <v>0</v>
      </c>
      <c r="BF155" s="191">
        <f>IF(O155="snížená",K155,0)</f>
        <v>0</v>
      </c>
      <c r="BG155" s="191">
        <f>IF(O155="zákl. přenesená",K155,0)</f>
        <v>0</v>
      </c>
      <c r="BH155" s="191">
        <f>IF(O155="sníž. přenesená",K155,0)</f>
        <v>0</v>
      </c>
      <c r="BI155" s="191">
        <f>IF(O155="nulová",K155,0)</f>
        <v>0</v>
      </c>
      <c r="BJ155" s="19" t="s">
        <v>141</v>
      </c>
      <c r="BK155" s="191">
        <f>ROUND(P155*H155,2)</f>
        <v>0</v>
      </c>
      <c r="BL155" s="19" t="s">
        <v>155</v>
      </c>
      <c r="BM155" s="190" t="s">
        <v>985</v>
      </c>
    </row>
    <row r="156" spans="1:47" s="2" customFormat="1" ht="11.25">
      <c r="A156" s="36"/>
      <c r="B156" s="37"/>
      <c r="C156" s="38"/>
      <c r="D156" s="198" t="s">
        <v>184</v>
      </c>
      <c r="E156" s="38"/>
      <c r="F156" s="199" t="s">
        <v>1169</v>
      </c>
      <c r="G156" s="38"/>
      <c r="H156" s="38"/>
      <c r="I156" s="200"/>
      <c r="J156" s="200"/>
      <c r="K156" s="38"/>
      <c r="L156" s="38"/>
      <c r="M156" s="41"/>
      <c r="N156" s="201"/>
      <c r="O156" s="202"/>
      <c r="P156" s="66"/>
      <c r="Q156" s="66"/>
      <c r="R156" s="66"/>
      <c r="S156" s="66"/>
      <c r="T156" s="66"/>
      <c r="U156" s="66"/>
      <c r="V156" s="66"/>
      <c r="W156" s="66"/>
      <c r="X156" s="67"/>
      <c r="Y156" s="36"/>
      <c r="Z156" s="36"/>
      <c r="AA156" s="36"/>
      <c r="AB156" s="36"/>
      <c r="AC156" s="36"/>
      <c r="AD156" s="36"/>
      <c r="AE156" s="36"/>
      <c r="AT156" s="19" t="s">
        <v>184</v>
      </c>
      <c r="AU156" s="19" t="s">
        <v>86</v>
      </c>
    </row>
    <row r="157" spans="1:65" s="2" customFormat="1" ht="44.25" customHeight="1">
      <c r="A157" s="36"/>
      <c r="B157" s="37"/>
      <c r="C157" s="178" t="s">
        <v>546</v>
      </c>
      <c r="D157" s="178" t="s">
        <v>142</v>
      </c>
      <c r="E157" s="179" t="s">
        <v>1170</v>
      </c>
      <c r="F157" s="180" t="s">
        <v>1171</v>
      </c>
      <c r="G157" s="181" t="s">
        <v>709</v>
      </c>
      <c r="H157" s="247"/>
      <c r="I157" s="183"/>
      <c r="J157" s="183"/>
      <c r="K157" s="184">
        <f>ROUND(P157*H157,2)</f>
        <v>0</v>
      </c>
      <c r="L157" s="180" t="s">
        <v>182</v>
      </c>
      <c r="M157" s="41"/>
      <c r="N157" s="185" t="s">
        <v>22</v>
      </c>
      <c r="O157" s="186" t="s">
        <v>48</v>
      </c>
      <c r="P157" s="187">
        <f>I157+J157</f>
        <v>0</v>
      </c>
      <c r="Q157" s="187">
        <f>ROUND(I157*H157,2)</f>
        <v>0</v>
      </c>
      <c r="R157" s="187">
        <f>ROUND(J157*H157,2)</f>
        <v>0</v>
      </c>
      <c r="S157" s="66"/>
      <c r="T157" s="188">
        <f>S157*H157</f>
        <v>0</v>
      </c>
      <c r="U157" s="188">
        <v>0</v>
      </c>
      <c r="V157" s="188">
        <f>U157*H157</f>
        <v>0</v>
      </c>
      <c r="W157" s="188">
        <v>0</v>
      </c>
      <c r="X157" s="189">
        <f>W157*H157</f>
        <v>0</v>
      </c>
      <c r="Y157" s="36"/>
      <c r="Z157" s="36"/>
      <c r="AA157" s="36"/>
      <c r="AB157" s="36"/>
      <c r="AC157" s="36"/>
      <c r="AD157" s="36"/>
      <c r="AE157" s="36"/>
      <c r="AR157" s="190" t="s">
        <v>155</v>
      </c>
      <c r="AT157" s="190" t="s">
        <v>142</v>
      </c>
      <c r="AU157" s="190" t="s">
        <v>86</v>
      </c>
      <c r="AY157" s="19" t="s">
        <v>138</v>
      </c>
      <c r="BE157" s="191">
        <f>IF(O157="základní",K157,0)</f>
        <v>0</v>
      </c>
      <c r="BF157" s="191">
        <f>IF(O157="snížená",K157,0)</f>
        <v>0</v>
      </c>
      <c r="BG157" s="191">
        <f>IF(O157="zákl. přenesená",K157,0)</f>
        <v>0</v>
      </c>
      <c r="BH157" s="191">
        <f>IF(O157="sníž. přenesená",K157,0)</f>
        <v>0</v>
      </c>
      <c r="BI157" s="191">
        <f>IF(O157="nulová",K157,0)</f>
        <v>0</v>
      </c>
      <c r="BJ157" s="19" t="s">
        <v>141</v>
      </c>
      <c r="BK157" s="191">
        <f>ROUND(P157*H157,2)</f>
        <v>0</v>
      </c>
      <c r="BL157" s="19" t="s">
        <v>155</v>
      </c>
      <c r="BM157" s="190" t="s">
        <v>641</v>
      </c>
    </row>
    <row r="158" spans="1:47" s="2" customFormat="1" ht="11.25">
      <c r="A158" s="36"/>
      <c r="B158" s="37"/>
      <c r="C158" s="38"/>
      <c r="D158" s="198" t="s">
        <v>184</v>
      </c>
      <c r="E158" s="38"/>
      <c r="F158" s="199" t="s">
        <v>1172</v>
      </c>
      <c r="G158" s="38"/>
      <c r="H158" s="38"/>
      <c r="I158" s="200"/>
      <c r="J158" s="200"/>
      <c r="K158" s="38"/>
      <c r="L158" s="38"/>
      <c r="M158" s="41"/>
      <c r="N158" s="201"/>
      <c r="O158" s="202"/>
      <c r="P158" s="66"/>
      <c r="Q158" s="66"/>
      <c r="R158" s="66"/>
      <c r="S158" s="66"/>
      <c r="T158" s="66"/>
      <c r="U158" s="66"/>
      <c r="V158" s="66"/>
      <c r="W158" s="66"/>
      <c r="X158" s="67"/>
      <c r="Y158" s="36"/>
      <c r="Z158" s="36"/>
      <c r="AA158" s="36"/>
      <c r="AB158" s="36"/>
      <c r="AC158" s="36"/>
      <c r="AD158" s="36"/>
      <c r="AE158" s="36"/>
      <c r="AT158" s="19" t="s">
        <v>184</v>
      </c>
      <c r="AU158" s="19" t="s">
        <v>86</v>
      </c>
    </row>
    <row r="159" spans="2:63" s="12" customFormat="1" ht="25.9" customHeight="1">
      <c r="B159" s="161"/>
      <c r="C159" s="162"/>
      <c r="D159" s="163" t="s">
        <v>77</v>
      </c>
      <c r="E159" s="164" t="s">
        <v>1173</v>
      </c>
      <c r="F159" s="164" t="s">
        <v>1174</v>
      </c>
      <c r="G159" s="162"/>
      <c r="H159" s="162"/>
      <c r="I159" s="165"/>
      <c r="J159" s="165"/>
      <c r="K159" s="166">
        <f>BK159</f>
        <v>0</v>
      </c>
      <c r="L159" s="162"/>
      <c r="M159" s="167"/>
      <c r="N159" s="168"/>
      <c r="O159" s="169"/>
      <c r="P159" s="169"/>
      <c r="Q159" s="170">
        <f>SUM(Q160:Q186)</f>
        <v>0</v>
      </c>
      <c r="R159" s="170">
        <f>SUM(R160:R186)</f>
        <v>0</v>
      </c>
      <c r="S159" s="169"/>
      <c r="T159" s="171">
        <f>SUM(T160:T186)</f>
        <v>0</v>
      </c>
      <c r="U159" s="169"/>
      <c r="V159" s="171">
        <f>SUM(V160:V186)</f>
        <v>0</v>
      </c>
      <c r="W159" s="169"/>
      <c r="X159" s="172">
        <f>SUM(X160:X186)</f>
        <v>0</v>
      </c>
      <c r="AR159" s="173" t="s">
        <v>86</v>
      </c>
      <c r="AT159" s="174" t="s">
        <v>77</v>
      </c>
      <c r="AU159" s="174" t="s">
        <v>78</v>
      </c>
      <c r="AY159" s="173" t="s">
        <v>138</v>
      </c>
      <c r="BK159" s="175">
        <f>SUM(BK160:BK186)</f>
        <v>0</v>
      </c>
    </row>
    <row r="160" spans="1:65" s="2" customFormat="1" ht="37.9" customHeight="1">
      <c r="A160" s="36"/>
      <c r="B160" s="37"/>
      <c r="C160" s="178" t="s">
        <v>86</v>
      </c>
      <c r="D160" s="178" t="s">
        <v>142</v>
      </c>
      <c r="E160" s="179" t="s">
        <v>1175</v>
      </c>
      <c r="F160" s="180" t="s">
        <v>1176</v>
      </c>
      <c r="G160" s="181" t="s">
        <v>1063</v>
      </c>
      <c r="H160" s="182">
        <v>4</v>
      </c>
      <c r="I160" s="183"/>
      <c r="J160" s="183"/>
      <c r="K160" s="184">
        <f>ROUND(P160*H160,2)</f>
        <v>0</v>
      </c>
      <c r="L160" s="180" t="s">
        <v>182</v>
      </c>
      <c r="M160" s="41"/>
      <c r="N160" s="185" t="s">
        <v>22</v>
      </c>
      <c r="O160" s="186" t="s">
        <v>48</v>
      </c>
      <c r="P160" s="187">
        <f>I160+J160</f>
        <v>0</v>
      </c>
      <c r="Q160" s="187">
        <f>ROUND(I160*H160,2)</f>
        <v>0</v>
      </c>
      <c r="R160" s="187">
        <f>ROUND(J160*H160,2)</f>
        <v>0</v>
      </c>
      <c r="S160" s="66"/>
      <c r="T160" s="188">
        <f>S160*H160</f>
        <v>0</v>
      </c>
      <c r="U160" s="188">
        <v>0</v>
      </c>
      <c r="V160" s="188">
        <f>U160*H160</f>
        <v>0</v>
      </c>
      <c r="W160" s="188">
        <v>0</v>
      </c>
      <c r="X160" s="189">
        <f>W160*H160</f>
        <v>0</v>
      </c>
      <c r="Y160" s="36"/>
      <c r="Z160" s="36"/>
      <c r="AA160" s="36"/>
      <c r="AB160" s="36"/>
      <c r="AC160" s="36"/>
      <c r="AD160" s="36"/>
      <c r="AE160" s="36"/>
      <c r="AR160" s="190" t="s">
        <v>155</v>
      </c>
      <c r="AT160" s="190" t="s">
        <v>142</v>
      </c>
      <c r="AU160" s="190" t="s">
        <v>86</v>
      </c>
      <c r="AY160" s="19" t="s">
        <v>138</v>
      </c>
      <c r="BE160" s="191">
        <f>IF(O160="základní",K160,0)</f>
        <v>0</v>
      </c>
      <c r="BF160" s="191">
        <f>IF(O160="snížená",K160,0)</f>
        <v>0</v>
      </c>
      <c r="BG160" s="191">
        <f>IF(O160="zákl. přenesená",K160,0)</f>
        <v>0</v>
      </c>
      <c r="BH160" s="191">
        <f>IF(O160="sníž. přenesená",K160,0)</f>
        <v>0</v>
      </c>
      <c r="BI160" s="191">
        <f>IF(O160="nulová",K160,0)</f>
        <v>0</v>
      </c>
      <c r="BJ160" s="19" t="s">
        <v>141</v>
      </c>
      <c r="BK160" s="191">
        <f>ROUND(P160*H160,2)</f>
        <v>0</v>
      </c>
      <c r="BL160" s="19" t="s">
        <v>155</v>
      </c>
      <c r="BM160" s="190" t="s">
        <v>653</v>
      </c>
    </row>
    <row r="161" spans="1:47" s="2" customFormat="1" ht="11.25">
      <c r="A161" s="36"/>
      <c r="B161" s="37"/>
      <c r="C161" s="38"/>
      <c r="D161" s="198" t="s">
        <v>184</v>
      </c>
      <c r="E161" s="38"/>
      <c r="F161" s="199" t="s">
        <v>1177</v>
      </c>
      <c r="G161" s="38"/>
      <c r="H161" s="38"/>
      <c r="I161" s="200"/>
      <c r="J161" s="200"/>
      <c r="K161" s="38"/>
      <c r="L161" s="38"/>
      <c r="M161" s="41"/>
      <c r="N161" s="201"/>
      <c r="O161" s="202"/>
      <c r="P161" s="66"/>
      <c r="Q161" s="66"/>
      <c r="R161" s="66"/>
      <c r="S161" s="66"/>
      <c r="T161" s="66"/>
      <c r="U161" s="66"/>
      <c r="V161" s="66"/>
      <c r="W161" s="66"/>
      <c r="X161" s="67"/>
      <c r="Y161" s="36"/>
      <c r="Z161" s="36"/>
      <c r="AA161" s="36"/>
      <c r="AB161" s="36"/>
      <c r="AC161" s="36"/>
      <c r="AD161" s="36"/>
      <c r="AE161" s="36"/>
      <c r="AT161" s="19" t="s">
        <v>184</v>
      </c>
      <c r="AU161" s="19" t="s">
        <v>86</v>
      </c>
    </row>
    <row r="162" spans="1:65" s="2" customFormat="1" ht="37.9" customHeight="1">
      <c r="A162" s="36"/>
      <c r="B162" s="37"/>
      <c r="C162" s="178" t="s">
        <v>141</v>
      </c>
      <c r="D162" s="178" t="s">
        <v>142</v>
      </c>
      <c r="E162" s="179" t="s">
        <v>1178</v>
      </c>
      <c r="F162" s="180" t="s">
        <v>1179</v>
      </c>
      <c r="G162" s="181" t="s">
        <v>1063</v>
      </c>
      <c r="H162" s="182">
        <v>1</v>
      </c>
      <c r="I162" s="183"/>
      <c r="J162" s="183"/>
      <c r="K162" s="184">
        <f>ROUND(P162*H162,2)</f>
        <v>0</v>
      </c>
      <c r="L162" s="180" t="s">
        <v>182</v>
      </c>
      <c r="M162" s="41"/>
      <c r="N162" s="185" t="s">
        <v>22</v>
      </c>
      <c r="O162" s="186" t="s">
        <v>48</v>
      </c>
      <c r="P162" s="187">
        <f>I162+J162</f>
        <v>0</v>
      </c>
      <c r="Q162" s="187">
        <f>ROUND(I162*H162,2)</f>
        <v>0</v>
      </c>
      <c r="R162" s="187">
        <f>ROUND(J162*H162,2)</f>
        <v>0</v>
      </c>
      <c r="S162" s="66"/>
      <c r="T162" s="188">
        <f>S162*H162</f>
        <v>0</v>
      </c>
      <c r="U162" s="188">
        <v>0</v>
      </c>
      <c r="V162" s="188">
        <f>U162*H162</f>
        <v>0</v>
      </c>
      <c r="W162" s="188">
        <v>0</v>
      </c>
      <c r="X162" s="189">
        <f>W162*H162</f>
        <v>0</v>
      </c>
      <c r="Y162" s="36"/>
      <c r="Z162" s="36"/>
      <c r="AA162" s="36"/>
      <c r="AB162" s="36"/>
      <c r="AC162" s="36"/>
      <c r="AD162" s="36"/>
      <c r="AE162" s="36"/>
      <c r="AR162" s="190" t="s">
        <v>155</v>
      </c>
      <c r="AT162" s="190" t="s">
        <v>142</v>
      </c>
      <c r="AU162" s="190" t="s">
        <v>86</v>
      </c>
      <c r="AY162" s="19" t="s">
        <v>138</v>
      </c>
      <c r="BE162" s="191">
        <f>IF(O162="základní",K162,0)</f>
        <v>0</v>
      </c>
      <c r="BF162" s="191">
        <f>IF(O162="snížená",K162,0)</f>
        <v>0</v>
      </c>
      <c r="BG162" s="191">
        <f>IF(O162="zákl. přenesená",K162,0)</f>
        <v>0</v>
      </c>
      <c r="BH162" s="191">
        <f>IF(O162="sníž. přenesená",K162,0)</f>
        <v>0</v>
      </c>
      <c r="BI162" s="191">
        <f>IF(O162="nulová",K162,0)</f>
        <v>0</v>
      </c>
      <c r="BJ162" s="19" t="s">
        <v>141</v>
      </c>
      <c r="BK162" s="191">
        <f>ROUND(P162*H162,2)</f>
        <v>0</v>
      </c>
      <c r="BL162" s="19" t="s">
        <v>155</v>
      </c>
      <c r="BM162" s="190" t="s">
        <v>665</v>
      </c>
    </row>
    <row r="163" spans="1:47" s="2" customFormat="1" ht="11.25">
      <c r="A163" s="36"/>
      <c r="B163" s="37"/>
      <c r="C163" s="38"/>
      <c r="D163" s="198" t="s">
        <v>184</v>
      </c>
      <c r="E163" s="38"/>
      <c r="F163" s="199" t="s">
        <v>1180</v>
      </c>
      <c r="G163" s="38"/>
      <c r="H163" s="38"/>
      <c r="I163" s="200"/>
      <c r="J163" s="200"/>
      <c r="K163" s="38"/>
      <c r="L163" s="38"/>
      <c r="M163" s="41"/>
      <c r="N163" s="201"/>
      <c r="O163" s="202"/>
      <c r="P163" s="66"/>
      <c r="Q163" s="66"/>
      <c r="R163" s="66"/>
      <c r="S163" s="66"/>
      <c r="T163" s="66"/>
      <c r="U163" s="66"/>
      <c r="V163" s="66"/>
      <c r="W163" s="66"/>
      <c r="X163" s="67"/>
      <c r="Y163" s="36"/>
      <c r="Z163" s="36"/>
      <c r="AA163" s="36"/>
      <c r="AB163" s="36"/>
      <c r="AC163" s="36"/>
      <c r="AD163" s="36"/>
      <c r="AE163" s="36"/>
      <c r="AT163" s="19" t="s">
        <v>184</v>
      </c>
      <c r="AU163" s="19" t="s">
        <v>86</v>
      </c>
    </row>
    <row r="164" spans="1:65" s="2" customFormat="1" ht="24">
      <c r="A164" s="36"/>
      <c r="B164" s="37"/>
      <c r="C164" s="178" t="s">
        <v>150</v>
      </c>
      <c r="D164" s="178" t="s">
        <v>142</v>
      </c>
      <c r="E164" s="179" t="s">
        <v>1181</v>
      </c>
      <c r="F164" s="180" t="s">
        <v>1182</v>
      </c>
      <c r="G164" s="181" t="s">
        <v>1063</v>
      </c>
      <c r="H164" s="182">
        <v>5</v>
      </c>
      <c r="I164" s="183"/>
      <c r="J164" s="183"/>
      <c r="K164" s="184">
        <f>ROUND(P164*H164,2)</f>
        <v>0</v>
      </c>
      <c r="L164" s="180" t="s">
        <v>182</v>
      </c>
      <c r="M164" s="41"/>
      <c r="N164" s="185" t="s">
        <v>22</v>
      </c>
      <c r="O164" s="186" t="s">
        <v>48</v>
      </c>
      <c r="P164" s="187">
        <f>I164+J164</f>
        <v>0</v>
      </c>
      <c r="Q164" s="187">
        <f>ROUND(I164*H164,2)</f>
        <v>0</v>
      </c>
      <c r="R164" s="187">
        <f>ROUND(J164*H164,2)</f>
        <v>0</v>
      </c>
      <c r="S164" s="66"/>
      <c r="T164" s="188">
        <f>S164*H164</f>
        <v>0</v>
      </c>
      <c r="U164" s="188">
        <v>0</v>
      </c>
      <c r="V164" s="188">
        <f>U164*H164</f>
        <v>0</v>
      </c>
      <c r="W164" s="188">
        <v>0</v>
      </c>
      <c r="X164" s="189">
        <f>W164*H164</f>
        <v>0</v>
      </c>
      <c r="Y164" s="36"/>
      <c r="Z164" s="36"/>
      <c r="AA164" s="36"/>
      <c r="AB164" s="36"/>
      <c r="AC164" s="36"/>
      <c r="AD164" s="36"/>
      <c r="AE164" s="36"/>
      <c r="AR164" s="190" t="s">
        <v>155</v>
      </c>
      <c r="AT164" s="190" t="s">
        <v>142</v>
      </c>
      <c r="AU164" s="190" t="s">
        <v>86</v>
      </c>
      <c r="AY164" s="19" t="s">
        <v>138</v>
      </c>
      <c r="BE164" s="191">
        <f>IF(O164="základní",K164,0)</f>
        <v>0</v>
      </c>
      <c r="BF164" s="191">
        <f>IF(O164="snížená",K164,0)</f>
        <v>0</v>
      </c>
      <c r="BG164" s="191">
        <f>IF(O164="zákl. přenesená",K164,0)</f>
        <v>0</v>
      </c>
      <c r="BH164" s="191">
        <f>IF(O164="sníž. přenesená",K164,0)</f>
        <v>0</v>
      </c>
      <c r="BI164" s="191">
        <f>IF(O164="nulová",K164,0)</f>
        <v>0</v>
      </c>
      <c r="BJ164" s="19" t="s">
        <v>141</v>
      </c>
      <c r="BK164" s="191">
        <f>ROUND(P164*H164,2)</f>
        <v>0</v>
      </c>
      <c r="BL164" s="19" t="s">
        <v>155</v>
      </c>
      <c r="BM164" s="190" t="s">
        <v>661</v>
      </c>
    </row>
    <row r="165" spans="1:47" s="2" customFormat="1" ht="11.25">
      <c r="A165" s="36"/>
      <c r="B165" s="37"/>
      <c r="C165" s="38"/>
      <c r="D165" s="198" t="s">
        <v>184</v>
      </c>
      <c r="E165" s="38"/>
      <c r="F165" s="199" t="s">
        <v>1183</v>
      </c>
      <c r="G165" s="38"/>
      <c r="H165" s="38"/>
      <c r="I165" s="200"/>
      <c r="J165" s="200"/>
      <c r="K165" s="38"/>
      <c r="L165" s="38"/>
      <c r="M165" s="41"/>
      <c r="N165" s="201"/>
      <c r="O165" s="202"/>
      <c r="P165" s="66"/>
      <c r="Q165" s="66"/>
      <c r="R165" s="66"/>
      <c r="S165" s="66"/>
      <c r="T165" s="66"/>
      <c r="U165" s="66"/>
      <c r="V165" s="66"/>
      <c r="W165" s="66"/>
      <c r="X165" s="67"/>
      <c r="Y165" s="36"/>
      <c r="Z165" s="36"/>
      <c r="AA165" s="36"/>
      <c r="AB165" s="36"/>
      <c r="AC165" s="36"/>
      <c r="AD165" s="36"/>
      <c r="AE165" s="36"/>
      <c r="AT165" s="19" t="s">
        <v>184</v>
      </c>
      <c r="AU165" s="19" t="s">
        <v>86</v>
      </c>
    </row>
    <row r="166" spans="1:65" s="2" customFormat="1" ht="24.2" customHeight="1">
      <c r="A166" s="36"/>
      <c r="B166" s="37"/>
      <c r="C166" s="178" t="s">
        <v>155</v>
      </c>
      <c r="D166" s="178" t="s">
        <v>142</v>
      </c>
      <c r="E166" s="179" t="s">
        <v>1184</v>
      </c>
      <c r="F166" s="180" t="s">
        <v>1185</v>
      </c>
      <c r="G166" s="181" t="s">
        <v>1063</v>
      </c>
      <c r="H166" s="182">
        <v>1</v>
      </c>
      <c r="I166" s="183"/>
      <c r="J166" s="183"/>
      <c r="K166" s="184">
        <f>ROUND(P166*H166,2)</f>
        <v>0</v>
      </c>
      <c r="L166" s="180" t="s">
        <v>145</v>
      </c>
      <c r="M166" s="41"/>
      <c r="N166" s="185" t="s">
        <v>22</v>
      </c>
      <c r="O166" s="186" t="s">
        <v>48</v>
      </c>
      <c r="P166" s="187">
        <f>I166+J166</f>
        <v>0</v>
      </c>
      <c r="Q166" s="187">
        <f>ROUND(I166*H166,2)</f>
        <v>0</v>
      </c>
      <c r="R166" s="187">
        <f>ROUND(J166*H166,2)</f>
        <v>0</v>
      </c>
      <c r="S166" s="66"/>
      <c r="T166" s="188">
        <f>S166*H166</f>
        <v>0</v>
      </c>
      <c r="U166" s="188">
        <v>0</v>
      </c>
      <c r="V166" s="188">
        <f>U166*H166</f>
        <v>0</v>
      </c>
      <c r="W166" s="188">
        <v>0</v>
      </c>
      <c r="X166" s="189">
        <f>W166*H166</f>
        <v>0</v>
      </c>
      <c r="Y166" s="36"/>
      <c r="Z166" s="36"/>
      <c r="AA166" s="36"/>
      <c r="AB166" s="36"/>
      <c r="AC166" s="36"/>
      <c r="AD166" s="36"/>
      <c r="AE166" s="36"/>
      <c r="AR166" s="190" t="s">
        <v>155</v>
      </c>
      <c r="AT166" s="190" t="s">
        <v>142</v>
      </c>
      <c r="AU166" s="190" t="s">
        <v>86</v>
      </c>
      <c r="AY166" s="19" t="s">
        <v>138</v>
      </c>
      <c r="BE166" s="191">
        <f>IF(O166="základní",K166,0)</f>
        <v>0</v>
      </c>
      <c r="BF166" s="191">
        <f>IF(O166="snížená",K166,0)</f>
        <v>0</v>
      </c>
      <c r="BG166" s="191">
        <f>IF(O166="zákl. přenesená",K166,0)</f>
        <v>0</v>
      </c>
      <c r="BH166" s="191">
        <f>IF(O166="sníž. přenesená",K166,0)</f>
        <v>0</v>
      </c>
      <c r="BI166" s="191">
        <f>IF(O166="nulová",K166,0)</f>
        <v>0</v>
      </c>
      <c r="BJ166" s="19" t="s">
        <v>141</v>
      </c>
      <c r="BK166" s="191">
        <f>ROUND(P166*H166,2)</f>
        <v>0</v>
      </c>
      <c r="BL166" s="19" t="s">
        <v>155</v>
      </c>
      <c r="BM166" s="190" t="s">
        <v>694</v>
      </c>
    </row>
    <row r="167" spans="1:65" s="2" customFormat="1" ht="33" customHeight="1">
      <c r="A167" s="36"/>
      <c r="B167" s="37"/>
      <c r="C167" s="178" t="s">
        <v>137</v>
      </c>
      <c r="D167" s="178" t="s">
        <v>142</v>
      </c>
      <c r="E167" s="179" t="s">
        <v>1186</v>
      </c>
      <c r="F167" s="180" t="s">
        <v>1187</v>
      </c>
      <c r="G167" s="181" t="s">
        <v>1063</v>
      </c>
      <c r="H167" s="182">
        <v>2</v>
      </c>
      <c r="I167" s="183"/>
      <c r="J167" s="183"/>
      <c r="K167" s="184">
        <f>ROUND(P167*H167,2)</f>
        <v>0</v>
      </c>
      <c r="L167" s="180" t="s">
        <v>182</v>
      </c>
      <c r="M167" s="41"/>
      <c r="N167" s="185" t="s">
        <v>22</v>
      </c>
      <c r="O167" s="186" t="s">
        <v>48</v>
      </c>
      <c r="P167" s="187">
        <f>I167+J167</f>
        <v>0</v>
      </c>
      <c r="Q167" s="187">
        <f>ROUND(I167*H167,2)</f>
        <v>0</v>
      </c>
      <c r="R167" s="187">
        <f>ROUND(J167*H167,2)</f>
        <v>0</v>
      </c>
      <c r="S167" s="66"/>
      <c r="T167" s="188">
        <f>S167*H167</f>
        <v>0</v>
      </c>
      <c r="U167" s="188">
        <v>0</v>
      </c>
      <c r="V167" s="188">
        <f>U167*H167</f>
        <v>0</v>
      </c>
      <c r="W167" s="188">
        <v>0</v>
      </c>
      <c r="X167" s="189">
        <f>W167*H167</f>
        <v>0</v>
      </c>
      <c r="Y167" s="36"/>
      <c r="Z167" s="36"/>
      <c r="AA167" s="36"/>
      <c r="AB167" s="36"/>
      <c r="AC167" s="36"/>
      <c r="AD167" s="36"/>
      <c r="AE167" s="36"/>
      <c r="AR167" s="190" t="s">
        <v>155</v>
      </c>
      <c r="AT167" s="190" t="s">
        <v>142</v>
      </c>
      <c r="AU167" s="190" t="s">
        <v>86</v>
      </c>
      <c r="AY167" s="19" t="s">
        <v>138</v>
      </c>
      <c r="BE167" s="191">
        <f>IF(O167="základní",K167,0)</f>
        <v>0</v>
      </c>
      <c r="BF167" s="191">
        <f>IF(O167="snížená",K167,0)</f>
        <v>0</v>
      </c>
      <c r="BG167" s="191">
        <f>IF(O167="zákl. přenesená",K167,0)</f>
        <v>0</v>
      </c>
      <c r="BH167" s="191">
        <f>IF(O167="sníž. přenesená",K167,0)</f>
        <v>0</v>
      </c>
      <c r="BI167" s="191">
        <f>IF(O167="nulová",K167,0)</f>
        <v>0</v>
      </c>
      <c r="BJ167" s="19" t="s">
        <v>141</v>
      </c>
      <c r="BK167" s="191">
        <f>ROUND(P167*H167,2)</f>
        <v>0</v>
      </c>
      <c r="BL167" s="19" t="s">
        <v>155</v>
      </c>
      <c r="BM167" s="190" t="s">
        <v>1188</v>
      </c>
    </row>
    <row r="168" spans="1:47" s="2" customFormat="1" ht="11.25">
      <c r="A168" s="36"/>
      <c r="B168" s="37"/>
      <c r="C168" s="38"/>
      <c r="D168" s="198" t="s">
        <v>184</v>
      </c>
      <c r="E168" s="38"/>
      <c r="F168" s="199" t="s">
        <v>1189</v>
      </c>
      <c r="G168" s="38"/>
      <c r="H168" s="38"/>
      <c r="I168" s="200"/>
      <c r="J168" s="200"/>
      <c r="K168" s="38"/>
      <c r="L168" s="38"/>
      <c r="M168" s="41"/>
      <c r="N168" s="201"/>
      <c r="O168" s="202"/>
      <c r="P168" s="66"/>
      <c r="Q168" s="66"/>
      <c r="R168" s="66"/>
      <c r="S168" s="66"/>
      <c r="T168" s="66"/>
      <c r="U168" s="66"/>
      <c r="V168" s="66"/>
      <c r="W168" s="66"/>
      <c r="X168" s="67"/>
      <c r="Y168" s="36"/>
      <c r="Z168" s="36"/>
      <c r="AA168" s="36"/>
      <c r="AB168" s="36"/>
      <c r="AC168" s="36"/>
      <c r="AD168" s="36"/>
      <c r="AE168" s="36"/>
      <c r="AT168" s="19" t="s">
        <v>184</v>
      </c>
      <c r="AU168" s="19" t="s">
        <v>86</v>
      </c>
    </row>
    <row r="169" spans="1:65" s="2" customFormat="1" ht="16.5" customHeight="1">
      <c r="A169" s="36"/>
      <c r="B169" s="37"/>
      <c r="C169" s="178" t="s">
        <v>256</v>
      </c>
      <c r="D169" s="178" t="s">
        <v>142</v>
      </c>
      <c r="E169" s="179" t="s">
        <v>1190</v>
      </c>
      <c r="F169" s="180" t="s">
        <v>1191</v>
      </c>
      <c r="G169" s="181" t="s">
        <v>1063</v>
      </c>
      <c r="H169" s="182">
        <v>3</v>
      </c>
      <c r="I169" s="183"/>
      <c r="J169" s="183"/>
      <c r="K169" s="184">
        <f>ROUND(P169*H169,2)</f>
        <v>0</v>
      </c>
      <c r="L169" s="180" t="s">
        <v>145</v>
      </c>
      <c r="M169" s="41"/>
      <c r="N169" s="185" t="s">
        <v>22</v>
      </c>
      <c r="O169" s="186" t="s">
        <v>48</v>
      </c>
      <c r="P169" s="187">
        <f>I169+J169</f>
        <v>0</v>
      </c>
      <c r="Q169" s="187">
        <f>ROUND(I169*H169,2)</f>
        <v>0</v>
      </c>
      <c r="R169" s="187">
        <f>ROUND(J169*H169,2)</f>
        <v>0</v>
      </c>
      <c r="S169" s="66"/>
      <c r="T169" s="188">
        <f>S169*H169</f>
        <v>0</v>
      </c>
      <c r="U169" s="188">
        <v>0</v>
      </c>
      <c r="V169" s="188">
        <f>U169*H169</f>
        <v>0</v>
      </c>
      <c r="W169" s="188">
        <v>0</v>
      </c>
      <c r="X169" s="189">
        <f>W169*H169</f>
        <v>0</v>
      </c>
      <c r="Y169" s="36"/>
      <c r="Z169" s="36"/>
      <c r="AA169" s="36"/>
      <c r="AB169" s="36"/>
      <c r="AC169" s="36"/>
      <c r="AD169" s="36"/>
      <c r="AE169" s="36"/>
      <c r="AR169" s="190" t="s">
        <v>155</v>
      </c>
      <c r="AT169" s="190" t="s">
        <v>142</v>
      </c>
      <c r="AU169" s="190" t="s">
        <v>86</v>
      </c>
      <c r="AY169" s="19" t="s">
        <v>138</v>
      </c>
      <c r="BE169" s="191">
        <f>IF(O169="základní",K169,0)</f>
        <v>0</v>
      </c>
      <c r="BF169" s="191">
        <f>IF(O169="snížená",K169,0)</f>
        <v>0</v>
      </c>
      <c r="BG169" s="191">
        <f>IF(O169="zákl. přenesená",K169,0)</f>
        <v>0</v>
      </c>
      <c r="BH169" s="191">
        <f>IF(O169="sníž. přenesená",K169,0)</f>
        <v>0</v>
      </c>
      <c r="BI169" s="191">
        <f>IF(O169="nulová",K169,0)</f>
        <v>0</v>
      </c>
      <c r="BJ169" s="19" t="s">
        <v>141</v>
      </c>
      <c r="BK169" s="191">
        <f>ROUND(P169*H169,2)</f>
        <v>0</v>
      </c>
      <c r="BL169" s="19" t="s">
        <v>155</v>
      </c>
      <c r="BM169" s="190" t="s">
        <v>702</v>
      </c>
    </row>
    <row r="170" spans="1:65" s="2" customFormat="1" ht="37.9" customHeight="1">
      <c r="A170" s="36"/>
      <c r="B170" s="37"/>
      <c r="C170" s="178" t="s">
        <v>1088</v>
      </c>
      <c r="D170" s="178" t="s">
        <v>142</v>
      </c>
      <c r="E170" s="179" t="s">
        <v>1192</v>
      </c>
      <c r="F170" s="180" t="s">
        <v>1193</v>
      </c>
      <c r="G170" s="181" t="s">
        <v>1063</v>
      </c>
      <c r="H170" s="182">
        <v>1</v>
      </c>
      <c r="I170" s="183"/>
      <c r="J170" s="183"/>
      <c r="K170" s="184">
        <f>ROUND(P170*H170,2)</f>
        <v>0</v>
      </c>
      <c r="L170" s="180" t="s">
        <v>145</v>
      </c>
      <c r="M170" s="41"/>
      <c r="N170" s="185" t="s">
        <v>22</v>
      </c>
      <c r="O170" s="186" t="s">
        <v>48</v>
      </c>
      <c r="P170" s="187">
        <f>I170+J170</f>
        <v>0</v>
      </c>
      <c r="Q170" s="187">
        <f>ROUND(I170*H170,2)</f>
        <v>0</v>
      </c>
      <c r="R170" s="187">
        <f>ROUND(J170*H170,2)</f>
        <v>0</v>
      </c>
      <c r="S170" s="66"/>
      <c r="T170" s="188">
        <f>S170*H170</f>
        <v>0</v>
      </c>
      <c r="U170" s="188">
        <v>0</v>
      </c>
      <c r="V170" s="188">
        <f>U170*H170</f>
        <v>0</v>
      </c>
      <c r="W170" s="188">
        <v>0</v>
      </c>
      <c r="X170" s="189">
        <f>W170*H170</f>
        <v>0</v>
      </c>
      <c r="Y170" s="36"/>
      <c r="Z170" s="36"/>
      <c r="AA170" s="36"/>
      <c r="AB170" s="36"/>
      <c r="AC170" s="36"/>
      <c r="AD170" s="36"/>
      <c r="AE170" s="36"/>
      <c r="AR170" s="190" t="s">
        <v>155</v>
      </c>
      <c r="AT170" s="190" t="s">
        <v>142</v>
      </c>
      <c r="AU170" s="190" t="s">
        <v>86</v>
      </c>
      <c r="AY170" s="19" t="s">
        <v>138</v>
      </c>
      <c r="BE170" s="191">
        <f>IF(O170="základní",K170,0)</f>
        <v>0</v>
      </c>
      <c r="BF170" s="191">
        <f>IF(O170="snížená",K170,0)</f>
        <v>0</v>
      </c>
      <c r="BG170" s="191">
        <f>IF(O170="zákl. přenesená",K170,0)</f>
        <v>0</v>
      </c>
      <c r="BH170" s="191">
        <f>IF(O170="sníž. přenesená",K170,0)</f>
        <v>0</v>
      </c>
      <c r="BI170" s="191">
        <f>IF(O170="nulová",K170,0)</f>
        <v>0</v>
      </c>
      <c r="BJ170" s="19" t="s">
        <v>141</v>
      </c>
      <c r="BK170" s="191">
        <f>ROUND(P170*H170,2)</f>
        <v>0</v>
      </c>
      <c r="BL170" s="19" t="s">
        <v>155</v>
      </c>
      <c r="BM170" s="190" t="s">
        <v>994</v>
      </c>
    </row>
    <row r="171" spans="1:65" s="2" customFormat="1" ht="21.75" customHeight="1">
      <c r="A171" s="36"/>
      <c r="B171" s="37"/>
      <c r="C171" s="178" t="s">
        <v>230</v>
      </c>
      <c r="D171" s="178" t="s">
        <v>142</v>
      </c>
      <c r="E171" s="179" t="s">
        <v>1194</v>
      </c>
      <c r="F171" s="180" t="s">
        <v>1195</v>
      </c>
      <c r="G171" s="181" t="s">
        <v>1063</v>
      </c>
      <c r="H171" s="182">
        <v>1</v>
      </c>
      <c r="I171" s="183"/>
      <c r="J171" s="183"/>
      <c r="K171" s="184">
        <f>ROUND(P171*H171,2)</f>
        <v>0</v>
      </c>
      <c r="L171" s="180" t="s">
        <v>145</v>
      </c>
      <c r="M171" s="41"/>
      <c r="N171" s="185" t="s">
        <v>22</v>
      </c>
      <c r="O171" s="186" t="s">
        <v>48</v>
      </c>
      <c r="P171" s="187">
        <f>I171+J171</f>
        <v>0</v>
      </c>
      <c r="Q171" s="187">
        <f>ROUND(I171*H171,2)</f>
        <v>0</v>
      </c>
      <c r="R171" s="187">
        <f>ROUND(J171*H171,2)</f>
        <v>0</v>
      </c>
      <c r="S171" s="66"/>
      <c r="T171" s="188">
        <f>S171*H171</f>
        <v>0</v>
      </c>
      <c r="U171" s="188">
        <v>0</v>
      </c>
      <c r="V171" s="188">
        <f>U171*H171</f>
        <v>0</v>
      </c>
      <c r="W171" s="188">
        <v>0</v>
      </c>
      <c r="X171" s="189">
        <f>W171*H171</f>
        <v>0</v>
      </c>
      <c r="Y171" s="36"/>
      <c r="Z171" s="36"/>
      <c r="AA171" s="36"/>
      <c r="AB171" s="36"/>
      <c r="AC171" s="36"/>
      <c r="AD171" s="36"/>
      <c r="AE171" s="36"/>
      <c r="AR171" s="190" t="s">
        <v>155</v>
      </c>
      <c r="AT171" s="190" t="s">
        <v>142</v>
      </c>
      <c r="AU171" s="190" t="s">
        <v>86</v>
      </c>
      <c r="AY171" s="19" t="s">
        <v>138</v>
      </c>
      <c r="BE171" s="191">
        <f>IF(O171="základní",K171,0)</f>
        <v>0</v>
      </c>
      <c r="BF171" s="191">
        <f>IF(O171="snížená",K171,0)</f>
        <v>0</v>
      </c>
      <c r="BG171" s="191">
        <f>IF(O171="zákl. přenesená",K171,0)</f>
        <v>0</v>
      </c>
      <c r="BH171" s="191">
        <f>IF(O171="sníž. přenesená",K171,0)</f>
        <v>0</v>
      </c>
      <c r="BI171" s="191">
        <f>IF(O171="nulová",K171,0)</f>
        <v>0</v>
      </c>
      <c r="BJ171" s="19" t="s">
        <v>141</v>
      </c>
      <c r="BK171" s="191">
        <f>ROUND(P171*H171,2)</f>
        <v>0</v>
      </c>
      <c r="BL171" s="19" t="s">
        <v>155</v>
      </c>
      <c r="BM171" s="190" t="s">
        <v>1006</v>
      </c>
    </row>
    <row r="172" spans="1:65" s="2" customFormat="1" ht="37.9" customHeight="1">
      <c r="A172" s="36"/>
      <c r="B172" s="37"/>
      <c r="C172" s="178" t="s">
        <v>238</v>
      </c>
      <c r="D172" s="178" t="s">
        <v>142</v>
      </c>
      <c r="E172" s="179" t="s">
        <v>1196</v>
      </c>
      <c r="F172" s="180" t="s">
        <v>1197</v>
      </c>
      <c r="G172" s="181" t="s">
        <v>144</v>
      </c>
      <c r="H172" s="182">
        <v>1</v>
      </c>
      <c r="I172" s="183"/>
      <c r="J172" s="183"/>
      <c r="K172" s="184">
        <f>ROUND(P172*H172,2)</f>
        <v>0</v>
      </c>
      <c r="L172" s="180" t="s">
        <v>22</v>
      </c>
      <c r="M172" s="41"/>
      <c r="N172" s="185" t="s">
        <v>22</v>
      </c>
      <c r="O172" s="186" t="s">
        <v>48</v>
      </c>
      <c r="P172" s="187">
        <f>I172+J172</f>
        <v>0</v>
      </c>
      <c r="Q172" s="187">
        <f>ROUND(I172*H172,2)</f>
        <v>0</v>
      </c>
      <c r="R172" s="187">
        <f>ROUND(J172*H172,2)</f>
        <v>0</v>
      </c>
      <c r="S172" s="66"/>
      <c r="T172" s="188">
        <f>S172*H172</f>
        <v>0</v>
      </c>
      <c r="U172" s="188">
        <v>0</v>
      </c>
      <c r="V172" s="188">
        <f>U172*H172</f>
        <v>0</v>
      </c>
      <c r="W172" s="188">
        <v>0</v>
      </c>
      <c r="X172" s="189">
        <f>W172*H172</f>
        <v>0</v>
      </c>
      <c r="Y172" s="36"/>
      <c r="Z172" s="36"/>
      <c r="AA172" s="36"/>
      <c r="AB172" s="36"/>
      <c r="AC172" s="36"/>
      <c r="AD172" s="36"/>
      <c r="AE172" s="36"/>
      <c r="AR172" s="190" t="s">
        <v>155</v>
      </c>
      <c r="AT172" s="190" t="s">
        <v>142</v>
      </c>
      <c r="AU172" s="190" t="s">
        <v>86</v>
      </c>
      <c r="AY172" s="19" t="s">
        <v>138</v>
      </c>
      <c r="BE172" s="191">
        <f>IF(O172="základní",K172,0)</f>
        <v>0</v>
      </c>
      <c r="BF172" s="191">
        <f>IF(O172="snížená",K172,0)</f>
        <v>0</v>
      </c>
      <c r="BG172" s="191">
        <f>IF(O172="zákl. přenesená",K172,0)</f>
        <v>0</v>
      </c>
      <c r="BH172" s="191">
        <f>IF(O172="sníž. přenesená",K172,0)</f>
        <v>0</v>
      </c>
      <c r="BI172" s="191">
        <f>IF(O172="nulová",K172,0)</f>
        <v>0</v>
      </c>
      <c r="BJ172" s="19" t="s">
        <v>141</v>
      </c>
      <c r="BK172" s="191">
        <f>ROUND(P172*H172,2)</f>
        <v>0</v>
      </c>
      <c r="BL172" s="19" t="s">
        <v>155</v>
      </c>
      <c r="BM172" s="190" t="s">
        <v>1034</v>
      </c>
    </row>
    <row r="173" spans="1:65" s="2" customFormat="1" ht="24.2" customHeight="1">
      <c r="A173" s="36"/>
      <c r="B173" s="37"/>
      <c r="C173" s="178" t="s">
        <v>250</v>
      </c>
      <c r="D173" s="178" t="s">
        <v>142</v>
      </c>
      <c r="E173" s="179" t="s">
        <v>1198</v>
      </c>
      <c r="F173" s="180" t="s">
        <v>1199</v>
      </c>
      <c r="G173" s="181" t="s">
        <v>1063</v>
      </c>
      <c r="H173" s="182">
        <v>1</v>
      </c>
      <c r="I173" s="183"/>
      <c r="J173" s="183"/>
      <c r="K173" s="184">
        <f>ROUND(P173*H173,2)</f>
        <v>0</v>
      </c>
      <c r="L173" s="180" t="s">
        <v>182</v>
      </c>
      <c r="M173" s="41"/>
      <c r="N173" s="185" t="s">
        <v>22</v>
      </c>
      <c r="O173" s="186" t="s">
        <v>48</v>
      </c>
      <c r="P173" s="187">
        <f>I173+J173</f>
        <v>0</v>
      </c>
      <c r="Q173" s="187">
        <f>ROUND(I173*H173,2)</f>
        <v>0</v>
      </c>
      <c r="R173" s="187">
        <f>ROUND(J173*H173,2)</f>
        <v>0</v>
      </c>
      <c r="S173" s="66"/>
      <c r="T173" s="188">
        <f>S173*H173</f>
        <v>0</v>
      </c>
      <c r="U173" s="188">
        <v>0</v>
      </c>
      <c r="V173" s="188">
        <f>U173*H173</f>
        <v>0</v>
      </c>
      <c r="W173" s="188">
        <v>0</v>
      </c>
      <c r="X173" s="189">
        <f>W173*H173</f>
        <v>0</v>
      </c>
      <c r="Y173" s="36"/>
      <c r="Z173" s="36"/>
      <c r="AA173" s="36"/>
      <c r="AB173" s="36"/>
      <c r="AC173" s="36"/>
      <c r="AD173" s="36"/>
      <c r="AE173" s="36"/>
      <c r="AR173" s="190" t="s">
        <v>155</v>
      </c>
      <c r="AT173" s="190" t="s">
        <v>142</v>
      </c>
      <c r="AU173" s="190" t="s">
        <v>86</v>
      </c>
      <c r="AY173" s="19" t="s">
        <v>138</v>
      </c>
      <c r="BE173" s="191">
        <f>IF(O173="základní",K173,0)</f>
        <v>0</v>
      </c>
      <c r="BF173" s="191">
        <f>IF(O173="snížená",K173,0)</f>
        <v>0</v>
      </c>
      <c r="BG173" s="191">
        <f>IF(O173="zákl. přenesená",K173,0)</f>
        <v>0</v>
      </c>
      <c r="BH173" s="191">
        <f>IF(O173="sníž. přenesená",K173,0)</f>
        <v>0</v>
      </c>
      <c r="BI173" s="191">
        <f>IF(O173="nulová",K173,0)</f>
        <v>0</v>
      </c>
      <c r="BJ173" s="19" t="s">
        <v>141</v>
      </c>
      <c r="BK173" s="191">
        <f>ROUND(P173*H173,2)</f>
        <v>0</v>
      </c>
      <c r="BL173" s="19" t="s">
        <v>155</v>
      </c>
      <c r="BM173" s="190" t="s">
        <v>492</v>
      </c>
    </row>
    <row r="174" spans="1:47" s="2" customFormat="1" ht="11.25">
      <c r="A174" s="36"/>
      <c r="B174" s="37"/>
      <c r="C174" s="38"/>
      <c r="D174" s="198" t="s">
        <v>184</v>
      </c>
      <c r="E174" s="38"/>
      <c r="F174" s="199" t="s">
        <v>1200</v>
      </c>
      <c r="G174" s="38"/>
      <c r="H174" s="38"/>
      <c r="I174" s="200"/>
      <c r="J174" s="200"/>
      <c r="K174" s="38"/>
      <c r="L174" s="38"/>
      <c r="M174" s="41"/>
      <c r="N174" s="201"/>
      <c r="O174" s="202"/>
      <c r="P174" s="66"/>
      <c r="Q174" s="66"/>
      <c r="R174" s="66"/>
      <c r="S174" s="66"/>
      <c r="T174" s="66"/>
      <c r="U174" s="66"/>
      <c r="V174" s="66"/>
      <c r="W174" s="66"/>
      <c r="X174" s="67"/>
      <c r="Y174" s="36"/>
      <c r="Z174" s="36"/>
      <c r="AA174" s="36"/>
      <c r="AB174" s="36"/>
      <c r="AC174" s="36"/>
      <c r="AD174" s="36"/>
      <c r="AE174" s="36"/>
      <c r="AT174" s="19" t="s">
        <v>184</v>
      </c>
      <c r="AU174" s="19" t="s">
        <v>86</v>
      </c>
    </row>
    <row r="175" spans="1:65" s="2" customFormat="1" ht="16.5" customHeight="1">
      <c r="A175" s="36"/>
      <c r="B175" s="37"/>
      <c r="C175" s="178" t="s">
        <v>223</v>
      </c>
      <c r="D175" s="178" t="s">
        <v>142</v>
      </c>
      <c r="E175" s="179" t="s">
        <v>1201</v>
      </c>
      <c r="F175" s="180" t="s">
        <v>1202</v>
      </c>
      <c r="G175" s="181" t="s">
        <v>144</v>
      </c>
      <c r="H175" s="182">
        <v>1</v>
      </c>
      <c r="I175" s="183"/>
      <c r="J175" s="183"/>
      <c r="K175" s="184">
        <f aca="true" t="shared" si="0" ref="K175:K180">ROUND(P175*H175,2)</f>
        <v>0</v>
      </c>
      <c r="L175" s="180" t="s">
        <v>145</v>
      </c>
      <c r="M175" s="41"/>
      <c r="N175" s="185" t="s">
        <v>22</v>
      </c>
      <c r="O175" s="186" t="s">
        <v>48</v>
      </c>
      <c r="P175" s="187">
        <f aca="true" t="shared" si="1" ref="P175:P180">I175+J175</f>
        <v>0</v>
      </c>
      <c r="Q175" s="187">
        <f aca="true" t="shared" si="2" ref="Q175:Q180">ROUND(I175*H175,2)</f>
        <v>0</v>
      </c>
      <c r="R175" s="187">
        <f aca="true" t="shared" si="3" ref="R175:R180">ROUND(J175*H175,2)</f>
        <v>0</v>
      </c>
      <c r="S175" s="66"/>
      <c r="T175" s="188">
        <f aca="true" t="shared" si="4" ref="T175:T180">S175*H175</f>
        <v>0</v>
      </c>
      <c r="U175" s="188">
        <v>0</v>
      </c>
      <c r="V175" s="188">
        <f aca="true" t="shared" si="5" ref="V175:V180">U175*H175</f>
        <v>0</v>
      </c>
      <c r="W175" s="188">
        <v>0</v>
      </c>
      <c r="X175" s="189">
        <f aca="true" t="shared" si="6" ref="X175:X180">W175*H175</f>
        <v>0</v>
      </c>
      <c r="Y175" s="36"/>
      <c r="Z175" s="36"/>
      <c r="AA175" s="36"/>
      <c r="AB175" s="36"/>
      <c r="AC175" s="36"/>
      <c r="AD175" s="36"/>
      <c r="AE175" s="36"/>
      <c r="AR175" s="190" t="s">
        <v>155</v>
      </c>
      <c r="AT175" s="190" t="s">
        <v>142</v>
      </c>
      <c r="AU175" s="190" t="s">
        <v>86</v>
      </c>
      <c r="AY175" s="19" t="s">
        <v>138</v>
      </c>
      <c r="BE175" s="191">
        <f aca="true" t="shared" si="7" ref="BE175:BE180">IF(O175="základní",K175,0)</f>
        <v>0</v>
      </c>
      <c r="BF175" s="191">
        <f aca="true" t="shared" si="8" ref="BF175:BF180">IF(O175="snížená",K175,0)</f>
        <v>0</v>
      </c>
      <c r="BG175" s="191">
        <f aca="true" t="shared" si="9" ref="BG175:BG180">IF(O175="zákl. přenesená",K175,0)</f>
        <v>0</v>
      </c>
      <c r="BH175" s="191">
        <f aca="true" t="shared" si="10" ref="BH175:BH180">IF(O175="sníž. přenesená",K175,0)</f>
        <v>0</v>
      </c>
      <c r="BI175" s="191">
        <f aca="true" t="shared" si="11" ref="BI175:BI180">IF(O175="nulová",K175,0)</f>
        <v>0</v>
      </c>
      <c r="BJ175" s="19" t="s">
        <v>141</v>
      </c>
      <c r="BK175" s="191">
        <f aca="true" t="shared" si="12" ref="BK175:BK180">ROUND(P175*H175,2)</f>
        <v>0</v>
      </c>
      <c r="BL175" s="19" t="s">
        <v>155</v>
      </c>
      <c r="BM175" s="190" t="s">
        <v>556</v>
      </c>
    </row>
    <row r="176" spans="1:65" s="2" customFormat="1" ht="16.5" customHeight="1">
      <c r="A176" s="36"/>
      <c r="B176" s="37"/>
      <c r="C176" s="178" t="s">
        <v>9</v>
      </c>
      <c r="D176" s="178" t="s">
        <v>142</v>
      </c>
      <c r="E176" s="179" t="s">
        <v>1203</v>
      </c>
      <c r="F176" s="180" t="s">
        <v>1204</v>
      </c>
      <c r="G176" s="181" t="s">
        <v>1205</v>
      </c>
      <c r="H176" s="182">
        <v>2</v>
      </c>
      <c r="I176" s="183"/>
      <c r="J176" s="183"/>
      <c r="K176" s="184">
        <f t="shared" si="0"/>
        <v>0</v>
      </c>
      <c r="L176" s="180" t="s">
        <v>145</v>
      </c>
      <c r="M176" s="41"/>
      <c r="N176" s="185" t="s">
        <v>22</v>
      </c>
      <c r="O176" s="186" t="s">
        <v>48</v>
      </c>
      <c r="P176" s="187">
        <f t="shared" si="1"/>
        <v>0</v>
      </c>
      <c r="Q176" s="187">
        <f t="shared" si="2"/>
        <v>0</v>
      </c>
      <c r="R176" s="187">
        <f t="shared" si="3"/>
        <v>0</v>
      </c>
      <c r="S176" s="66"/>
      <c r="T176" s="188">
        <f t="shared" si="4"/>
        <v>0</v>
      </c>
      <c r="U176" s="188">
        <v>0</v>
      </c>
      <c r="V176" s="188">
        <f t="shared" si="5"/>
        <v>0</v>
      </c>
      <c r="W176" s="188">
        <v>0</v>
      </c>
      <c r="X176" s="189">
        <f t="shared" si="6"/>
        <v>0</v>
      </c>
      <c r="Y176" s="36"/>
      <c r="Z176" s="36"/>
      <c r="AA176" s="36"/>
      <c r="AB176" s="36"/>
      <c r="AC176" s="36"/>
      <c r="AD176" s="36"/>
      <c r="AE176" s="36"/>
      <c r="AR176" s="190" t="s">
        <v>155</v>
      </c>
      <c r="AT176" s="190" t="s">
        <v>142</v>
      </c>
      <c r="AU176" s="190" t="s">
        <v>86</v>
      </c>
      <c r="AY176" s="19" t="s">
        <v>138</v>
      </c>
      <c r="BE176" s="191">
        <f t="shared" si="7"/>
        <v>0</v>
      </c>
      <c r="BF176" s="191">
        <f t="shared" si="8"/>
        <v>0</v>
      </c>
      <c r="BG176" s="191">
        <f t="shared" si="9"/>
        <v>0</v>
      </c>
      <c r="BH176" s="191">
        <f t="shared" si="10"/>
        <v>0</v>
      </c>
      <c r="BI176" s="191">
        <f t="shared" si="11"/>
        <v>0</v>
      </c>
      <c r="BJ176" s="19" t="s">
        <v>141</v>
      </c>
      <c r="BK176" s="191">
        <f t="shared" si="12"/>
        <v>0</v>
      </c>
      <c r="BL176" s="19" t="s">
        <v>155</v>
      </c>
      <c r="BM176" s="190" t="s">
        <v>706</v>
      </c>
    </row>
    <row r="177" spans="1:65" s="2" customFormat="1" ht="16.5" customHeight="1">
      <c r="A177" s="36"/>
      <c r="B177" s="37"/>
      <c r="C177" s="178" t="s">
        <v>507</v>
      </c>
      <c r="D177" s="178" t="s">
        <v>142</v>
      </c>
      <c r="E177" s="179" t="s">
        <v>1206</v>
      </c>
      <c r="F177" s="180" t="s">
        <v>1207</v>
      </c>
      <c r="G177" s="181" t="s">
        <v>144</v>
      </c>
      <c r="H177" s="182">
        <v>26</v>
      </c>
      <c r="I177" s="183"/>
      <c r="J177" s="183"/>
      <c r="K177" s="184">
        <f t="shared" si="0"/>
        <v>0</v>
      </c>
      <c r="L177" s="180" t="s">
        <v>22</v>
      </c>
      <c r="M177" s="41"/>
      <c r="N177" s="185" t="s">
        <v>22</v>
      </c>
      <c r="O177" s="186" t="s">
        <v>48</v>
      </c>
      <c r="P177" s="187">
        <f t="shared" si="1"/>
        <v>0</v>
      </c>
      <c r="Q177" s="187">
        <f t="shared" si="2"/>
        <v>0</v>
      </c>
      <c r="R177" s="187">
        <f t="shared" si="3"/>
        <v>0</v>
      </c>
      <c r="S177" s="66"/>
      <c r="T177" s="188">
        <f t="shared" si="4"/>
        <v>0</v>
      </c>
      <c r="U177" s="188">
        <v>0</v>
      </c>
      <c r="V177" s="188">
        <f t="shared" si="5"/>
        <v>0</v>
      </c>
      <c r="W177" s="188">
        <v>0</v>
      </c>
      <c r="X177" s="189">
        <f t="shared" si="6"/>
        <v>0</v>
      </c>
      <c r="Y177" s="36"/>
      <c r="Z177" s="36"/>
      <c r="AA177" s="36"/>
      <c r="AB177" s="36"/>
      <c r="AC177" s="36"/>
      <c r="AD177" s="36"/>
      <c r="AE177" s="36"/>
      <c r="AR177" s="190" t="s">
        <v>155</v>
      </c>
      <c r="AT177" s="190" t="s">
        <v>142</v>
      </c>
      <c r="AU177" s="190" t="s">
        <v>86</v>
      </c>
      <c r="AY177" s="19" t="s">
        <v>138</v>
      </c>
      <c r="BE177" s="191">
        <f t="shared" si="7"/>
        <v>0</v>
      </c>
      <c r="BF177" s="191">
        <f t="shared" si="8"/>
        <v>0</v>
      </c>
      <c r="BG177" s="191">
        <f t="shared" si="9"/>
        <v>0</v>
      </c>
      <c r="BH177" s="191">
        <f t="shared" si="10"/>
        <v>0</v>
      </c>
      <c r="BI177" s="191">
        <f t="shared" si="11"/>
        <v>0</v>
      </c>
      <c r="BJ177" s="19" t="s">
        <v>141</v>
      </c>
      <c r="BK177" s="191">
        <f t="shared" si="12"/>
        <v>0</v>
      </c>
      <c r="BL177" s="19" t="s">
        <v>155</v>
      </c>
      <c r="BM177" s="190" t="s">
        <v>963</v>
      </c>
    </row>
    <row r="178" spans="1:65" s="2" customFormat="1" ht="21.75" customHeight="1">
      <c r="A178" s="36"/>
      <c r="B178" s="37"/>
      <c r="C178" s="178" t="s">
        <v>514</v>
      </c>
      <c r="D178" s="178" t="s">
        <v>142</v>
      </c>
      <c r="E178" s="179" t="s">
        <v>1208</v>
      </c>
      <c r="F178" s="180" t="s">
        <v>1209</v>
      </c>
      <c r="G178" s="181" t="s">
        <v>144</v>
      </c>
      <c r="H178" s="182">
        <v>6</v>
      </c>
      <c r="I178" s="183"/>
      <c r="J178" s="183"/>
      <c r="K178" s="184">
        <f t="shared" si="0"/>
        <v>0</v>
      </c>
      <c r="L178" s="180" t="s">
        <v>145</v>
      </c>
      <c r="M178" s="41"/>
      <c r="N178" s="185" t="s">
        <v>22</v>
      </c>
      <c r="O178" s="186" t="s">
        <v>48</v>
      </c>
      <c r="P178" s="187">
        <f t="shared" si="1"/>
        <v>0</v>
      </c>
      <c r="Q178" s="187">
        <f t="shared" si="2"/>
        <v>0</v>
      </c>
      <c r="R178" s="187">
        <f t="shared" si="3"/>
        <v>0</v>
      </c>
      <c r="S178" s="66"/>
      <c r="T178" s="188">
        <f t="shared" si="4"/>
        <v>0</v>
      </c>
      <c r="U178" s="188">
        <v>0</v>
      </c>
      <c r="V178" s="188">
        <f t="shared" si="5"/>
        <v>0</v>
      </c>
      <c r="W178" s="188">
        <v>0</v>
      </c>
      <c r="X178" s="189">
        <f t="shared" si="6"/>
        <v>0</v>
      </c>
      <c r="Y178" s="36"/>
      <c r="Z178" s="36"/>
      <c r="AA178" s="36"/>
      <c r="AB178" s="36"/>
      <c r="AC178" s="36"/>
      <c r="AD178" s="36"/>
      <c r="AE178" s="36"/>
      <c r="AR178" s="190" t="s">
        <v>155</v>
      </c>
      <c r="AT178" s="190" t="s">
        <v>142</v>
      </c>
      <c r="AU178" s="190" t="s">
        <v>86</v>
      </c>
      <c r="AY178" s="19" t="s">
        <v>138</v>
      </c>
      <c r="BE178" s="191">
        <f t="shared" si="7"/>
        <v>0</v>
      </c>
      <c r="BF178" s="191">
        <f t="shared" si="8"/>
        <v>0</v>
      </c>
      <c r="BG178" s="191">
        <f t="shared" si="9"/>
        <v>0</v>
      </c>
      <c r="BH178" s="191">
        <f t="shared" si="10"/>
        <v>0</v>
      </c>
      <c r="BI178" s="191">
        <f t="shared" si="11"/>
        <v>0</v>
      </c>
      <c r="BJ178" s="19" t="s">
        <v>141</v>
      </c>
      <c r="BK178" s="191">
        <f t="shared" si="12"/>
        <v>0</v>
      </c>
      <c r="BL178" s="19" t="s">
        <v>155</v>
      </c>
      <c r="BM178" s="190" t="s">
        <v>1210</v>
      </c>
    </row>
    <row r="179" spans="1:65" s="2" customFormat="1" ht="24.2" customHeight="1">
      <c r="A179" s="36"/>
      <c r="B179" s="37"/>
      <c r="C179" s="178" t="s">
        <v>521</v>
      </c>
      <c r="D179" s="178" t="s">
        <v>142</v>
      </c>
      <c r="E179" s="179" t="s">
        <v>1211</v>
      </c>
      <c r="F179" s="180" t="s">
        <v>1212</v>
      </c>
      <c r="G179" s="181" t="s">
        <v>144</v>
      </c>
      <c r="H179" s="182">
        <v>1</v>
      </c>
      <c r="I179" s="183"/>
      <c r="J179" s="183"/>
      <c r="K179" s="184">
        <f t="shared" si="0"/>
        <v>0</v>
      </c>
      <c r="L179" s="180" t="s">
        <v>145</v>
      </c>
      <c r="M179" s="41"/>
      <c r="N179" s="185" t="s">
        <v>22</v>
      </c>
      <c r="O179" s="186" t="s">
        <v>48</v>
      </c>
      <c r="P179" s="187">
        <f t="shared" si="1"/>
        <v>0</v>
      </c>
      <c r="Q179" s="187">
        <f t="shared" si="2"/>
        <v>0</v>
      </c>
      <c r="R179" s="187">
        <f t="shared" si="3"/>
        <v>0</v>
      </c>
      <c r="S179" s="66"/>
      <c r="T179" s="188">
        <f t="shared" si="4"/>
        <v>0</v>
      </c>
      <c r="U179" s="188">
        <v>0</v>
      </c>
      <c r="V179" s="188">
        <f t="shared" si="5"/>
        <v>0</v>
      </c>
      <c r="W179" s="188">
        <v>0</v>
      </c>
      <c r="X179" s="189">
        <f t="shared" si="6"/>
        <v>0</v>
      </c>
      <c r="Y179" s="36"/>
      <c r="Z179" s="36"/>
      <c r="AA179" s="36"/>
      <c r="AB179" s="36"/>
      <c r="AC179" s="36"/>
      <c r="AD179" s="36"/>
      <c r="AE179" s="36"/>
      <c r="AR179" s="190" t="s">
        <v>155</v>
      </c>
      <c r="AT179" s="190" t="s">
        <v>142</v>
      </c>
      <c r="AU179" s="190" t="s">
        <v>86</v>
      </c>
      <c r="AY179" s="19" t="s">
        <v>138</v>
      </c>
      <c r="BE179" s="191">
        <f t="shared" si="7"/>
        <v>0</v>
      </c>
      <c r="BF179" s="191">
        <f t="shared" si="8"/>
        <v>0</v>
      </c>
      <c r="BG179" s="191">
        <f t="shared" si="9"/>
        <v>0</v>
      </c>
      <c r="BH179" s="191">
        <f t="shared" si="10"/>
        <v>0</v>
      </c>
      <c r="BI179" s="191">
        <f t="shared" si="11"/>
        <v>0</v>
      </c>
      <c r="BJ179" s="19" t="s">
        <v>141</v>
      </c>
      <c r="BK179" s="191">
        <f t="shared" si="12"/>
        <v>0</v>
      </c>
      <c r="BL179" s="19" t="s">
        <v>155</v>
      </c>
      <c r="BM179" s="190" t="s">
        <v>1213</v>
      </c>
    </row>
    <row r="180" spans="1:65" s="2" customFormat="1" ht="37.9" customHeight="1">
      <c r="A180" s="36"/>
      <c r="B180" s="37"/>
      <c r="C180" s="178" t="s">
        <v>503</v>
      </c>
      <c r="D180" s="178" t="s">
        <v>142</v>
      </c>
      <c r="E180" s="179" t="s">
        <v>1214</v>
      </c>
      <c r="F180" s="180" t="s">
        <v>1215</v>
      </c>
      <c r="G180" s="181" t="s">
        <v>1063</v>
      </c>
      <c r="H180" s="182">
        <v>2</v>
      </c>
      <c r="I180" s="183"/>
      <c r="J180" s="183"/>
      <c r="K180" s="184">
        <f t="shared" si="0"/>
        <v>0</v>
      </c>
      <c r="L180" s="180" t="s">
        <v>182</v>
      </c>
      <c r="M180" s="41"/>
      <c r="N180" s="185" t="s">
        <v>22</v>
      </c>
      <c r="O180" s="186" t="s">
        <v>48</v>
      </c>
      <c r="P180" s="187">
        <f t="shared" si="1"/>
        <v>0</v>
      </c>
      <c r="Q180" s="187">
        <f t="shared" si="2"/>
        <v>0</v>
      </c>
      <c r="R180" s="187">
        <f t="shared" si="3"/>
        <v>0</v>
      </c>
      <c r="S180" s="66"/>
      <c r="T180" s="188">
        <f t="shared" si="4"/>
        <v>0</v>
      </c>
      <c r="U180" s="188">
        <v>0</v>
      </c>
      <c r="V180" s="188">
        <f t="shared" si="5"/>
        <v>0</v>
      </c>
      <c r="W180" s="188">
        <v>0</v>
      </c>
      <c r="X180" s="189">
        <f t="shared" si="6"/>
        <v>0</v>
      </c>
      <c r="Y180" s="36"/>
      <c r="Z180" s="36"/>
      <c r="AA180" s="36"/>
      <c r="AB180" s="36"/>
      <c r="AC180" s="36"/>
      <c r="AD180" s="36"/>
      <c r="AE180" s="36"/>
      <c r="AR180" s="190" t="s">
        <v>155</v>
      </c>
      <c r="AT180" s="190" t="s">
        <v>142</v>
      </c>
      <c r="AU180" s="190" t="s">
        <v>86</v>
      </c>
      <c r="AY180" s="19" t="s">
        <v>138</v>
      </c>
      <c r="BE180" s="191">
        <f t="shared" si="7"/>
        <v>0</v>
      </c>
      <c r="BF180" s="191">
        <f t="shared" si="8"/>
        <v>0</v>
      </c>
      <c r="BG180" s="191">
        <f t="shared" si="9"/>
        <v>0</v>
      </c>
      <c r="BH180" s="191">
        <f t="shared" si="10"/>
        <v>0</v>
      </c>
      <c r="BI180" s="191">
        <f t="shared" si="11"/>
        <v>0</v>
      </c>
      <c r="BJ180" s="19" t="s">
        <v>141</v>
      </c>
      <c r="BK180" s="191">
        <f t="shared" si="12"/>
        <v>0</v>
      </c>
      <c r="BL180" s="19" t="s">
        <v>155</v>
      </c>
      <c r="BM180" s="190" t="s">
        <v>596</v>
      </c>
    </row>
    <row r="181" spans="1:47" s="2" customFormat="1" ht="11.25">
      <c r="A181" s="36"/>
      <c r="B181" s="37"/>
      <c r="C181" s="38"/>
      <c r="D181" s="198" t="s">
        <v>184</v>
      </c>
      <c r="E181" s="38"/>
      <c r="F181" s="199" t="s">
        <v>1216</v>
      </c>
      <c r="G181" s="38"/>
      <c r="H181" s="38"/>
      <c r="I181" s="200"/>
      <c r="J181" s="200"/>
      <c r="K181" s="38"/>
      <c r="L181" s="38"/>
      <c r="M181" s="41"/>
      <c r="N181" s="201"/>
      <c r="O181" s="202"/>
      <c r="P181" s="66"/>
      <c r="Q181" s="66"/>
      <c r="R181" s="66"/>
      <c r="S181" s="66"/>
      <c r="T181" s="66"/>
      <c r="U181" s="66"/>
      <c r="V181" s="66"/>
      <c r="W181" s="66"/>
      <c r="X181" s="67"/>
      <c r="Y181" s="36"/>
      <c r="Z181" s="36"/>
      <c r="AA181" s="36"/>
      <c r="AB181" s="36"/>
      <c r="AC181" s="36"/>
      <c r="AD181" s="36"/>
      <c r="AE181" s="36"/>
      <c r="AT181" s="19" t="s">
        <v>184</v>
      </c>
      <c r="AU181" s="19" t="s">
        <v>86</v>
      </c>
    </row>
    <row r="182" spans="1:65" s="2" customFormat="1" ht="49.15" customHeight="1">
      <c r="A182" s="36"/>
      <c r="B182" s="37"/>
      <c r="C182" s="178" t="s">
        <v>542</v>
      </c>
      <c r="D182" s="178" t="s">
        <v>142</v>
      </c>
      <c r="E182" s="179" t="s">
        <v>1217</v>
      </c>
      <c r="F182" s="180" t="s">
        <v>1218</v>
      </c>
      <c r="G182" s="181" t="s">
        <v>1063</v>
      </c>
      <c r="H182" s="182">
        <v>1</v>
      </c>
      <c r="I182" s="183"/>
      <c r="J182" s="183"/>
      <c r="K182" s="184">
        <f>ROUND(P182*H182,2)</f>
        <v>0</v>
      </c>
      <c r="L182" s="180" t="s">
        <v>182</v>
      </c>
      <c r="M182" s="41"/>
      <c r="N182" s="185" t="s">
        <v>22</v>
      </c>
      <c r="O182" s="186" t="s">
        <v>48</v>
      </c>
      <c r="P182" s="187">
        <f>I182+J182</f>
        <v>0</v>
      </c>
      <c r="Q182" s="187">
        <f>ROUND(I182*H182,2)</f>
        <v>0</v>
      </c>
      <c r="R182" s="187">
        <f>ROUND(J182*H182,2)</f>
        <v>0</v>
      </c>
      <c r="S182" s="66"/>
      <c r="T182" s="188">
        <f>S182*H182</f>
        <v>0</v>
      </c>
      <c r="U182" s="188">
        <v>0</v>
      </c>
      <c r="V182" s="188">
        <f>U182*H182</f>
        <v>0</v>
      </c>
      <c r="W182" s="188">
        <v>0</v>
      </c>
      <c r="X182" s="189">
        <f>W182*H182</f>
        <v>0</v>
      </c>
      <c r="Y182" s="36"/>
      <c r="Z182" s="36"/>
      <c r="AA182" s="36"/>
      <c r="AB182" s="36"/>
      <c r="AC182" s="36"/>
      <c r="AD182" s="36"/>
      <c r="AE182" s="36"/>
      <c r="AR182" s="190" t="s">
        <v>155</v>
      </c>
      <c r="AT182" s="190" t="s">
        <v>142</v>
      </c>
      <c r="AU182" s="190" t="s">
        <v>86</v>
      </c>
      <c r="AY182" s="19" t="s">
        <v>138</v>
      </c>
      <c r="BE182" s="191">
        <f>IF(O182="základní",K182,0)</f>
        <v>0</v>
      </c>
      <c r="BF182" s="191">
        <f>IF(O182="snížená",K182,0)</f>
        <v>0</v>
      </c>
      <c r="BG182" s="191">
        <f>IF(O182="zákl. přenesená",K182,0)</f>
        <v>0</v>
      </c>
      <c r="BH182" s="191">
        <f>IF(O182="sníž. přenesená",K182,0)</f>
        <v>0</v>
      </c>
      <c r="BI182" s="191">
        <f>IF(O182="nulová",K182,0)</f>
        <v>0</v>
      </c>
      <c r="BJ182" s="19" t="s">
        <v>141</v>
      </c>
      <c r="BK182" s="191">
        <f>ROUND(P182*H182,2)</f>
        <v>0</v>
      </c>
      <c r="BL182" s="19" t="s">
        <v>155</v>
      </c>
      <c r="BM182" s="190" t="s">
        <v>563</v>
      </c>
    </row>
    <row r="183" spans="1:47" s="2" customFormat="1" ht="11.25">
      <c r="A183" s="36"/>
      <c r="B183" s="37"/>
      <c r="C183" s="38"/>
      <c r="D183" s="198" t="s">
        <v>184</v>
      </c>
      <c r="E183" s="38"/>
      <c r="F183" s="199" t="s">
        <v>1219</v>
      </c>
      <c r="G183" s="38"/>
      <c r="H183" s="38"/>
      <c r="I183" s="200"/>
      <c r="J183" s="200"/>
      <c r="K183" s="38"/>
      <c r="L183" s="38"/>
      <c r="M183" s="41"/>
      <c r="N183" s="201"/>
      <c r="O183" s="202"/>
      <c r="P183" s="66"/>
      <c r="Q183" s="66"/>
      <c r="R183" s="66"/>
      <c r="S183" s="66"/>
      <c r="T183" s="66"/>
      <c r="U183" s="66"/>
      <c r="V183" s="66"/>
      <c r="W183" s="66"/>
      <c r="X183" s="67"/>
      <c r="Y183" s="36"/>
      <c r="Z183" s="36"/>
      <c r="AA183" s="36"/>
      <c r="AB183" s="36"/>
      <c r="AC183" s="36"/>
      <c r="AD183" s="36"/>
      <c r="AE183" s="36"/>
      <c r="AT183" s="19" t="s">
        <v>184</v>
      </c>
      <c r="AU183" s="19" t="s">
        <v>86</v>
      </c>
    </row>
    <row r="184" spans="1:65" s="2" customFormat="1" ht="16.5" customHeight="1">
      <c r="A184" s="36"/>
      <c r="B184" s="37"/>
      <c r="C184" s="178" t="s">
        <v>546</v>
      </c>
      <c r="D184" s="178" t="s">
        <v>142</v>
      </c>
      <c r="E184" s="179" t="s">
        <v>1220</v>
      </c>
      <c r="F184" s="180" t="s">
        <v>1221</v>
      </c>
      <c r="G184" s="181" t="s">
        <v>1063</v>
      </c>
      <c r="H184" s="182">
        <v>2</v>
      </c>
      <c r="I184" s="183"/>
      <c r="J184" s="183"/>
      <c r="K184" s="184">
        <f>ROUND(P184*H184,2)</f>
        <v>0</v>
      </c>
      <c r="L184" s="180" t="s">
        <v>145</v>
      </c>
      <c r="M184" s="41"/>
      <c r="N184" s="185" t="s">
        <v>22</v>
      </c>
      <c r="O184" s="186" t="s">
        <v>48</v>
      </c>
      <c r="P184" s="187">
        <f>I184+J184</f>
        <v>0</v>
      </c>
      <c r="Q184" s="187">
        <f>ROUND(I184*H184,2)</f>
        <v>0</v>
      </c>
      <c r="R184" s="187">
        <f>ROUND(J184*H184,2)</f>
        <v>0</v>
      </c>
      <c r="S184" s="66"/>
      <c r="T184" s="188">
        <f>S184*H184</f>
        <v>0</v>
      </c>
      <c r="U184" s="188">
        <v>0</v>
      </c>
      <c r="V184" s="188">
        <f>U184*H184</f>
        <v>0</v>
      </c>
      <c r="W184" s="188">
        <v>0</v>
      </c>
      <c r="X184" s="189">
        <f>W184*H184</f>
        <v>0</v>
      </c>
      <c r="Y184" s="36"/>
      <c r="Z184" s="36"/>
      <c r="AA184" s="36"/>
      <c r="AB184" s="36"/>
      <c r="AC184" s="36"/>
      <c r="AD184" s="36"/>
      <c r="AE184" s="36"/>
      <c r="AR184" s="190" t="s">
        <v>155</v>
      </c>
      <c r="AT184" s="190" t="s">
        <v>142</v>
      </c>
      <c r="AU184" s="190" t="s">
        <v>86</v>
      </c>
      <c r="AY184" s="19" t="s">
        <v>138</v>
      </c>
      <c r="BE184" s="191">
        <f>IF(O184="základní",K184,0)</f>
        <v>0</v>
      </c>
      <c r="BF184" s="191">
        <f>IF(O184="snížená",K184,0)</f>
        <v>0</v>
      </c>
      <c r="BG184" s="191">
        <f>IF(O184="zákl. přenesená",K184,0)</f>
        <v>0</v>
      </c>
      <c r="BH184" s="191">
        <f>IF(O184="sníž. přenesená",K184,0)</f>
        <v>0</v>
      </c>
      <c r="BI184" s="191">
        <f>IF(O184="nulová",K184,0)</f>
        <v>0</v>
      </c>
      <c r="BJ184" s="19" t="s">
        <v>141</v>
      </c>
      <c r="BK184" s="191">
        <f>ROUND(P184*H184,2)</f>
        <v>0</v>
      </c>
      <c r="BL184" s="19" t="s">
        <v>155</v>
      </c>
      <c r="BM184" s="190" t="s">
        <v>573</v>
      </c>
    </row>
    <row r="185" spans="1:65" s="2" customFormat="1" ht="44.25" customHeight="1">
      <c r="A185" s="36"/>
      <c r="B185" s="37"/>
      <c r="C185" s="178" t="s">
        <v>551</v>
      </c>
      <c r="D185" s="178" t="s">
        <v>142</v>
      </c>
      <c r="E185" s="179" t="s">
        <v>1222</v>
      </c>
      <c r="F185" s="180" t="s">
        <v>1223</v>
      </c>
      <c r="G185" s="181" t="s">
        <v>709</v>
      </c>
      <c r="H185" s="247"/>
      <c r="I185" s="183"/>
      <c r="J185" s="183"/>
      <c r="K185" s="184">
        <f>ROUND(P185*H185,2)</f>
        <v>0</v>
      </c>
      <c r="L185" s="180" t="s">
        <v>182</v>
      </c>
      <c r="M185" s="41"/>
      <c r="N185" s="185" t="s">
        <v>22</v>
      </c>
      <c r="O185" s="186" t="s">
        <v>48</v>
      </c>
      <c r="P185" s="187">
        <f>I185+J185</f>
        <v>0</v>
      </c>
      <c r="Q185" s="187">
        <f>ROUND(I185*H185,2)</f>
        <v>0</v>
      </c>
      <c r="R185" s="187">
        <f>ROUND(J185*H185,2)</f>
        <v>0</v>
      </c>
      <c r="S185" s="66"/>
      <c r="T185" s="188">
        <f>S185*H185</f>
        <v>0</v>
      </c>
      <c r="U185" s="188">
        <v>0</v>
      </c>
      <c r="V185" s="188">
        <f>U185*H185</f>
        <v>0</v>
      </c>
      <c r="W185" s="188">
        <v>0</v>
      </c>
      <c r="X185" s="189">
        <f>W185*H185</f>
        <v>0</v>
      </c>
      <c r="Y185" s="36"/>
      <c r="Z185" s="36"/>
      <c r="AA185" s="36"/>
      <c r="AB185" s="36"/>
      <c r="AC185" s="36"/>
      <c r="AD185" s="36"/>
      <c r="AE185" s="36"/>
      <c r="AR185" s="190" t="s">
        <v>155</v>
      </c>
      <c r="AT185" s="190" t="s">
        <v>142</v>
      </c>
      <c r="AU185" s="190" t="s">
        <v>86</v>
      </c>
      <c r="AY185" s="19" t="s">
        <v>138</v>
      </c>
      <c r="BE185" s="191">
        <f>IF(O185="základní",K185,0)</f>
        <v>0</v>
      </c>
      <c r="BF185" s="191">
        <f>IF(O185="snížená",K185,0)</f>
        <v>0</v>
      </c>
      <c r="BG185" s="191">
        <f>IF(O185="zákl. přenesená",K185,0)</f>
        <v>0</v>
      </c>
      <c r="BH185" s="191">
        <f>IF(O185="sníž. přenesená",K185,0)</f>
        <v>0</v>
      </c>
      <c r="BI185" s="191">
        <f>IF(O185="nulová",K185,0)</f>
        <v>0</v>
      </c>
      <c r="BJ185" s="19" t="s">
        <v>141</v>
      </c>
      <c r="BK185" s="191">
        <f>ROUND(P185*H185,2)</f>
        <v>0</v>
      </c>
      <c r="BL185" s="19" t="s">
        <v>155</v>
      </c>
      <c r="BM185" s="190" t="s">
        <v>582</v>
      </c>
    </row>
    <row r="186" spans="1:47" s="2" customFormat="1" ht="11.25">
      <c r="A186" s="36"/>
      <c r="B186" s="37"/>
      <c r="C186" s="38"/>
      <c r="D186" s="198" t="s">
        <v>184</v>
      </c>
      <c r="E186" s="38"/>
      <c r="F186" s="199" t="s">
        <v>1224</v>
      </c>
      <c r="G186" s="38"/>
      <c r="H186" s="38"/>
      <c r="I186" s="200"/>
      <c r="J186" s="200"/>
      <c r="K186" s="38"/>
      <c r="L186" s="38"/>
      <c r="M186" s="41"/>
      <c r="N186" s="201"/>
      <c r="O186" s="202"/>
      <c r="P186" s="66"/>
      <c r="Q186" s="66"/>
      <c r="R186" s="66"/>
      <c r="S186" s="66"/>
      <c r="T186" s="66"/>
      <c r="U186" s="66"/>
      <c r="V186" s="66"/>
      <c r="W186" s="66"/>
      <c r="X186" s="67"/>
      <c r="Y186" s="36"/>
      <c r="Z186" s="36"/>
      <c r="AA186" s="36"/>
      <c r="AB186" s="36"/>
      <c r="AC186" s="36"/>
      <c r="AD186" s="36"/>
      <c r="AE186" s="36"/>
      <c r="AT186" s="19" t="s">
        <v>184</v>
      </c>
      <c r="AU186" s="19" t="s">
        <v>86</v>
      </c>
    </row>
    <row r="187" spans="2:63" s="12" customFormat="1" ht="25.9" customHeight="1">
      <c r="B187" s="161"/>
      <c r="C187" s="162"/>
      <c r="D187" s="163" t="s">
        <v>77</v>
      </c>
      <c r="E187" s="164" t="s">
        <v>1225</v>
      </c>
      <c r="F187" s="164" t="s">
        <v>1226</v>
      </c>
      <c r="G187" s="162"/>
      <c r="H187" s="162"/>
      <c r="I187" s="165"/>
      <c r="J187" s="165"/>
      <c r="K187" s="166">
        <f>BK187</f>
        <v>0</v>
      </c>
      <c r="L187" s="162"/>
      <c r="M187" s="167"/>
      <c r="N187" s="168"/>
      <c r="O187" s="169"/>
      <c r="P187" s="169"/>
      <c r="Q187" s="170">
        <f>SUM(Q188:Q201)</f>
        <v>0</v>
      </c>
      <c r="R187" s="170">
        <f>SUM(R188:R201)</f>
        <v>0</v>
      </c>
      <c r="S187" s="169"/>
      <c r="T187" s="171">
        <f>SUM(T188:T201)</f>
        <v>0</v>
      </c>
      <c r="U187" s="169"/>
      <c r="V187" s="171">
        <f>SUM(V188:V201)</f>
        <v>0</v>
      </c>
      <c r="W187" s="169"/>
      <c r="X187" s="172">
        <f>SUM(X188:X201)</f>
        <v>0</v>
      </c>
      <c r="AR187" s="173" t="s">
        <v>86</v>
      </c>
      <c r="AT187" s="174" t="s">
        <v>77</v>
      </c>
      <c r="AU187" s="174" t="s">
        <v>78</v>
      </c>
      <c r="AY187" s="173" t="s">
        <v>138</v>
      </c>
      <c r="BK187" s="175">
        <f>SUM(BK188:BK201)</f>
        <v>0</v>
      </c>
    </row>
    <row r="188" spans="1:65" s="2" customFormat="1" ht="24.2" customHeight="1">
      <c r="A188" s="36"/>
      <c r="B188" s="37"/>
      <c r="C188" s="178" t="s">
        <v>86</v>
      </c>
      <c r="D188" s="178" t="s">
        <v>142</v>
      </c>
      <c r="E188" s="179" t="s">
        <v>1227</v>
      </c>
      <c r="F188" s="180" t="s">
        <v>1228</v>
      </c>
      <c r="G188" s="181" t="s">
        <v>1063</v>
      </c>
      <c r="H188" s="182">
        <v>1</v>
      </c>
      <c r="I188" s="183"/>
      <c r="J188" s="183"/>
      <c r="K188" s="184">
        <f>ROUND(P188*H188,2)</f>
        <v>0</v>
      </c>
      <c r="L188" s="180" t="s">
        <v>182</v>
      </c>
      <c r="M188" s="41"/>
      <c r="N188" s="185" t="s">
        <v>22</v>
      </c>
      <c r="O188" s="186" t="s">
        <v>48</v>
      </c>
      <c r="P188" s="187">
        <f>I188+J188</f>
        <v>0</v>
      </c>
      <c r="Q188" s="187">
        <f>ROUND(I188*H188,2)</f>
        <v>0</v>
      </c>
      <c r="R188" s="187">
        <f>ROUND(J188*H188,2)</f>
        <v>0</v>
      </c>
      <c r="S188" s="66"/>
      <c r="T188" s="188">
        <f>S188*H188</f>
        <v>0</v>
      </c>
      <c r="U188" s="188">
        <v>0</v>
      </c>
      <c r="V188" s="188">
        <f>U188*H188</f>
        <v>0</v>
      </c>
      <c r="W188" s="188">
        <v>0</v>
      </c>
      <c r="X188" s="189">
        <f>W188*H188</f>
        <v>0</v>
      </c>
      <c r="Y188" s="36"/>
      <c r="Z188" s="36"/>
      <c r="AA188" s="36"/>
      <c r="AB188" s="36"/>
      <c r="AC188" s="36"/>
      <c r="AD188" s="36"/>
      <c r="AE188" s="36"/>
      <c r="AR188" s="190" t="s">
        <v>155</v>
      </c>
      <c r="AT188" s="190" t="s">
        <v>142</v>
      </c>
      <c r="AU188" s="190" t="s">
        <v>86</v>
      </c>
      <c r="AY188" s="19" t="s">
        <v>138</v>
      </c>
      <c r="BE188" s="191">
        <f>IF(O188="základní",K188,0)</f>
        <v>0</v>
      </c>
      <c r="BF188" s="191">
        <f>IF(O188="snížená",K188,0)</f>
        <v>0</v>
      </c>
      <c r="BG188" s="191">
        <f>IF(O188="zákl. přenesená",K188,0)</f>
        <v>0</v>
      </c>
      <c r="BH188" s="191">
        <f>IF(O188="sníž. přenesená",K188,0)</f>
        <v>0</v>
      </c>
      <c r="BI188" s="191">
        <f>IF(O188="nulová",K188,0)</f>
        <v>0</v>
      </c>
      <c r="BJ188" s="19" t="s">
        <v>141</v>
      </c>
      <c r="BK188" s="191">
        <f>ROUND(P188*H188,2)</f>
        <v>0</v>
      </c>
      <c r="BL188" s="19" t="s">
        <v>155</v>
      </c>
      <c r="BM188" s="190" t="s">
        <v>613</v>
      </c>
    </row>
    <row r="189" spans="1:47" s="2" customFormat="1" ht="11.25">
      <c r="A189" s="36"/>
      <c r="B189" s="37"/>
      <c r="C189" s="38"/>
      <c r="D189" s="198" t="s">
        <v>184</v>
      </c>
      <c r="E189" s="38"/>
      <c r="F189" s="199" t="s">
        <v>1229</v>
      </c>
      <c r="G189" s="38"/>
      <c r="H189" s="38"/>
      <c r="I189" s="200"/>
      <c r="J189" s="200"/>
      <c r="K189" s="38"/>
      <c r="L189" s="38"/>
      <c r="M189" s="41"/>
      <c r="N189" s="201"/>
      <c r="O189" s="202"/>
      <c r="P189" s="66"/>
      <c r="Q189" s="66"/>
      <c r="R189" s="66"/>
      <c r="S189" s="66"/>
      <c r="T189" s="66"/>
      <c r="U189" s="66"/>
      <c r="V189" s="66"/>
      <c r="W189" s="66"/>
      <c r="X189" s="67"/>
      <c r="Y189" s="36"/>
      <c r="Z189" s="36"/>
      <c r="AA189" s="36"/>
      <c r="AB189" s="36"/>
      <c r="AC189" s="36"/>
      <c r="AD189" s="36"/>
      <c r="AE189" s="36"/>
      <c r="AT189" s="19" t="s">
        <v>184</v>
      </c>
      <c r="AU189" s="19" t="s">
        <v>86</v>
      </c>
    </row>
    <row r="190" spans="1:65" s="2" customFormat="1" ht="24.2" customHeight="1">
      <c r="A190" s="36"/>
      <c r="B190" s="37"/>
      <c r="C190" s="178" t="s">
        <v>141</v>
      </c>
      <c r="D190" s="178" t="s">
        <v>142</v>
      </c>
      <c r="E190" s="179" t="s">
        <v>1230</v>
      </c>
      <c r="F190" s="180" t="s">
        <v>1231</v>
      </c>
      <c r="G190" s="181" t="s">
        <v>682</v>
      </c>
      <c r="H190" s="182">
        <v>15</v>
      </c>
      <c r="I190" s="183"/>
      <c r="J190" s="183"/>
      <c r="K190" s="184">
        <f>ROUND(P190*H190,2)</f>
        <v>0</v>
      </c>
      <c r="L190" s="180" t="s">
        <v>182</v>
      </c>
      <c r="M190" s="41"/>
      <c r="N190" s="185" t="s">
        <v>22</v>
      </c>
      <c r="O190" s="186" t="s">
        <v>48</v>
      </c>
      <c r="P190" s="187">
        <f>I190+J190</f>
        <v>0</v>
      </c>
      <c r="Q190" s="187">
        <f>ROUND(I190*H190,2)</f>
        <v>0</v>
      </c>
      <c r="R190" s="187">
        <f>ROUND(J190*H190,2)</f>
        <v>0</v>
      </c>
      <c r="S190" s="66"/>
      <c r="T190" s="188">
        <f>S190*H190</f>
        <v>0</v>
      </c>
      <c r="U190" s="188">
        <v>0</v>
      </c>
      <c r="V190" s="188">
        <f>U190*H190</f>
        <v>0</v>
      </c>
      <c r="W190" s="188">
        <v>0</v>
      </c>
      <c r="X190" s="189">
        <f>W190*H190</f>
        <v>0</v>
      </c>
      <c r="Y190" s="36"/>
      <c r="Z190" s="36"/>
      <c r="AA190" s="36"/>
      <c r="AB190" s="36"/>
      <c r="AC190" s="36"/>
      <c r="AD190" s="36"/>
      <c r="AE190" s="36"/>
      <c r="AR190" s="190" t="s">
        <v>155</v>
      </c>
      <c r="AT190" s="190" t="s">
        <v>142</v>
      </c>
      <c r="AU190" s="190" t="s">
        <v>86</v>
      </c>
      <c r="AY190" s="19" t="s">
        <v>138</v>
      </c>
      <c r="BE190" s="191">
        <f>IF(O190="základní",K190,0)</f>
        <v>0</v>
      </c>
      <c r="BF190" s="191">
        <f>IF(O190="snížená",K190,0)</f>
        <v>0</v>
      </c>
      <c r="BG190" s="191">
        <f>IF(O190="zákl. přenesená",K190,0)</f>
        <v>0</v>
      </c>
      <c r="BH190" s="191">
        <f>IF(O190="sníž. přenesená",K190,0)</f>
        <v>0</v>
      </c>
      <c r="BI190" s="191">
        <f>IF(O190="nulová",K190,0)</f>
        <v>0</v>
      </c>
      <c r="BJ190" s="19" t="s">
        <v>141</v>
      </c>
      <c r="BK190" s="191">
        <f>ROUND(P190*H190,2)</f>
        <v>0</v>
      </c>
      <c r="BL190" s="19" t="s">
        <v>155</v>
      </c>
      <c r="BM190" s="190" t="s">
        <v>484</v>
      </c>
    </row>
    <row r="191" spans="1:47" s="2" customFormat="1" ht="11.25">
      <c r="A191" s="36"/>
      <c r="B191" s="37"/>
      <c r="C191" s="38"/>
      <c r="D191" s="198" t="s">
        <v>184</v>
      </c>
      <c r="E191" s="38"/>
      <c r="F191" s="199" t="s">
        <v>1232</v>
      </c>
      <c r="G191" s="38"/>
      <c r="H191" s="38"/>
      <c r="I191" s="200"/>
      <c r="J191" s="200"/>
      <c r="K191" s="38"/>
      <c r="L191" s="38"/>
      <c r="M191" s="41"/>
      <c r="N191" s="201"/>
      <c r="O191" s="202"/>
      <c r="P191" s="66"/>
      <c r="Q191" s="66"/>
      <c r="R191" s="66"/>
      <c r="S191" s="66"/>
      <c r="T191" s="66"/>
      <c r="U191" s="66"/>
      <c r="V191" s="66"/>
      <c r="W191" s="66"/>
      <c r="X191" s="67"/>
      <c r="Y191" s="36"/>
      <c r="Z191" s="36"/>
      <c r="AA191" s="36"/>
      <c r="AB191" s="36"/>
      <c r="AC191" s="36"/>
      <c r="AD191" s="36"/>
      <c r="AE191" s="36"/>
      <c r="AT191" s="19" t="s">
        <v>184</v>
      </c>
      <c r="AU191" s="19" t="s">
        <v>86</v>
      </c>
    </row>
    <row r="192" spans="1:65" s="2" customFormat="1" ht="33" customHeight="1">
      <c r="A192" s="36"/>
      <c r="B192" s="37"/>
      <c r="C192" s="178" t="s">
        <v>150</v>
      </c>
      <c r="D192" s="178" t="s">
        <v>142</v>
      </c>
      <c r="E192" s="179" t="s">
        <v>1233</v>
      </c>
      <c r="F192" s="180" t="s">
        <v>1234</v>
      </c>
      <c r="G192" s="181" t="s">
        <v>144</v>
      </c>
      <c r="H192" s="182">
        <v>1</v>
      </c>
      <c r="I192" s="183"/>
      <c r="J192" s="183"/>
      <c r="K192" s="184">
        <f>ROUND(P192*H192,2)</f>
        <v>0</v>
      </c>
      <c r="L192" s="180" t="s">
        <v>182</v>
      </c>
      <c r="M192" s="41"/>
      <c r="N192" s="185" t="s">
        <v>22</v>
      </c>
      <c r="O192" s="186" t="s">
        <v>48</v>
      </c>
      <c r="P192" s="187">
        <f>I192+J192</f>
        <v>0</v>
      </c>
      <c r="Q192" s="187">
        <f>ROUND(I192*H192,2)</f>
        <v>0</v>
      </c>
      <c r="R192" s="187">
        <f>ROUND(J192*H192,2)</f>
        <v>0</v>
      </c>
      <c r="S192" s="66"/>
      <c r="T192" s="188">
        <f>S192*H192</f>
        <v>0</v>
      </c>
      <c r="U192" s="188">
        <v>0</v>
      </c>
      <c r="V192" s="188">
        <f>U192*H192</f>
        <v>0</v>
      </c>
      <c r="W192" s="188">
        <v>0</v>
      </c>
      <c r="X192" s="189">
        <f>W192*H192</f>
        <v>0</v>
      </c>
      <c r="Y192" s="36"/>
      <c r="Z192" s="36"/>
      <c r="AA192" s="36"/>
      <c r="AB192" s="36"/>
      <c r="AC192" s="36"/>
      <c r="AD192" s="36"/>
      <c r="AE192" s="36"/>
      <c r="AR192" s="190" t="s">
        <v>155</v>
      </c>
      <c r="AT192" s="190" t="s">
        <v>142</v>
      </c>
      <c r="AU192" s="190" t="s">
        <v>86</v>
      </c>
      <c r="AY192" s="19" t="s">
        <v>138</v>
      </c>
      <c r="BE192" s="191">
        <f>IF(O192="základní",K192,0)</f>
        <v>0</v>
      </c>
      <c r="BF192" s="191">
        <f>IF(O192="snížená",K192,0)</f>
        <v>0</v>
      </c>
      <c r="BG192" s="191">
        <f>IF(O192="zákl. přenesená",K192,0)</f>
        <v>0</v>
      </c>
      <c r="BH192" s="191">
        <f>IF(O192="sníž. přenesená",K192,0)</f>
        <v>0</v>
      </c>
      <c r="BI192" s="191">
        <f>IF(O192="nulová",K192,0)</f>
        <v>0</v>
      </c>
      <c r="BJ192" s="19" t="s">
        <v>141</v>
      </c>
      <c r="BK192" s="191">
        <f>ROUND(P192*H192,2)</f>
        <v>0</v>
      </c>
      <c r="BL192" s="19" t="s">
        <v>155</v>
      </c>
      <c r="BM192" s="190" t="s">
        <v>1235</v>
      </c>
    </row>
    <row r="193" spans="1:47" s="2" customFormat="1" ht="11.25">
      <c r="A193" s="36"/>
      <c r="B193" s="37"/>
      <c r="C193" s="38"/>
      <c r="D193" s="198" t="s">
        <v>184</v>
      </c>
      <c r="E193" s="38"/>
      <c r="F193" s="199" t="s">
        <v>1236</v>
      </c>
      <c r="G193" s="38"/>
      <c r="H193" s="38"/>
      <c r="I193" s="200"/>
      <c r="J193" s="200"/>
      <c r="K193" s="38"/>
      <c r="L193" s="38"/>
      <c r="M193" s="41"/>
      <c r="N193" s="201"/>
      <c r="O193" s="202"/>
      <c r="P193" s="66"/>
      <c r="Q193" s="66"/>
      <c r="R193" s="66"/>
      <c r="S193" s="66"/>
      <c r="T193" s="66"/>
      <c r="U193" s="66"/>
      <c r="V193" s="66"/>
      <c r="W193" s="66"/>
      <c r="X193" s="67"/>
      <c r="Y193" s="36"/>
      <c r="Z193" s="36"/>
      <c r="AA193" s="36"/>
      <c r="AB193" s="36"/>
      <c r="AC193" s="36"/>
      <c r="AD193" s="36"/>
      <c r="AE193" s="36"/>
      <c r="AT193" s="19" t="s">
        <v>184</v>
      </c>
      <c r="AU193" s="19" t="s">
        <v>86</v>
      </c>
    </row>
    <row r="194" spans="1:65" s="2" customFormat="1" ht="24.2" customHeight="1">
      <c r="A194" s="36"/>
      <c r="B194" s="37"/>
      <c r="C194" s="178" t="s">
        <v>155</v>
      </c>
      <c r="D194" s="178" t="s">
        <v>142</v>
      </c>
      <c r="E194" s="179" t="s">
        <v>1237</v>
      </c>
      <c r="F194" s="180" t="s">
        <v>1238</v>
      </c>
      <c r="G194" s="181" t="s">
        <v>144</v>
      </c>
      <c r="H194" s="182">
        <v>1</v>
      </c>
      <c r="I194" s="183"/>
      <c r="J194" s="183"/>
      <c r="K194" s="184">
        <f>ROUND(P194*H194,2)</f>
        <v>0</v>
      </c>
      <c r="L194" s="180" t="s">
        <v>145</v>
      </c>
      <c r="M194" s="41"/>
      <c r="N194" s="185" t="s">
        <v>22</v>
      </c>
      <c r="O194" s="186" t="s">
        <v>48</v>
      </c>
      <c r="P194" s="187">
        <f>I194+J194</f>
        <v>0</v>
      </c>
      <c r="Q194" s="187">
        <f>ROUND(I194*H194,2)</f>
        <v>0</v>
      </c>
      <c r="R194" s="187">
        <f>ROUND(J194*H194,2)</f>
        <v>0</v>
      </c>
      <c r="S194" s="66"/>
      <c r="T194" s="188">
        <f>S194*H194</f>
        <v>0</v>
      </c>
      <c r="U194" s="188">
        <v>0</v>
      </c>
      <c r="V194" s="188">
        <f>U194*H194</f>
        <v>0</v>
      </c>
      <c r="W194" s="188">
        <v>0</v>
      </c>
      <c r="X194" s="189">
        <f>W194*H194</f>
        <v>0</v>
      </c>
      <c r="Y194" s="36"/>
      <c r="Z194" s="36"/>
      <c r="AA194" s="36"/>
      <c r="AB194" s="36"/>
      <c r="AC194" s="36"/>
      <c r="AD194" s="36"/>
      <c r="AE194" s="36"/>
      <c r="AR194" s="190" t="s">
        <v>155</v>
      </c>
      <c r="AT194" s="190" t="s">
        <v>142</v>
      </c>
      <c r="AU194" s="190" t="s">
        <v>86</v>
      </c>
      <c r="AY194" s="19" t="s">
        <v>138</v>
      </c>
      <c r="BE194" s="191">
        <f>IF(O194="základní",K194,0)</f>
        <v>0</v>
      </c>
      <c r="BF194" s="191">
        <f>IF(O194="snížená",K194,0)</f>
        <v>0</v>
      </c>
      <c r="BG194" s="191">
        <f>IF(O194="zákl. přenesená",K194,0)</f>
        <v>0</v>
      </c>
      <c r="BH194" s="191">
        <f>IF(O194="sníž. přenesená",K194,0)</f>
        <v>0</v>
      </c>
      <c r="BI194" s="191">
        <f>IF(O194="nulová",K194,0)</f>
        <v>0</v>
      </c>
      <c r="BJ194" s="19" t="s">
        <v>141</v>
      </c>
      <c r="BK194" s="191">
        <f>ROUND(P194*H194,2)</f>
        <v>0</v>
      </c>
      <c r="BL194" s="19" t="s">
        <v>155</v>
      </c>
      <c r="BM194" s="190" t="s">
        <v>1239</v>
      </c>
    </row>
    <row r="195" spans="1:65" s="2" customFormat="1" ht="33" customHeight="1">
      <c r="A195" s="36"/>
      <c r="B195" s="37"/>
      <c r="C195" s="178" t="s">
        <v>137</v>
      </c>
      <c r="D195" s="178" t="s">
        <v>142</v>
      </c>
      <c r="E195" s="179" t="s">
        <v>1240</v>
      </c>
      <c r="F195" s="180" t="s">
        <v>1241</v>
      </c>
      <c r="G195" s="181" t="s">
        <v>144</v>
      </c>
      <c r="H195" s="182">
        <v>1</v>
      </c>
      <c r="I195" s="183"/>
      <c r="J195" s="183"/>
      <c r="K195" s="184">
        <f>ROUND(P195*H195,2)</f>
        <v>0</v>
      </c>
      <c r="L195" s="180" t="s">
        <v>182</v>
      </c>
      <c r="M195" s="41"/>
      <c r="N195" s="185" t="s">
        <v>22</v>
      </c>
      <c r="O195" s="186" t="s">
        <v>48</v>
      </c>
      <c r="P195" s="187">
        <f>I195+J195</f>
        <v>0</v>
      </c>
      <c r="Q195" s="187">
        <f>ROUND(I195*H195,2)</f>
        <v>0</v>
      </c>
      <c r="R195" s="187">
        <f>ROUND(J195*H195,2)</f>
        <v>0</v>
      </c>
      <c r="S195" s="66"/>
      <c r="T195" s="188">
        <f>S195*H195</f>
        <v>0</v>
      </c>
      <c r="U195" s="188">
        <v>0</v>
      </c>
      <c r="V195" s="188">
        <f>U195*H195</f>
        <v>0</v>
      </c>
      <c r="W195" s="188">
        <v>0</v>
      </c>
      <c r="X195" s="189">
        <f>W195*H195</f>
        <v>0</v>
      </c>
      <c r="Y195" s="36"/>
      <c r="Z195" s="36"/>
      <c r="AA195" s="36"/>
      <c r="AB195" s="36"/>
      <c r="AC195" s="36"/>
      <c r="AD195" s="36"/>
      <c r="AE195" s="36"/>
      <c r="AR195" s="190" t="s">
        <v>155</v>
      </c>
      <c r="AT195" s="190" t="s">
        <v>142</v>
      </c>
      <c r="AU195" s="190" t="s">
        <v>86</v>
      </c>
      <c r="AY195" s="19" t="s">
        <v>138</v>
      </c>
      <c r="BE195" s="191">
        <f>IF(O195="základní",K195,0)</f>
        <v>0</v>
      </c>
      <c r="BF195" s="191">
        <f>IF(O195="snížená",K195,0)</f>
        <v>0</v>
      </c>
      <c r="BG195" s="191">
        <f>IF(O195="zákl. přenesená",K195,0)</f>
        <v>0</v>
      </c>
      <c r="BH195" s="191">
        <f>IF(O195="sníž. přenesená",K195,0)</f>
        <v>0</v>
      </c>
      <c r="BI195" s="191">
        <f>IF(O195="nulová",K195,0)</f>
        <v>0</v>
      </c>
      <c r="BJ195" s="19" t="s">
        <v>141</v>
      </c>
      <c r="BK195" s="191">
        <f>ROUND(P195*H195,2)</f>
        <v>0</v>
      </c>
      <c r="BL195" s="19" t="s">
        <v>155</v>
      </c>
      <c r="BM195" s="190" t="s">
        <v>1242</v>
      </c>
    </row>
    <row r="196" spans="1:47" s="2" customFormat="1" ht="11.25">
      <c r="A196" s="36"/>
      <c r="B196" s="37"/>
      <c r="C196" s="38"/>
      <c r="D196" s="198" t="s">
        <v>184</v>
      </c>
      <c r="E196" s="38"/>
      <c r="F196" s="199" t="s">
        <v>1243</v>
      </c>
      <c r="G196" s="38"/>
      <c r="H196" s="38"/>
      <c r="I196" s="200"/>
      <c r="J196" s="200"/>
      <c r="K196" s="38"/>
      <c r="L196" s="38"/>
      <c r="M196" s="41"/>
      <c r="N196" s="201"/>
      <c r="O196" s="202"/>
      <c r="P196" s="66"/>
      <c r="Q196" s="66"/>
      <c r="R196" s="66"/>
      <c r="S196" s="66"/>
      <c r="T196" s="66"/>
      <c r="U196" s="66"/>
      <c r="V196" s="66"/>
      <c r="W196" s="66"/>
      <c r="X196" s="67"/>
      <c r="Y196" s="36"/>
      <c r="Z196" s="36"/>
      <c r="AA196" s="36"/>
      <c r="AB196" s="36"/>
      <c r="AC196" s="36"/>
      <c r="AD196" s="36"/>
      <c r="AE196" s="36"/>
      <c r="AT196" s="19" t="s">
        <v>184</v>
      </c>
      <c r="AU196" s="19" t="s">
        <v>86</v>
      </c>
    </row>
    <row r="197" spans="1:65" s="2" customFormat="1" ht="37.9" customHeight="1">
      <c r="A197" s="36"/>
      <c r="B197" s="37"/>
      <c r="C197" s="178" t="s">
        <v>256</v>
      </c>
      <c r="D197" s="178" t="s">
        <v>142</v>
      </c>
      <c r="E197" s="179" t="s">
        <v>1244</v>
      </c>
      <c r="F197" s="180" t="s">
        <v>1245</v>
      </c>
      <c r="G197" s="181" t="s">
        <v>144</v>
      </c>
      <c r="H197" s="182">
        <v>2</v>
      </c>
      <c r="I197" s="183"/>
      <c r="J197" s="183"/>
      <c r="K197" s="184">
        <f>ROUND(P197*H197,2)</f>
        <v>0</v>
      </c>
      <c r="L197" s="180" t="s">
        <v>182</v>
      </c>
      <c r="M197" s="41"/>
      <c r="N197" s="185" t="s">
        <v>22</v>
      </c>
      <c r="O197" s="186" t="s">
        <v>48</v>
      </c>
      <c r="P197" s="187">
        <f>I197+J197</f>
        <v>0</v>
      </c>
      <c r="Q197" s="187">
        <f>ROUND(I197*H197,2)</f>
        <v>0</v>
      </c>
      <c r="R197" s="187">
        <f>ROUND(J197*H197,2)</f>
        <v>0</v>
      </c>
      <c r="S197" s="66"/>
      <c r="T197" s="188">
        <f>S197*H197</f>
        <v>0</v>
      </c>
      <c r="U197" s="188">
        <v>0</v>
      </c>
      <c r="V197" s="188">
        <f>U197*H197</f>
        <v>0</v>
      </c>
      <c r="W197" s="188">
        <v>0</v>
      </c>
      <c r="X197" s="189">
        <f>W197*H197</f>
        <v>0</v>
      </c>
      <c r="Y197" s="36"/>
      <c r="Z197" s="36"/>
      <c r="AA197" s="36"/>
      <c r="AB197" s="36"/>
      <c r="AC197" s="36"/>
      <c r="AD197" s="36"/>
      <c r="AE197" s="36"/>
      <c r="AR197" s="190" t="s">
        <v>155</v>
      </c>
      <c r="AT197" s="190" t="s">
        <v>142</v>
      </c>
      <c r="AU197" s="190" t="s">
        <v>86</v>
      </c>
      <c r="AY197" s="19" t="s">
        <v>138</v>
      </c>
      <c r="BE197" s="191">
        <f>IF(O197="základní",K197,0)</f>
        <v>0</v>
      </c>
      <c r="BF197" s="191">
        <f>IF(O197="snížená",K197,0)</f>
        <v>0</v>
      </c>
      <c r="BG197" s="191">
        <f>IF(O197="zákl. přenesená",K197,0)</f>
        <v>0</v>
      </c>
      <c r="BH197" s="191">
        <f>IF(O197="sníž. přenesená",K197,0)</f>
        <v>0</v>
      </c>
      <c r="BI197" s="191">
        <f>IF(O197="nulová",K197,0)</f>
        <v>0</v>
      </c>
      <c r="BJ197" s="19" t="s">
        <v>141</v>
      </c>
      <c r="BK197" s="191">
        <f>ROUND(P197*H197,2)</f>
        <v>0</v>
      </c>
      <c r="BL197" s="19" t="s">
        <v>155</v>
      </c>
      <c r="BM197" s="190" t="s">
        <v>1246</v>
      </c>
    </row>
    <row r="198" spans="1:47" s="2" customFormat="1" ht="11.25">
      <c r="A198" s="36"/>
      <c r="B198" s="37"/>
      <c r="C198" s="38"/>
      <c r="D198" s="198" t="s">
        <v>184</v>
      </c>
      <c r="E198" s="38"/>
      <c r="F198" s="199" t="s">
        <v>1247</v>
      </c>
      <c r="G198" s="38"/>
      <c r="H198" s="38"/>
      <c r="I198" s="200"/>
      <c r="J198" s="200"/>
      <c r="K198" s="38"/>
      <c r="L198" s="38"/>
      <c r="M198" s="41"/>
      <c r="N198" s="201"/>
      <c r="O198" s="202"/>
      <c r="P198" s="66"/>
      <c r="Q198" s="66"/>
      <c r="R198" s="66"/>
      <c r="S198" s="66"/>
      <c r="T198" s="66"/>
      <c r="U198" s="66"/>
      <c r="V198" s="66"/>
      <c r="W198" s="66"/>
      <c r="X198" s="67"/>
      <c r="Y198" s="36"/>
      <c r="Z198" s="36"/>
      <c r="AA198" s="36"/>
      <c r="AB198" s="36"/>
      <c r="AC198" s="36"/>
      <c r="AD198" s="36"/>
      <c r="AE198" s="36"/>
      <c r="AT198" s="19" t="s">
        <v>184</v>
      </c>
      <c r="AU198" s="19" t="s">
        <v>86</v>
      </c>
    </row>
    <row r="199" spans="1:65" s="2" customFormat="1" ht="24.2" customHeight="1">
      <c r="A199" s="36"/>
      <c r="B199" s="37"/>
      <c r="C199" s="178" t="s">
        <v>1088</v>
      </c>
      <c r="D199" s="178" t="s">
        <v>142</v>
      </c>
      <c r="E199" s="179" t="s">
        <v>1248</v>
      </c>
      <c r="F199" s="180" t="s">
        <v>1249</v>
      </c>
      <c r="G199" s="181" t="s">
        <v>144</v>
      </c>
      <c r="H199" s="182">
        <v>1</v>
      </c>
      <c r="I199" s="183"/>
      <c r="J199" s="183"/>
      <c r="K199" s="184">
        <f>ROUND(P199*H199,2)</f>
        <v>0</v>
      </c>
      <c r="L199" s="180" t="s">
        <v>145</v>
      </c>
      <c r="M199" s="41"/>
      <c r="N199" s="185" t="s">
        <v>22</v>
      </c>
      <c r="O199" s="186" t="s">
        <v>48</v>
      </c>
      <c r="P199" s="187">
        <f>I199+J199</f>
        <v>0</v>
      </c>
      <c r="Q199" s="187">
        <f>ROUND(I199*H199,2)</f>
        <v>0</v>
      </c>
      <c r="R199" s="187">
        <f>ROUND(J199*H199,2)</f>
        <v>0</v>
      </c>
      <c r="S199" s="66"/>
      <c r="T199" s="188">
        <f>S199*H199</f>
        <v>0</v>
      </c>
      <c r="U199" s="188">
        <v>0</v>
      </c>
      <c r="V199" s="188">
        <f>U199*H199</f>
        <v>0</v>
      </c>
      <c r="W199" s="188">
        <v>0</v>
      </c>
      <c r="X199" s="189">
        <f>W199*H199</f>
        <v>0</v>
      </c>
      <c r="Y199" s="36"/>
      <c r="Z199" s="36"/>
      <c r="AA199" s="36"/>
      <c r="AB199" s="36"/>
      <c r="AC199" s="36"/>
      <c r="AD199" s="36"/>
      <c r="AE199" s="36"/>
      <c r="AR199" s="190" t="s">
        <v>155</v>
      </c>
      <c r="AT199" s="190" t="s">
        <v>142</v>
      </c>
      <c r="AU199" s="190" t="s">
        <v>86</v>
      </c>
      <c r="AY199" s="19" t="s">
        <v>138</v>
      </c>
      <c r="BE199" s="191">
        <f>IF(O199="základní",K199,0)</f>
        <v>0</v>
      </c>
      <c r="BF199" s="191">
        <f>IF(O199="snížená",K199,0)</f>
        <v>0</v>
      </c>
      <c r="BG199" s="191">
        <f>IF(O199="zákl. přenesená",K199,0)</f>
        <v>0</v>
      </c>
      <c r="BH199" s="191">
        <f>IF(O199="sníž. přenesená",K199,0)</f>
        <v>0</v>
      </c>
      <c r="BI199" s="191">
        <f>IF(O199="nulová",K199,0)</f>
        <v>0</v>
      </c>
      <c r="BJ199" s="19" t="s">
        <v>141</v>
      </c>
      <c r="BK199" s="191">
        <f>ROUND(P199*H199,2)</f>
        <v>0</v>
      </c>
      <c r="BL199" s="19" t="s">
        <v>155</v>
      </c>
      <c r="BM199" s="190" t="s">
        <v>1250</v>
      </c>
    </row>
    <row r="200" spans="1:65" s="2" customFormat="1" ht="44.25" customHeight="1">
      <c r="A200" s="36"/>
      <c r="B200" s="37"/>
      <c r="C200" s="178" t="s">
        <v>230</v>
      </c>
      <c r="D200" s="178" t="s">
        <v>142</v>
      </c>
      <c r="E200" s="179" t="s">
        <v>1251</v>
      </c>
      <c r="F200" s="180" t="s">
        <v>1252</v>
      </c>
      <c r="G200" s="181" t="s">
        <v>709</v>
      </c>
      <c r="H200" s="247"/>
      <c r="I200" s="183"/>
      <c r="J200" s="183"/>
      <c r="K200" s="184">
        <f>ROUND(P200*H200,2)</f>
        <v>0</v>
      </c>
      <c r="L200" s="180" t="s">
        <v>182</v>
      </c>
      <c r="M200" s="41"/>
      <c r="N200" s="185" t="s">
        <v>22</v>
      </c>
      <c r="O200" s="186" t="s">
        <v>48</v>
      </c>
      <c r="P200" s="187">
        <f>I200+J200</f>
        <v>0</v>
      </c>
      <c r="Q200" s="187">
        <f>ROUND(I200*H200,2)</f>
        <v>0</v>
      </c>
      <c r="R200" s="187">
        <f>ROUND(J200*H200,2)</f>
        <v>0</v>
      </c>
      <c r="S200" s="66"/>
      <c r="T200" s="188">
        <f>S200*H200</f>
        <v>0</v>
      </c>
      <c r="U200" s="188">
        <v>0</v>
      </c>
      <c r="V200" s="188">
        <f>U200*H200</f>
        <v>0</v>
      </c>
      <c r="W200" s="188">
        <v>0</v>
      </c>
      <c r="X200" s="189">
        <f>W200*H200</f>
        <v>0</v>
      </c>
      <c r="Y200" s="36"/>
      <c r="Z200" s="36"/>
      <c r="AA200" s="36"/>
      <c r="AB200" s="36"/>
      <c r="AC200" s="36"/>
      <c r="AD200" s="36"/>
      <c r="AE200" s="36"/>
      <c r="AR200" s="190" t="s">
        <v>155</v>
      </c>
      <c r="AT200" s="190" t="s">
        <v>142</v>
      </c>
      <c r="AU200" s="190" t="s">
        <v>86</v>
      </c>
      <c r="AY200" s="19" t="s">
        <v>138</v>
      </c>
      <c r="BE200" s="191">
        <f>IF(O200="základní",K200,0)</f>
        <v>0</v>
      </c>
      <c r="BF200" s="191">
        <f>IF(O200="snížená",K200,0)</f>
        <v>0</v>
      </c>
      <c r="BG200" s="191">
        <f>IF(O200="zákl. přenesená",K200,0)</f>
        <v>0</v>
      </c>
      <c r="BH200" s="191">
        <f>IF(O200="sníž. přenesená",K200,0)</f>
        <v>0</v>
      </c>
      <c r="BI200" s="191">
        <f>IF(O200="nulová",K200,0)</f>
        <v>0</v>
      </c>
      <c r="BJ200" s="19" t="s">
        <v>141</v>
      </c>
      <c r="BK200" s="191">
        <f>ROUND(P200*H200,2)</f>
        <v>0</v>
      </c>
      <c r="BL200" s="19" t="s">
        <v>155</v>
      </c>
      <c r="BM200" s="190" t="s">
        <v>1253</v>
      </c>
    </row>
    <row r="201" spans="1:47" s="2" customFormat="1" ht="11.25">
      <c r="A201" s="36"/>
      <c r="B201" s="37"/>
      <c r="C201" s="38"/>
      <c r="D201" s="198" t="s">
        <v>184</v>
      </c>
      <c r="E201" s="38"/>
      <c r="F201" s="199" t="s">
        <v>1254</v>
      </c>
      <c r="G201" s="38"/>
      <c r="H201" s="38"/>
      <c r="I201" s="200"/>
      <c r="J201" s="200"/>
      <c r="K201" s="38"/>
      <c r="L201" s="38"/>
      <c r="M201" s="41"/>
      <c r="N201" s="251"/>
      <c r="O201" s="252"/>
      <c r="P201" s="195"/>
      <c r="Q201" s="195"/>
      <c r="R201" s="195"/>
      <c r="S201" s="195"/>
      <c r="T201" s="195"/>
      <c r="U201" s="195"/>
      <c r="V201" s="195"/>
      <c r="W201" s="195"/>
      <c r="X201" s="253"/>
      <c r="Y201" s="36"/>
      <c r="Z201" s="36"/>
      <c r="AA201" s="36"/>
      <c r="AB201" s="36"/>
      <c r="AC201" s="36"/>
      <c r="AD201" s="36"/>
      <c r="AE201" s="36"/>
      <c r="AT201" s="19" t="s">
        <v>184</v>
      </c>
      <c r="AU201" s="19" t="s">
        <v>86</v>
      </c>
    </row>
    <row r="202" spans="1:31" s="2" customFormat="1" ht="6.95" customHeight="1">
      <c r="A202" s="36"/>
      <c r="B202" s="49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41"/>
      <c r="N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</row>
  </sheetData>
  <sheetProtection algorithmName="SHA-512" hashValue="rF2uqKwrxmykpzDSHli0JzU7qcbDrbXltzsRrrsKni5Ea6bDerV49gpqP+vhw01o9QxtZHZz/CFvdcMEcc+Cjw==" saltValue="JDhIkwa/79T7h2pJZqc/J3dd7405H/+2c+enclCx/Zb0Fe6uWmZIwvg/FI+ogfINnTbfZjCdPqktuEWqkEqHGA==" spinCount="100000" sheet="1" objects="1" scenarios="1" formatColumns="0" formatRows="0" autoFilter="0"/>
  <autoFilter ref="C85:L201"/>
  <mergeCells count="9">
    <mergeCell ref="E52:H52"/>
    <mergeCell ref="E76:H76"/>
    <mergeCell ref="E78:H78"/>
    <mergeCell ref="M2:Z2"/>
    <mergeCell ref="E7:H7"/>
    <mergeCell ref="E9:H9"/>
    <mergeCell ref="E18:H18"/>
    <mergeCell ref="E27:H27"/>
    <mergeCell ref="E50:H50"/>
  </mergeCells>
  <hyperlinks>
    <hyperlink ref="F94" r:id="rId1" display="https://podminky.urs.cz/item/CS_URS_2024_01/721173401"/>
    <hyperlink ref="F96" r:id="rId2" display="https://podminky.urs.cz/item/CS_URS_2024_01/721173402"/>
    <hyperlink ref="F98" r:id="rId3" display="https://podminky.urs.cz/item/CS_URS_2024_01/721174024"/>
    <hyperlink ref="F100" r:id="rId4" display="https://podminky.urs.cz/item/CS_URS_2024_01/721174025"/>
    <hyperlink ref="F102" r:id="rId5" display="https://podminky.urs.cz/item/CS_URS_2024_01/721174042"/>
    <hyperlink ref="F104" r:id="rId6" display="https://podminky.urs.cz/item/CS_URS_2024_01/721174043"/>
    <hyperlink ref="F106" r:id="rId7" display="https://podminky.urs.cz/item/CS_URS_2024_01/721174045"/>
    <hyperlink ref="F112" r:id="rId8" display="https://podminky.urs.cz/item/CS_URS_2024_01/721290111"/>
    <hyperlink ref="F114" r:id="rId9" display="https://podminky.urs.cz/item/CS_URS_2024_01/721194104"/>
    <hyperlink ref="F116" r:id="rId10" display="https://podminky.urs.cz/item/CS_URS_2024_01/721194105"/>
    <hyperlink ref="F118" r:id="rId11" display="https://podminky.urs.cz/item/CS_URS_2024_01/721194109"/>
    <hyperlink ref="F121" r:id="rId12" display="https://podminky.urs.cz/item/CS_URS_2024_01/722181116"/>
    <hyperlink ref="F123" r:id="rId13" display="https://podminky.urs.cz/item/CS_URS_2024_01/998721201"/>
    <hyperlink ref="F126" r:id="rId14" display="https://podminky.urs.cz/item/CS_URS_2024_01/722174022"/>
    <hyperlink ref="F128" r:id="rId15" display="https://podminky.urs.cz/item/CS_URS_2024_01/722174023"/>
    <hyperlink ref="F130" r:id="rId16" display="https://podminky.urs.cz/item/CS_URS_2024_01/722174024"/>
    <hyperlink ref="F132" r:id="rId17" display="https://podminky.urs.cz/item/CS_URS_2024_01/722174025"/>
    <hyperlink ref="F134" r:id="rId18" display="https://podminky.urs.cz/item/CS_URS_2024_01/722174026"/>
    <hyperlink ref="F136" r:id="rId19" display="https://podminky.urs.cz/item/CS_URS_2024_01/722174008"/>
    <hyperlink ref="F138" r:id="rId20" display="https://podminky.urs.cz/item/CS_URS_2024_01/722181221"/>
    <hyperlink ref="F140" r:id="rId21" display="https://podminky.urs.cz/item/CS_URS_2024_01/722181222"/>
    <hyperlink ref="F142" r:id="rId22" display="https://podminky.urs.cz/item/CS_URS_2024_01/722181233"/>
    <hyperlink ref="F144" r:id="rId23" display="https://podminky.urs.cz/item/CS_URS_2024_01/722181241"/>
    <hyperlink ref="F146" r:id="rId24" display="https://podminky.urs.cz/item/CS_URS_2024_01/722181242"/>
    <hyperlink ref="F148" r:id="rId25" display="https://podminky.urs.cz/item/CS_URS_2024_01/722182016"/>
    <hyperlink ref="F150" r:id="rId26" display="https://podminky.urs.cz/item/CS_URS_2024_01/722290226"/>
    <hyperlink ref="F152" r:id="rId27" display="https://podminky.urs.cz/item/CS_URS_2024_01/722290234"/>
    <hyperlink ref="F154" r:id="rId28" display="https://podminky.urs.cz/item/CS_URS_2024_01/722232048"/>
    <hyperlink ref="F156" r:id="rId29" display="https://podminky.urs.cz/item/CS_URS_2024_01/722262165"/>
    <hyperlink ref="F158" r:id="rId30" display="https://podminky.urs.cz/item/CS_URS_2024_01/998722201"/>
    <hyperlink ref="F161" r:id="rId31" display="https://podminky.urs.cz/item/CS_URS_2024_01/725211602"/>
    <hyperlink ref="F163" r:id="rId32" display="https://podminky.urs.cz/item/CS_URS_2024_01/725211703"/>
    <hyperlink ref="F165" r:id="rId33" display="https://podminky.urs.cz/item/CS_URS_2024_01/725822632"/>
    <hyperlink ref="F168" r:id="rId34" display="https://podminky.urs.cz/item/CS_URS_2024_01/725112022"/>
    <hyperlink ref="F174" r:id="rId35" display="https://podminky.urs.cz/item/CS_URS_2024_01/725841332"/>
    <hyperlink ref="F181" r:id="rId36" display="https://podminky.urs.cz/item/CS_URS_2024_01/726131041"/>
    <hyperlink ref="F183" r:id="rId37" display="https://podminky.urs.cz/item/CS_URS_2024_01/726131043"/>
    <hyperlink ref="F186" r:id="rId38" display="https://podminky.urs.cz/item/CS_URS_2024_01/998725201"/>
    <hyperlink ref="F189" r:id="rId39" display="https://podminky.urs.cz/item/CS_URS_2024_01/723160334"/>
    <hyperlink ref="F191" r:id="rId40" display="https://podminky.urs.cz/item/CS_URS_2024_01/723181024"/>
    <hyperlink ref="F193" r:id="rId41" display="https://podminky.urs.cz/item/CS_URS_2024_01/723230124"/>
    <hyperlink ref="F196" r:id="rId42" display="https://podminky.urs.cz/item/CS_URS_2024_01/723230153"/>
    <hyperlink ref="F198" r:id="rId43" display="https://podminky.urs.cz/item/CS_URS_2024_01/723230232"/>
    <hyperlink ref="F201" r:id="rId44" display="https://podminky.urs.cz/item/CS_URS_2024_01/998723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T2" s="19" t="s">
        <v>96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22"/>
      <c r="AT3" s="19" t="s">
        <v>86</v>
      </c>
    </row>
    <row r="4" spans="2:46" s="1" customFormat="1" ht="24.95" customHeight="1">
      <c r="B4" s="22"/>
      <c r="D4" s="106" t="s">
        <v>103</v>
      </c>
      <c r="M4" s="22"/>
      <c r="N4" s="107" t="s">
        <v>11</v>
      </c>
      <c r="AT4" s="19" t="s">
        <v>4</v>
      </c>
    </row>
    <row r="5" spans="2:13" s="1" customFormat="1" ht="6.95" customHeight="1">
      <c r="B5" s="22"/>
      <c r="M5" s="22"/>
    </row>
    <row r="6" spans="2:13" s="1" customFormat="1" ht="12" customHeight="1">
      <c r="B6" s="22"/>
      <c r="D6" s="108" t="s">
        <v>17</v>
      </c>
      <c r="M6" s="22"/>
    </row>
    <row r="7" spans="2:13" s="1" customFormat="1" ht="26.25" customHeight="1">
      <c r="B7" s="22"/>
      <c r="E7" s="381" t="str">
        <f>'Rekapitulace stavby'!K6</f>
        <v>STAVEBNÍ ÚPRAVY JÍDELNY PAVILON 5, CENTRUM 83, UL. VÁCLAVKOVA ML. BOLESLAV</v>
      </c>
      <c r="F7" s="382"/>
      <c r="G7" s="382"/>
      <c r="H7" s="382"/>
      <c r="M7" s="22"/>
    </row>
    <row r="8" spans="1:31" s="2" customFormat="1" ht="12" customHeight="1">
      <c r="A8" s="36"/>
      <c r="B8" s="41"/>
      <c r="C8" s="36"/>
      <c r="D8" s="108" t="s">
        <v>104</v>
      </c>
      <c r="E8" s="36"/>
      <c r="F8" s="36"/>
      <c r="G8" s="36"/>
      <c r="H8" s="36"/>
      <c r="I8" s="36"/>
      <c r="J8" s="36"/>
      <c r="K8" s="36"/>
      <c r="L8" s="36"/>
      <c r="M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3" t="s">
        <v>1255</v>
      </c>
      <c r="F9" s="384"/>
      <c r="G9" s="384"/>
      <c r="H9" s="384"/>
      <c r="I9" s="36"/>
      <c r="J9" s="36"/>
      <c r="K9" s="36"/>
      <c r="L9" s="36"/>
      <c r="M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19</v>
      </c>
      <c r="E11" s="36"/>
      <c r="F11" s="110" t="s">
        <v>20</v>
      </c>
      <c r="G11" s="36"/>
      <c r="H11" s="36"/>
      <c r="I11" s="108" t="s">
        <v>21</v>
      </c>
      <c r="J11" s="110" t="s">
        <v>22</v>
      </c>
      <c r="K11" s="36"/>
      <c r="L11" s="36"/>
      <c r="M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23</v>
      </c>
      <c r="E12" s="36"/>
      <c r="F12" s="110" t="s">
        <v>1256</v>
      </c>
      <c r="G12" s="36"/>
      <c r="H12" s="36"/>
      <c r="I12" s="108" t="s">
        <v>25</v>
      </c>
      <c r="J12" s="111" t="str">
        <f>'Rekapitulace stavby'!AN8</f>
        <v>9. 2. 2024</v>
      </c>
      <c r="K12" s="36"/>
      <c r="L12" s="36"/>
      <c r="M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27</v>
      </c>
      <c r="E14" s="36"/>
      <c r="F14" s="36"/>
      <c r="G14" s="36"/>
      <c r="H14" s="36"/>
      <c r="I14" s="108" t="s">
        <v>28</v>
      </c>
      <c r="J14" s="110" t="s">
        <v>29</v>
      </c>
      <c r="K14" s="36"/>
      <c r="L14" s="36"/>
      <c r="M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30</v>
      </c>
      <c r="F15" s="36"/>
      <c r="G15" s="36"/>
      <c r="H15" s="36"/>
      <c r="I15" s="108" t="s">
        <v>31</v>
      </c>
      <c r="J15" s="110" t="s">
        <v>22</v>
      </c>
      <c r="K15" s="36"/>
      <c r="L15" s="36"/>
      <c r="M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32</v>
      </c>
      <c r="E17" s="36"/>
      <c r="F17" s="36"/>
      <c r="G17" s="36"/>
      <c r="H17" s="36"/>
      <c r="I17" s="108" t="s">
        <v>28</v>
      </c>
      <c r="J17" s="32" t="str">
        <f>'Rekapitulace stavby'!AN13</f>
        <v>Vyplň údaj</v>
      </c>
      <c r="K17" s="36"/>
      <c r="L17" s="36"/>
      <c r="M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5" t="str">
        <f>'Rekapitulace stavby'!E14</f>
        <v>Vyplň údaj</v>
      </c>
      <c r="F18" s="386"/>
      <c r="G18" s="386"/>
      <c r="H18" s="386"/>
      <c r="I18" s="108" t="s">
        <v>31</v>
      </c>
      <c r="J18" s="32" t="str">
        <f>'Rekapitulace stavby'!AN14</f>
        <v>Vyplň údaj</v>
      </c>
      <c r="K18" s="36"/>
      <c r="L18" s="36"/>
      <c r="M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34</v>
      </c>
      <c r="E20" s="36"/>
      <c r="F20" s="36"/>
      <c r="G20" s="36"/>
      <c r="H20" s="36"/>
      <c r="I20" s="108" t="s">
        <v>28</v>
      </c>
      <c r="J20" s="110" t="str">
        <f>IF('Rekapitulace stavby'!AN16="","",'Rekapitulace stavby'!AN16)</f>
        <v/>
      </c>
      <c r="K20" s="36"/>
      <c r="L20" s="36"/>
      <c r="M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tr">
        <f>IF('Rekapitulace stavby'!E17="","",'Rekapitulace stavby'!E17)</f>
        <v xml:space="preserve"> </v>
      </c>
      <c r="F21" s="36"/>
      <c r="G21" s="36"/>
      <c r="H21" s="36"/>
      <c r="I21" s="108" t="s">
        <v>31</v>
      </c>
      <c r="J21" s="110" t="str">
        <f>IF('Rekapitulace stavby'!AN17="","",'Rekapitulace stavby'!AN17)</f>
        <v/>
      </c>
      <c r="K21" s="36"/>
      <c r="L21" s="36"/>
      <c r="M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28</v>
      </c>
      <c r="J23" s="110" t="s">
        <v>22</v>
      </c>
      <c r="K23" s="36"/>
      <c r="L23" s="36"/>
      <c r="M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1051</v>
      </c>
      <c r="F24" s="36"/>
      <c r="G24" s="36"/>
      <c r="H24" s="36"/>
      <c r="I24" s="108" t="s">
        <v>31</v>
      </c>
      <c r="J24" s="110" t="s">
        <v>22</v>
      </c>
      <c r="K24" s="36"/>
      <c r="L24" s="36"/>
      <c r="M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40</v>
      </c>
      <c r="E26" s="36"/>
      <c r="F26" s="36"/>
      <c r="G26" s="36"/>
      <c r="H26" s="36"/>
      <c r="I26" s="36"/>
      <c r="J26" s="36"/>
      <c r="K26" s="36"/>
      <c r="L26" s="36"/>
      <c r="M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87" t="s">
        <v>22</v>
      </c>
      <c r="F27" s="387"/>
      <c r="G27" s="387"/>
      <c r="H27" s="387"/>
      <c r="I27" s="112"/>
      <c r="J27" s="112"/>
      <c r="K27" s="112"/>
      <c r="L27" s="112"/>
      <c r="M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15"/>
      <c r="M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.75">
      <c r="A30" s="36"/>
      <c r="B30" s="41"/>
      <c r="C30" s="36"/>
      <c r="D30" s="36"/>
      <c r="E30" s="108" t="s">
        <v>106</v>
      </c>
      <c r="F30" s="36"/>
      <c r="G30" s="36"/>
      <c r="H30" s="36"/>
      <c r="I30" s="36"/>
      <c r="J30" s="36"/>
      <c r="K30" s="116">
        <f>I61</f>
        <v>0</v>
      </c>
      <c r="L30" s="36"/>
      <c r="M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2.75">
      <c r="A31" s="36"/>
      <c r="B31" s="41"/>
      <c r="C31" s="36"/>
      <c r="D31" s="36"/>
      <c r="E31" s="108" t="s">
        <v>107</v>
      </c>
      <c r="F31" s="36"/>
      <c r="G31" s="36"/>
      <c r="H31" s="36"/>
      <c r="I31" s="36"/>
      <c r="J31" s="36"/>
      <c r="K31" s="116">
        <f>J61</f>
        <v>0</v>
      </c>
      <c r="L31" s="36"/>
      <c r="M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17" t="s">
        <v>42</v>
      </c>
      <c r="E32" s="36"/>
      <c r="F32" s="36"/>
      <c r="G32" s="36"/>
      <c r="H32" s="36"/>
      <c r="I32" s="36"/>
      <c r="J32" s="36"/>
      <c r="K32" s="118">
        <f>ROUND(K83,2)</f>
        <v>0</v>
      </c>
      <c r="L32" s="36"/>
      <c r="M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15"/>
      <c r="E33" s="115"/>
      <c r="F33" s="115"/>
      <c r="G33" s="115"/>
      <c r="H33" s="115"/>
      <c r="I33" s="115"/>
      <c r="J33" s="115"/>
      <c r="K33" s="115"/>
      <c r="L33" s="115"/>
      <c r="M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19" t="s">
        <v>44</v>
      </c>
      <c r="G34" s="36"/>
      <c r="H34" s="36"/>
      <c r="I34" s="119" t="s">
        <v>43</v>
      </c>
      <c r="J34" s="36"/>
      <c r="K34" s="119" t="s">
        <v>45</v>
      </c>
      <c r="L34" s="36"/>
      <c r="M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0" t="s">
        <v>46</v>
      </c>
      <c r="E35" s="108" t="s">
        <v>47</v>
      </c>
      <c r="F35" s="116">
        <f>ROUND((SUM(BE83:BE110)),2)</f>
        <v>0</v>
      </c>
      <c r="G35" s="36"/>
      <c r="H35" s="36"/>
      <c r="I35" s="121">
        <v>0.21</v>
      </c>
      <c r="J35" s="36"/>
      <c r="K35" s="116">
        <f>ROUND(((SUM(BE83:BE110))*I35),2)</f>
        <v>0</v>
      </c>
      <c r="L35" s="36"/>
      <c r="M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08" t="s">
        <v>48</v>
      </c>
      <c r="F36" s="116">
        <f>ROUND((SUM(BF83:BF110)),2)</f>
        <v>0</v>
      </c>
      <c r="G36" s="36"/>
      <c r="H36" s="36"/>
      <c r="I36" s="121">
        <v>0.12</v>
      </c>
      <c r="J36" s="36"/>
      <c r="K36" s="116">
        <f>ROUND(((SUM(BF83:BF110))*I36),2)</f>
        <v>0</v>
      </c>
      <c r="L36" s="36"/>
      <c r="M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49</v>
      </c>
      <c r="F37" s="116">
        <f>ROUND((SUM(BG83:BG110)),2)</f>
        <v>0</v>
      </c>
      <c r="G37" s="36"/>
      <c r="H37" s="36"/>
      <c r="I37" s="121">
        <v>0.21</v>
      </c>
      <c r="J37" s="36"/>
      <c r="K37" s="116">
        <f>0</f>
        <v>0</v>
      </c>
      <c r="L37" s="36"/>
      <c r="M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08" t="s">
        <v>50</v>
      </c>
      <c r="F38" s="116">
        <f>ROUND((SUM(BH83:BH110)),2)</f>
        <v>0</v>
      </c>
      <c r="G38" s="36"/>
      <c r="H38" s="36"/>
      <c r="I38" s="121">
        <v>0.12</v>
      </c>
      <c r="J38" s="36"/>
      <c r="K38" s="116">
        <f>0</f>
        <v>0</v>
      </c>
      <c r="L38" s="36"/>
      <c r="M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08" t="s">
        <v>51</v>
      </c>
      <c r="F39" s="116">
        <f>ROUND((SUM(BI83:BI110)),2)</f>
        <v>0</v>
      </c>
      <c r="G39" s="36"/>
      <c r="H39" s="36"/>
      <c r="I39" s="121">
        <v>0</v>
      </c>
      <c r="J39" s="36"/>
      <c r="K39" s="116">
        <f>0</f>
        <v>0</v>
      </c>
      <c r="L39" s="36"/>
      <c r="M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2"/>
      <c r="D41" s="123" t="s">
        <v>52</v>
      </c>
      <c r="E41" s="124"/>
      <c r="F41" s="124"/>
      <c r="G41" s="125" t="s">
        <v>53</v>
      </c>
      <c r="H41" s="126" t="s">
        <v>54</v>
      </c>
      <c r="I41" s="124"/>
      <c r="J41" s="124"/>
      <c r="K41" s="127">
        <f>SUM(K32:K39)</f>
        <v>0</v>
      </c>
      <c r="L41" s="128"/>
      <c r="M41" s="109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09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108</v>
      </c>
      <c r="D47" s="38"/>
      <c r="E47" s="38"/>
      <c r="F47" s="38"/>
      <c r="G47" s="38"/>
      <c r="H47" s="38"/>
      <c r="I47" s="38"/>
      <c r="J47" s="38"/>
      <c r="K47" s="38"/>
      <c r="L47" s="38"/>
      <c r="M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</v>
      </c>
      <c r="D49" s="38"/>
      <c r="E49" s="38"/>
      <c r="F49" s="38"/>
      <c r="G49" s="38"/>
      <c r="H49" s="38"/>
      <c r="I49" s="38"/>
      <c r="J49" s="38"/>
      <c r="K49" s="38"/>
      <c r="L49" s="38"/>
      <c r="M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26.25" customHeight="1">
      <c r="A50" s="36"/>
      <c r="B50" s="37"/>
      <c r="C50" s="38"/>
      <c r="D50" s="38"/>
      <c r="E50" s="388" t="str">
        <f>E7</f>
        <v>STAVEBNÍ ÚPRAVY JÍDELNY PAVILON 5, CENTRUM 83, UL. VÁCLAVKOVA ML. BOLESLAV</v>
      </c>
      <c r="F50" s="389"/>
      <c r="G50" s="389"/>
      <c r="H50" s="389"/>
      <c r="I50" s="38"/>
      <c r="J50" s="38"/>
      <c r="K50" s="38"/>
      <c r="L50" s="38"/>
      <c r="M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104</v>
      </c>
      <c r="D51" s="38"/>
      <c r="E51" s="38"/>
      <c r="F51" s="38"/>
      <c r="G51" s="38"/>
      <c r="H51" s="38"/>
      <c r="I51" s="38"/>
      <c r="J51" s="38"/>
      <c r="K51" s="38"/>
      <c r="L51" s="38"/>
      <c r="M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41" t="str">
        <f>E9</f>
        <v>2024-4-4 - VZDUCHOTECHNIKA</v>
      </c>
      <c r="F52" s="390"/>
      <c r="G52" s="390"/>
      <c r="H52" s="390"/>
      <c r="I52" s="38"/>
      <c r="J52" s="38"/>
      <c r="K52" s="38"/>
      <c r="L52" s="38"/>
      <c r="M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2" customHeight="1">
      <c r="A54" s="36"/>
      <c r="B54" s="37"/>
      <c r="C54" s="31" t="s">
        <v>23</v>
      </c>
      <c r="D54" s="38"/>
      <c r="E54" s="38"/>
      <c r="F54" s="29" t="str">
        <f>F12</f>
        <v>Mladá bolelsva</v>
      </c>
      <c r="G54" s="38"/>
      <c r="H54" s="38"/>
      <c r="I54" s="31" t="s">
        <v>25</v>
      </c>
      <c r="J54" s="61" t="str">
        <f>IF(J12="","",J12)</f>
        <v>9. 2. 2024</v>
      </c>
      <c r="K54" s="38"/>
      <c r="L54" s="38"/>
      <c r="M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5.2" customHeight="1">
      <c r="A56" s="36"/>
      <c r="B56" s="37"/>
      <c r="C56" s="31" t="s">
        <v>27</v>
      </c>
      <c r="D56" s="38"/>
      <c r="E56" s="38"/>
      <c r="F56" s="29" t="str">
        <f>E15</f>
        <v>CENTRUM 83, poskytovatel sociálních služeb</v>
      </c>
      <c r="G56" s="38"/>
      <c r="H56" s="38"/>
      <c r="I56" s="31" t="s">
        <v>34</v>
      </c>
      <c r="J56" s="34" t="str">
        <f>E21</f>
        <v xml:space="preserve"> </v>
      </c>
      <c r="K56" s="38"/>
      <c r="L56" s="38"/>
      <c r="M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5.2" customHeight="1">
      <c r="A57" s="36"/>
      <c r="B57" s="37"/>
      <c r="C57" s="31" t="s">
        <v>32</v>
      </c>
      <c r="D57" s="38"/>
      <c r="E57" s="38"/>
      <c r="F57" s="29" t="str">
        <f>IF(E18="","",E18)</f>
        <v>Vyplň údaj</v>
      </c>
      <c r="G57" s="38"/>
      <c r="H57" s="38"/>
      <c r="I57" s="31" t="s">
        <v>36</v>
      </c>
      <c r="J57" s="34" t="str">
        <f>E24</f>
        <v>ONDŘEJ HYHLÍK</v>
      </c>
      <c r="K57" s="38"/>
      <c r="L57" s="38"/>
      <c r="M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9.25" customHeight="1">
      <c r="A59" s="36"/>
      <c r="B59" s="37"/>
      <c r="C59" s="133" t="s">
        <v>109</v>
      </c>
      <c r="D59" s="134"/>
      <c r="E59" s="134"/>
      <c r="F59" s="134"/>
      <c r="G59" s="134"/>
      <c r="H59" s="134"/>
      <c r="I59" s="135" t="s">
        <v>110</v>
      </c>
      <c r="J59" s="135" t="s">
        <v>111</v>
      </c>
      <c r="K59" s="135" t="s">
        <v>112</v>
      </c>
      <c r="L59" s="134"/>
      <c r="M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109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2.9" customHeight="1">
      <c r="A61" s="36"/>
      <c r="B61" s="37"/>
      <c r="C61" s="136" t="s">
        <v>76</v>
      </c>
      <c r="D61" s="38"/>
      <c r="E61" s="38"/>
      <c r="F61" s="38"/>
      <c r="G61" s="38"/>
      <c r="H61" s="38"/>
      <c r="I61" s="79">
        <f>Q83</f>
        <v>0</v>
      </c>
      <c r="J61" s="79">
        <f>R83</f>
        <v>0</v>
      </c>
      <c r="K61" s="79">
        <f>K83</f>
        <v>0</v>
      </c>
      <c r="L61" s="38"/>
      <c r="M61" s="109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U61" s="19" t="s">
        <v>113</v>
      </c>
    </row>
    <row r="62" spans="2:13" s="9" customFormat="1" ht="24.95" customHeight="1">
      <c r="B62" s="137"/>
      <c r="C62" s="138"/>
      <c r="D62" s="139" t="s">
        <v>1257</v>
      </c>
      <c r="E62" s="140"/>
      <c r="F62" s="140"/>
      <c r="G62" s="140"/>
      <c r="H62" s="140"/>
      <c r="I62" s="141">
        <f>Q84</f>
        <v>0</v>
      </c>
      <c r="J62" s="141">
        <f>R84</f>
        <v>0</v>
      </c>
      <c r="K62" s="141">
        <f>K84</f>
        <v>0</v>
      </c>
      <c r="L62" s="138"/>
      <c r="M62" s="142"/>
    </row>
    <row r="63" spans="2:13" s="9" customFormat="1" ht="24.95" customHeight="1">
      <c r="B63" s="137"/>
      <c r="C63" s="138"/>
      <c r="D63" s="139" t="s">
        <v>1258</v>
      </c>
      <c r="E63" s="140"/>
      <c r="F63" s="140"/>
      <c r="G63" s="140"/>
      <c r="H63" s="140"/>
      <c r="I63" s="141">
        <f>Q89</f>
        <v>0</v>
      </c>
      <c r="J63" s="141">
        <f>R89</f>
        <v>0</v>
      </c>
      <c r="K63" s="141">
        <f>K89</f>
        <v>0</v>
      </c>
      <c r="L63" s="138"/>
      <c r="M63" s="142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109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109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09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118</v>
      </c>
      <c r="D70" s="38"/>
      <c r="E70" s="38"/>
      <c r="F70" s="38"/>
      <c r="G70" s="38"/>
      <c r="H70" s="38"/>
      <c r="I70" s="38"/>
      <c r="J70" s="38"/>
      <c r="K70" s="38"/>
      <c r="L70" s="38"/>
      <c r="M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17</v>
      </c>
      <c r="D72" s="38"/>
      <c r="E72" s="38"/>
      <c r="F72" s="38"/>
      <c r="G72" s="38"/>
      <c r="H72" s="38"/>
      <c r="I72" s="38"/>
      <c r="J72" s="38"/>
      <c r="K72" s="38"/>
      <c r="L72" s="38"/>
      <c r="M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6.25" customHeight="1">
      <c r="A73" s="36"/>
      <c r="B73" s="37"/>
      <c r="C73" s="38"/>
      <c r="D73" s="38"/>
      <c r="E73" s="388" t="str">
        <f>E7</f>
        <v>STAVEBNÍ ÚPRAVY JÍDELNY PAVILON 5, CENTRUM 83, UL. VÁCLAVKOVA ML. BOLESLAV</v>
      </c>
      <c r="F73" s="389"/>
      <c r="G73" s="389"/>
      <c r="H73" s="389"/>
      <c r="I73" s="38"/>
      <c r="J73" s="38"/>
      <c r="K73" s="38"/>
      <c r="L73" s="38"/>
      <c r="M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104</v>
      </c>
      <c r="D74" s="38"/>
      <c r="E74" s="38"/>
      <c r="F74" s="38"/>
      <c r="G74" s="38"/>
      <c r="H74" s="38"/>
      <c r="I74" s="38"/>
      <c r="J74" s="38"/>
      <c r="K74" s="38"/>
      <c r="L74" s="38"/>
      <c r="M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41" t="str">
        <f>E9</f>
        <v>2024-4-4 - VZDUCHOTECHNIKA</v>
      </c>
      <c r="F75" s="390"/>
      <c r="G75" s="390"/>
      <c r="H75" s="390"/>
      <c r="I75" s="38"/>
      <c r="J75" s="38"/>
      <c r="K75" s="38"/>
      <c r="L75" s="38"/>
      <c r="M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23</v>
      </c>
      <c r="D77" s="38"/>
      <c r="E77" s="38"/>
      <c r="F77" s="29" t="str">
        <f>F12</f>
        <v>Mladá bolelsva</v>
      </c>
      <c r="G77" s="38"/>
      <c r="H77" s="38"/>
      <c r="I77" s="31" t="s">
        <v>25</v>
      </c>
      <c r="J77" s="61" t="str">
        <f>IF(J12="","",J12)</f>
        <v>9. 2. 2024</v>
      </c>
      <c r="K77" s="38"/>
      <c r="L77" s="38"/>
      <c r="M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27</v>
      </c>
      <c r="D79" s="38"/>
      <c r="E79" s="38"/>
      <c r="F79" s="29" t="str">
        <f>E15</f>
        <v>CENTRUM 83, poskytovatel sociálních služeb</v>
      </c>
      <c r="G79" s="38"/>
      <c r="H79" s="38"/>
      <c r="I79" s="31" t="s">
        <v>34</v>
      </c>
      <c r="J79" s="34" t="str">
        <f>E21</f>
        <v xml:space="preserve"> </v>
      </c>
      <c r="K79" s="38"/>
      <c r="L79" s="38"/>
      <c r="M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32</v>
      </c>
      <c r="D80" s="38"/>
      <c r="E80" s="38"/>
      <c r="F80" s="29" t="str">
        <f>IF(E18="","",E18)</f>
        <v>Vyplň údaj</v>
      </c>
      <c r="G80" s="38"/>
      <c r="H80" s="38"/>
      <c r="I80" s="31" t="s">
        <v>36</v>
      </c>
      <c r="J80" s="34" t="str">
        <f>E24</f>
        <v>ONDŘEJ HYHLÍK</v>
      </c>
      <c r="K80" s="38"/>
      <c r="L80" s="38"/>
      <c r="M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9"/>
      <c r="B82" s="150"/>
      <c r="C82" s="151" t="s">
        <v>119</v>
      </c>
      <c r="D82" s="152" t="s">
        <v>61</v>
      </c>
      <c r="E82" s="152" t="s">
        <v>57</v>
      </c>
      <c r="F82" s="152" t="s">
        <v>58</v>
      </c>
      <c r="G82" s="152" t="s">
        <v>120</v>
      </c>
      <c r="H82" s="152" t="s">
        <v>121</v>
      </c>
      <c r="I82" s="152" t="s">
        <v>122</v>
      </c>
      <c r="J82" s="152" t="s">
        <v>123</v>
      </c>
      <c r="K82" s="152" t="s">
        <v>112</v>
      </c>
      <c r="L82" s="153" t="s">
        <v>124</v>
      </c>
      <c r="M82" s="154"/>
      <c r="N82" s="70" t="s">
        <v>22</v>
      </c>
      <c r="O82" s="71" t="s">
        <v>46</v>
      </c>
      <c r="P82" s="71" t="s">
        <v>125</v>
      </c>
      <c r="Q82" s="71" t="s">
        <v>126</v>
      </c>
      <c r="R82" s="71" t="s">
        <v>127</v>
      </c>
      <c r="S82" s="71" t="s">
        <v>128</v>
      </c>
      <c r="T82" s="71" t="s">
        <v>129</v>
      </c>
      <c r="U82" s="71" t="s">
        <v>130</v>
      </c>
      <c r="V82" s="71" t="s">
        <v>131</v>
      </c>
      <c r="W82" s="71" t="s">
        <v>132</v>
      </c>
      <c r="X82" s="72" t="s">
        <v>133</v>
      </c>
      <c r="Y82" s="149"/>
      <c r="Z82" s="149"/>
      <c r="AA82" s="149"/>
      <c r="AB82" s="149"/>
      <c r="AC82" s="149"/>
      <c r="AD82" s="149"/>
      <c r="AE82" s="149"/>
    </row>
    <row r="83" spans="1:63" s="2" customFormat="1" ht="22.9" customHeight="1">
      <c r="A83" s="36"/>
      <c r="B83" s="37"/>
      <c r="C83" s="77" t="s">
        <v>134</v>
      </c>
      <c r="D83" s="38"/>
      <c r="E83" s="38"/>
      <c r="F83" s="38"/>
      <c r="G83" s="38"/>
      <c r="H83" s="38"/>
      <c r="I83" s="38"/>
      <c r="J83" s="38"/>
      <c r="K83" s="155">
        <f>BK83</f>
        <v>0</v>
      </c>
      <c r="L83" s="38"/>
      <c r="M83" s="41"/>
      <c r="N83" s="73"/>
      <c r="O83" s="156"/>
      <c r="P83" s="74"/>
      <c r="Q83" s="157">
        <f>Q84+Q89</f>
        <v>0</v>
      </c>
      <c r="R83" s="157">
        <f>R84+R89</f>
        <v>0</v>
      </c>
      <c r="S83" s="74"/>
      <c r="T83" s="158">
        <f>T84+T89</f>
        <v>0</v>
      </c>
      <c r="U83" s="74"/>
      <c r="V83" s="158">
        <f>V84+V89</f>
        <v>0.4350006</v>
      </c>
      <c r="W83" s="74"/>
      <c r="X83" s="159">
        <f>X84+X89</f>
        <v>0</v>
      </c>
      <c r="Y83" s="36"/>
      <c r="Z83" s="36"/>
      <c r="AA83" s="36"/>
      <c r="AB83" s="36"/>
      <c r="AC83" s="36"/>
      <c r="AD83" s="36"/>
      <c r="AE83" s="36"/>
      <c r="AT83" s="19" t="s">
        <v>77</v>
      </c>
      <c r="AU83" s="19" t="s">
        <v>113</v>
      </c>
      <c r="BK83" s="160">
        <f>BK84+BK89</f>
        <v>0</v>
      </c>
    </row>
    <row r="84" spans="2:63" s="12" customFormat="1" ht="25.9" customHeight="1">
      <c r="B84" s="161"/>
      <c r="C84" s="162"/>
      <c r="D84" s="163" t="s">
        <v>77</v>
      </c>
      <c r="E84" s="164" t="s">
        <v>1057</v>
      </c>
      <c r="F84" s="164" t="s">
        <v>1259</v>
      </c>
      <c r="G84" s="162"/>
      <c r="H84" s="162"/>
      <c r="I84" s="165"/>
      <c r="J84" s="165"/>
      <c r="K84" s="166">
        <f>BK84</f>
        <v>0</v>
      </c>
      <c r="L84" s="162"/>
      <c r="M84" s="167"/>
      <c r="N84" s="168"/>
      <c r="O84" s="169"/>
      <c r="P84" s="169"/>
      <c r="Q84" s="170">
        <f>SUM(Q85:Q88)</f>
        <v>0</v>
      </c>
      <c r="R84" s="170">
        <f>SUM(R85:R88)</f>
        <v>0</v>
      </c>
      <c r="S84" s="169"/>
      <c r="T84" s="171">
        <f>SUM(T85:T88)</f>
        <v>0</v>
      </c>
      <c r="U84" s="169"/>
      <c r="V84" s="171">
        <f>SUM(V85:V88)</f>
        <v>0</v>
      </c>
      <c r="W84" s="169"/>
      <c r="X84" s="172">
        <f>SUM(X85:X88)</f>
        <v>0</v>
      </c>
      <c r="AR84" s="173" t="s">
        <v>86</v>
      </c>
      <c r="AT84" s="174" t="s">
        <v>77</v>
      </c>
      <c r="AU84" s="174" t="s">
        <v>78</v>
      </c>
      <c r="AY84" s="173" t="s">
        <v>138</v>
      </c>
      <c r="BK84" s="175">
        <f>SUM(BK85:BK88)</f>
        <v>0</v>
      </c>
    </row>
    <row r="85" spans="1:65" s="2" customFormat="1" ht="37.9" customHeight="1">
      <c r="A85" s="36"/>
      <c r="B85" s="37"/>
      <c r="C85" s="178" t="s">
        <v>86</v>
      </c>
      <c r="D85" s="178" t="s">
        <v>142</v>
      </c>
      <c r="E85" s="179" t="s">
        <v>1059</v>
      </c>
      <c r="F85" s="180" t="s">
        <v>1060</v>
      </c>
      <c r="G85" s="181" t="s">
        <v>709</v>
      </c>
      <c r="H85" s="247"/>
      <c r="I85" s="183"/>
      <c r="J85" s="183"/>
      <c r="K85" s="184">
        <f>ROUND(P85*H85,2)</f>
        <v>0</v>
      </c>
      <c r="L85" s="180" t="s">
        <v>145</v>
      </c>
      <c r="M85" s="41"/>
      <c r="N85" s="185" t="s">
        <v>22</v>
      </c>
      <c r="O85" s="186" t="s">
        <v>48</v>
      </c>
      <c r="P85" s="187">
        <f>I85+J85</f>
        <v>0</v>
      </c>
      <c r="Q85" s="187">
        <f>ROUND(I85*H85,2)</f>
        <v>0</v>
      </c>
      <c r="R85" s="187">
        <f>ROUND(J85*H85,2)</f>
        <v>0</v>
      </c>
      <c r="S85" s="66"/>
      <c r="T85" s="188">
        <f>S85*H85</f>
        <v>0</v>
      </c>
      <c r="U85" s="188">
        <v>0</v>
      </c>
      <c r="V85" s="188">
        <f>U85*H85</f>
        <v>0</v>
      </c>
      <c r="W85" s="188">
        <v>0</v>
      </c>
      <c r="X85" s="189">
        <f>W85*H85</f>
        <v>0</v>
      </c>
      <c r="Y85" s="36"/>
      <c r="Z85" s="36"/>
      <c r="AA85" s="36"/>
      <c r="AB85" s="36"/>
      <c r="AC85" s="36"/>
      <c r="AD85" s="36"/>
      <c r="AE85" s="36"/>
      <c r="AR85" s="190" t="s">
        <v>155</v>
      </c>
      <c r="AT85" s="190" t="s">
        <v>142</v>
      </c>
      <c r="AU85" s="190" t="s">
        <v>86</v>
      </c>
      <c r="AY85" s="19" t="s">
        <v>138</v>
      </c>
      <c r="BE85" s="191">
        <f>IF(O85="základní",K85,0)</f>
        <v>0</v>
      </c>
      <c r="BF85" s="191">
        <f>IF(O85="snížená",K85,0)</f>
        <v>0</v>
      </c>
      <c r="BG85" s="191">
        <f>IF(O85="zákl. přenesená",K85,0)</f>
        <v>0</v>
      </c>
      <c r="BH85" s="191">
        <f>IF(O85="sníž. přenesená",K85,0)</f>
        <v>0</v>
      </c>
      <c r="BI85" s="191">
        <f>IF(O85="nulová",K85,0)</f>
        <v>0</v>
      </c>
      <c r="BJ85" s="19" t="s">
        <v>141</v>
      </c>
      <c r="BK85" s="191">
        <f>ROUND(P85*H85,2)</f>
        <v>0</v>
      </c>
      <c r="BL85" s="19" t="s">
        <v>155</v>
      </c>
      <c r="BM85" s="190" t="s">
        <v>141</v>
      </c>
    </row>
    <row r="86" spans="1:65" s="2" customFormat="1" ht="16.5" customHeight="1">
      <c r="A86" s="36"/>
      <c r="B86" s="37"/>
      <c r="C86" s="178" t="s">
        <v>141</v>
      </c>
      <c r="D86" s="178" t="s">
        <v>142</v>
      </c>
      <c r="E86" s="179" t="s">
        <v>1061</v>
      </c>
      <c r="F86" s="180" t="s">
        <v>1260</v>
      </c>
      <c r="G86" s="181" t="s">
        <v>1063</v>
      </c>
      <c r="H86" s="182">
        <v>1</v>
      </c>
      <c r="I86" s="183"/>
      <c r="J86" s="183"/>
      <c r="K86" s="184">
        <f>ROUND(P86*H86,2)</f>
        <v>0</v>
      </c>
      <c r="L86" s="180" t="s">
        <v>145</v>
      </c>
      <c r="M86" s="41"/>
      <c r="N86" s="185" t="s">
        <v>22</v>
      </c>
      <c r="O86" s="186" t="s">
        <v>48</v>
      </c>
      <c r="P86" s="187">
        <f>I86+J86</f>
        <v>0</v>
      </c>
      <c r="Q86" s="187">
        <f>ROUND(I86*H86,2)</f>
        <v>0</v>
      </c>
      <c r="R86" s="187">
        <f>ROUND(J86*H86,2)</f>
        <v>0</v>
      </c>
      <c r="S86" s="66"/>
      <c r="T86" s="188">
        <f>S86*H86</f>
        <v>0</v>
      </c>
      <c r="U86" s="188">
        <v>0</v>
      </c>
      <c r="V86" s="188">
        <f>U86*H86</f>
        <v>0</v>
      </c>
      <c r="W86" s="188">
        <v>0</v>
      </c>
      <c r="X86" s="189">
        <f>W86*H86</f>
        <v>0</v>
      </c>
      <c r="Y86" s="36"/>
      <c r="Z86" s="36"/>
      <c r="AA86" s="36"/>
      <c r="AB86" s="36"/>
      <c r="AC86" s="36"/>
      <c r="AD86" s="36"/>
      <c r="AE86" s="36"/>
      <c r="AR86" s="190" t="s">
        <v>155</v>
      </c>
      <c r="AT86" s="190" t="s">
        <v>142</v>
      </c>
      <c r="AU86" s="190" t="s">
        <v>86</v>
      </c>
      <c r="AY86" s="19" t="s">
        <v>138</v>
      </c>
      <c r="BE86" s="191">
        <f>IF(O86="základní",K86,0)</f>
        <v>0</v>
      </c>
      <c r="BF86" s="191">
        <f>IF(O86="snížená",K86,0)</f>
        <v>0</v>
      </c>
      <c r="BG86" s="191">
        <f>IF(O86="zákl. přenesená",K86,0)</f>
        <v>0</v>
      </c>
      <c r="BH86" s="191">
        <f>IF(O86="sníž. přenesená",K86,0)</f>
        <v>0</v>
      </c>
      <c r="BI86" s="191">
        <f>IF(O86="nulová",K86,0)</f>
        <v>0</v>
      </c>
      <c r="BJ86" s="19" t="s">
        <v>141</v>
      </c>
      <c r="BK86" s="191">
        <f>ROUND(P86*H86,2)</f>
        <v>0</v>
      </c>
      <c r="BL86" s="19" t="s">
        <v>155</v>
      </c>
      <c r="BM86" s="190" t="s">
        <v>155</v>
      </c>
    </row>
    <row r="87" spans="1:65" s="2" customFormat="1" ht="16.5" customHeight="1">
      <c r="A87" s="36"/>
      <c r="B87" s="37"/>
      <c r="C87" s="178" t="s">
        <v>150</v>
      </c>
      <c r="D87" s="178" t="s">
        <v>142</v>
      </c>
      <c r="E87" s="179" t="s">
        <v>1064</v>
      </c>
      <c r="F87" s="180" t="s">
        <v>1065</v>
      </c>
      <c r="G87" s="181" t="s">
        <v>709</v>
      </c>
      <c r="H87" s="247"/>
      <c r="I87" s="183"/>
      <c r="J87" s="183"/>
      <c r="K87" s="184">
        <f>ROUND(P87*H87,2)</f>
        <v>0</v>
      </c>
      <c r="L87" s="180" t="s">
        <v>145</v>
      </c>
      <c r="M87" s="41"/>
      <c r="N87" s="185" t="s">
        <v>22</v>
      </c>
      <c r="O87" s="186" t="s">
        <v>48</v>
      </c>
      <c r="P87" s="187">
        <f>I87+J87</f>
        <v>0</v>
      </c>
      <c r="Q87" s="187">
        <f>ROUND(I87*H87,2)</f>
        <v>0</v>
      </c>
      <c r="R87" s="187">
        <f>ROUND(J87*H87,2)</f>
        <v>0</v>
      </c>
      <c r="S87" s="66"/>
      <c r="T87" s="188">
        <f>S87*H87</f>
        <v>0</v>
      </c>
      <c r="U87" s="188">
        <v>0</v>
      </c>
      <c r="V87" s="188">
        <f>U87*H87</f>
        <v>0</v>
      </c>
      <c r="W87" s="188">
        <v>0</v>
      </c>
      <c r="X87" s="189">
        <f>W87*H87</f>
        <v>0</v>
      </c>
      <c r="Y87" s="36"/>
      <c r="Z87" s="36"/>
      <c r="AA87" s="36"/>
      <c r="AB87" s="36"/>
      <c r="AC87" s="36"/>
      <c r="AD87" s="36"/>
      <c r="AE87" s="36"/>
      <c r="AR87" s="190" t="s">
        <v>155</v>
      </c>
      <c r="AT87" s="190" t="s">
        <v>142</v>
      </c>
      <c r="AU87" s="190" t="s">
        <v>86</v>
      </c>
      <c r="AY87" s="19" t="s">
        <v>138</v>
      </c>
      <c r="BE87" s="191">
        <f>IF(O87="základní",K87,0)</f>
        <v>0</v>
      </c>
      <c r="BF87" s="191">
        <f>IF(O87="snížená",K87,0)</f>
        <v>0</v>
      </c>
      <c r="BG87" s="191">
        <f>IF(O87="zákl. přenesená",K87,0)</f>
        <v>0</v>
      </c>
      <c r="BH87" s="191">
        <f>IF(O87="sníž. přenesená",K87,0)</f>
        <v>0</v>
      </c>
      <c r="BI87" s="191">
        <f>IF(O87="nulová",K87,0)</f>
        <v>0</v>
      </c>
      <c r="BJ87" s="19" t="s">
        <v>141</v>
      </c>
      <c r="BK87" s="191">
        <f>ROUND(P87*H87,2)</f>
        <v>0</v>
      </c>
      <c r="BL87" s="19" t="s">
        <v>155</v>
      </c>
      <c r="BM87" s="190" t="s">
        <v>256</v>
      </c>
    </row>
    <row r="88" spans="1:65" s="2" customFormat="1" ht="16.5" customHeight="1">
      <c r="A88" s="36"/>
      <c r="B88" s="37"/>
      <c r="C88" s="178" t="s">
        <v>155</v>
      </c>
      <c r="D88" s="178" t="s">
        <v>142</v>
      </c>
      <c r="E88" s="179" t="s">
        <v>1066</v>
      </c>
      <c r="F88" s="180" t="s">
        <v>1067</v>
      </c>
      <c r="G88" s="181" t="s">
        <v>709</v>
      </c>
      <c r="H88" s="247"/>
      <c r="I88" s="183"/>
      <c r="J88" s="183"/>
      <c r="K88" s="184">
        <f>ROUND(P88*H88,2)</f>
        <v>0</v>
      </c>
      <c r="L88" s="180" t="s">
        <v>145</v>
      </c>
      <c r="M88" s="41"/>
      <c r="N88" s="185" t="s">
        <v>22</v>
      </c>
      <c r="O88" s="186" t="s">
        <v>48</v>
      </c>
      <c r="P88" s="187">
        <f>I88+J88</f>
        <v>0</v>
      </c>
      <c r="Q88" s="187">
        <f>ROUND(I88*H88,2)</f>
        <v>0</v>
      </c>
      <c r="R88" s="187">
        <f>ROUND(J88*H88,2)</f>
        <v>0</v>
      </c>
      <c r="S88" s="66"/>
      <c r="T88" s="188">
        <f>S88*H88</f>
        <v>0</v>
      </c>
      <c r="U88" s="188">
        <v>0</v>
      </c>
      <c r="V88" s="188">
        <f>U88*H88</f>
        <v>0</v>
      </c>
      <c r="W88" s="188">
        <v>0</v>
      </c>
      <c r="X88" s="189">
        <f>W88*H88</f>
        <v>0</v>
      </c>
      <c r="Y88" s="36"/>
      <c r="Z88" s="36"/>
      <c r="AA88" s="36"/>
      <c r="AB88" s="36"/>
      <c r="AC88" s="36"/>
      <c r="AD88" s="36"/>
      <c r="AE88" s="36"/>
      <c r="AR88" s="190" t="s">
        <v>155</v>
      </c>
      <c r="AT88" s="190" t="s">
        <v>142</v>
      </c>
      <c r="AU88" s="190" t="s">
        <v>86</v>
      </c>
      <c r="AY88" s="19" t="s">
        <v>138</v>
      </c>
      <c r="BE88" s="191">
        <f>IF(O88="základní",K88,0)</f>
        <v>0</v>
      </c>
      <c r="BF88" s="191">
        <f>IF(O88="snížená",K88,0)</f>
        <v>0</v>
      </c>
      <c r="BG88" s="191">
        <f>IF(O88="zákl. přenesená",K88,0)</f>
        <v>0</v>
      </c>
      <c r="BH88" s="191">
        <f>IF(O88="sníž. přenesená",K88,0)</f>
        <v>0</v>
      </c>
      <c r="BI88" s="191">
        <f>IF(O88="nulová",K88,0)</f>
        <v>0</v>
      </c>
      <c r="BJ88" s="19" t="s">
        <v>141</v>
      </c>
      <c r="BK88" s="191">
        <f>ROUND(P88*H88,2)</f>
        <v>0</v>
      </c>
      <c r="BL88" s="19" t="s">
        <v>155</v>
      </c>
      <c r="BM88" s="190" t="s">
        <v>230</v>
      </c>
    </row>
    <row r="89" spans="2:63" s="12" customFormat="1" ht="25.9" customHeight="1">
      <c r="B89" s="161"/>
      <c r="C89" s="162"/>
      <c r="D89" s="163" t="s">
        <v>77</v>
      </c>
      <c r="E89" s="164" t="s">
        <v>1068</v>
      </c>
      <c r="F89" s="164" t="s">
        <v>1261</v>
      </c>
      <c r="G89" s="162"/>
      <c r="H89" s="162"/>
      <c r="I89" s="165"/>
      <c r="J89" s="165"/>
      <c r="K89" s="166">
        <f>BK89</f>
        <v>0</v>
      </c>
      <c r="L89" s="162"/>
      <c r="M89" s="167"/>
      <c r="N89" s="168"/>
      <c r="O89" s="169"/>
      <c r="P89" s="169"/>
      <c r="Q89" s="170">
        <f>SUM(Q90:Q110)</f>
        <v>0</v>
      </c>
      <c r="R89" s="170">
        <f>SUM(R90:R110)</f>
        <v>0</v>
      </c>
      <c r="S89" s="169"/>
      <c r="T89" s="171">
        <f>SUM(T90:T110)</f>
        <v>0</v>
      </c>
      <c r="U89" s="169"/>
      <c r="V89" s="171">
        <f>SUM(V90:V110)</f>
        <v>0.4350006</v>
      </c>
      <c r="W89" s="169"/>
      <c r="X89" s="172">
        <f>SUM(X90:X110)</f>
        <v>0</v>
      </c>
      <c r="AR89" s="173" t="s">
        <v>86</v>
      </c>
      <c r="AT89" s="174" t="s">
        <v>77</v>
      </c>
      <c r="AU89" s="174" t="s">
        <v>78</v>
      </c>
      <c r="AY89" s="173" t="s">
        <v>138</v>
      </c>
      <c r="BK89" s="175">
        <f>SUM(BK90:BK110)</f>
        <v>0</v>
      </c>
    </row>
    <row r="90" spans="1:65" s="2" customFormat="1" ht="44.25" customHeight="1">
      <c r="A90" s="36"/>
      <c r="B90" s="37"/>
      <c r="C90" s="178" t="s">
        <v>86</v>
      </c>
      <c r="D90" s="178" t="s">
        <v>142</v>
      </c>
      <c r="E90" s="179" t="s">
        <v>1262</v>
      </c>
      <c r="F90" s="180" t="s">
        <v>1263</v>
      </c>
      <c r="G90" s="181" t="s">
        <v>1063</v>
      </c>
      <c r="H90" s="182">
        <v>1</v>
      </c>
      <c r="I90" s="183"/>
      <c r="J90" s="183"/>
      <c r="K90" s="184">
        <f>ROUND(P90*H90,2)</f>
        <v>0</v>
      </c>
      <c r="L90" s="180" t="s">
        <v>145</v>
      </c>
      <c r="M90" s="41"/>
      <c r="N90" s="185" t="s">
        <v>22</v>
      </c>
      <c r="O90" s="186" t="s">
        <v>48</v>
      </c>
      <c r="P90" s="187">
        <f>I90+J90</f>
        <v>0</v>
      </c>
      <c r="Q90" s="187">
        <f>ROUND(I90*H90,2)</f>
        <v>0</v>
      </c>
      <c r="R90" s="187">
        <f>ROUND(J90*H90,2)</f>
        <v>0</v>
      </c>
      <c r="S90" s="66"/>
      <c r="T90" s="188">
        <f>S90*H90</f>
        <v>0</v>
      </c>
      <c r="U90" s="188">
        <v>0</v>
      </c>
      <c r="V90" s="188">
        <f>U90*H90</f>
        <v>0</v>
      </c>
      <c r="W90" s="188">
        <v>0</v>
      </c>
      <c r="X90" s="189">
        <f>W90*H90</f>
        <v>0</v>
      </c>
      <c r="Y90" s="36"/>
      <c r="Z90" s="36"/>
      <c r="AA90" s="36"/>
      <c r="AB90" s="36"/>
      <c r="AC90" s="36"/>
      <c r="AD90" s="36"/>
      <c r="AE90" s="36"/>
      <c r="AR90" s="190" t="s">
        <v>155</v>
      </c>
      <c r="AT90" s="190" t="s">
        <v>142</v>
      </c>
      <c r="AU90" s="190" t="s">
        <v>86</v>
      </c>
      <c r="AY90" s="19" t="s">
        <v>138</v>
      </c>
      <c r="BE90" s="191">
        <f>IF(O90="základní",K90,0)</f>
        <v>0</v>
      </c>
      <c r="BF90" s="191">
        <f>IF(O90="snížená",K90,0)</f>
        <v>0</v>
      </c>
      <c r="BG90" s="191">
        <f>IF(O90="zákl. přenesená",K90,0)</f>
        <v>0</v>
      </c>
      <c r="BH90" s="191">
        <f>IF(O90="sníž. přenesená",K90,0)</f>
        <v>0</v>
      </c>
      <c r="BI90" s="191">
        <f>IF(O90="nulová",K90,0)</f>
        <v>0</v>
      </c>
      <c r="BJ90" s="19" t="s">
        <v>141</v>
      </c>
      <c r="BK90" s="191">
        <f>ROUND(P90*H90,2)</f>
        <v>0</v>
      </c>
      <c r="BL90" s="19" t="s">
        <v>155</v>
      </c>
      <c r="BM90" s="190" t="s">
        <v>250</v>
      </c>
    </row>
    <row r="91" spans="1:65" s="2" customFormat="1" ht="24.2" customHeight="1">
      <c r="A91" s="36"/>
      <c r="B91" s="37"/>
      <c r="C91" s="178" t="s">
        <v>141</v>
      </c>
      <c r="D91" s="178" t="s">
        <v>142</v>
      </c>
      <c r="E91" s="179" t="s">
        <v>1264</v>
      </c>
      <c r="F91" s="180" t="s">
        <v>1265</v>
      </c>
      <c r="G91" s="181" t="s">
        <v>682</v>
      </c>
      <c r="H91" s="182">
        <v>1</v>
      </c>
      <c r="I91" s="183"/>
      <c r="J91" s="183"/>
      <c r="K91" s="184">
        <f>ROUND(P91*H91,2)</f>
        <v>0</v>
      </c>
      <c r="L91" s="180" t="s">
        <v>145</v>
      </c>
      <c r="M91" s="41"/>
      <c r="N91" s="185" t="s">
        <v>22</v>
      </c>
      <c r="O91" s="186" t="s">
        <v>48</v>
      </c>
      <c r="P91" s="187">
        <f>I91+J91</f>
        <v>0</v>
      </c>
      <c r="Q91" s="187">
        <f>ROUND(I91*H91,2)</f>
        <v>0</v>
      </c>
      <c r="R91" s="187">
        <f>ROUND(J91*H91,2)</f>
        <v>0</v>
      </c>
      <c r="S91" s="66"/>
      <c r="T91" s="188">
        <f>S91*H91</f>
        <v>0</v>
      </c>
      <c r="U91" s="188">
        <v>0</v>
      </c>
      <c r="V91" s="188">
        <f>U91*H91</f>
        <v>0</v>
      </c>
      <c r="W91" s="188">
        <v>0</v>
      </c>
      <c r="X91" s="189">
        <f>W91*H91</f>
        <v>0</v>
      </c>
      <c r="Y91" s="36"/>
      <c r="Z91" s="36"/>
      <c r="AA91" s="36"/>
      <c r="AB91" s="36"/>
      <c r="AC91" s="36"/>
      <c r="AD91" s="36"/>
      <c r="AE91" s="36"/>
      <c r="AR91" s="190" t="s">
        <v>155</v>
      </c>
      <c r="AT91" s="190" t="s">
        <v>142</v>
      </c>
      <c r="AU91" s="190" t="s">
        <v>86</v>
      </c>
      <c r="AY91" s="19" t="s">
        <v>138</v>
      </c>
      <c r="BE91" s="191">
        <f>IF(O91="základní",K91,0)</f>
        <v>0</v>
      </c>
      <c r="BF91" s="191">
        <f>IF(O91="snížená",K91,0)</f>
        <v>0</v>
      </c>
      <c r="BG91" s="191">
        <f>IF(O91="zákl. přenesená",K91,0)</f>
        <v>0</v>
      </c>
      <c r="BH91" s="191">
        <f>IF(O91="sníž. přenesená",K91,0)</f>
        <v>0</v>
      </c>
      <c r="BI91" s="191">
        <f>IF(O91="nulová",K91,0)</f>
        <v>0</v>
      </c>
      <c r="BJ91" s="19" t="s">
        <v>141</v>
      </c>
      <c r="BK91" s="191">
        <f>ROUND(P91*H91,2)</f>
        <v>0</v>
      </c>
      <c r="BL91" s="19" t="s">
        <v>155</v>
      </c>
      <c r="BM91" s="190" t="s">
        <v>9</v>
      </c>
    </row>
    <row r="92" spans="1:65" s="2" customFormat="1" ht="44.25" customHeight="1">
      <c r="A92" s="36"/>
      <c r="B92" s="37"/>
      <c r="C92" s="178" t="s">
        <v>150</v>
      </c>
      <c r="D92" s="178" t="s">
        <v>142</v>
      </c>
      <c r="E92" s="179" t="s">
        <v>1266</v>
      </c>
      <c r="F92" s="180" t="s">
        <v>1267</v>
      </c>
      <c r="G92" s="181" t="s">
        <v>682</v>
      </c>
      <c r="H92" s="182">
        <v>10</v>
      </c>
      <c r="I92" s="183"/>
      <c r="J92" s="183"/>
      <c r="K92" s="184">
        <f>ROUND(P92*H92,2)</f>
        <v>0</v>
      </c>
      <c r="L92" s="180" t="s">
        <v>145</v>
      </c>
      <c r="M92" s="41"/>
      <c r="N92" s="185" t="s">
        <v>22</v>
      </c>
      <c r="O92" s="186" t="s">
        <v>48</v>
      </c>
      <c r="P92" s="187">
        <f>I92+J92</f>
        <v>0</v>
      </c>
      <c r="Q92" s="187">
        <f>ROUND(I92*H92,2)</f>
        <v>0</v>
      </c>
      <c r="R92" s="187">
        <f>ROUND(J92*H92,2)</f>
        <v>0</v>
      </c>
      <c r="S92" s="66"/>
      <c r="T92" s="188">
        <f>S92*H92</f>
        <v>0</v>
      </c>
      <c r="U92" s="188">
        <v>0</v>
      </c>
      <c r="V92" s="188">
        <f>U92*H92</f>
        <v>0</v>
      </c>
      <c r="W92" s="188">
        <v>0</v>
      </c>
      <c r="X92" s="189">
        <f>W92*H92</f>
        <v>0</v>
      </c>
      <c r="Y92" s="36"/>
      <c r="Z92" s="36"/>
      <c r="AA92" s="36"/>
      <c r="AB92" s="36"/>
      <c r="AC92" s="36"/>
      <c r="AD92" s="36"/>
      <c r="AE92" s="36"/>
      <c r="AR92" s="190" t="s">
        <v>155</v>
      </c>
      <c r="AT92" s="190" t="s">
        <v>142</v>
      </c>
      <c r="AU92" s="190" t="s">
        <v>86</v>
      </c>
      <c r="AY92" s="19" t="s">
        <v>138</v>
      </c>
      <c r="BE92" s="191">
        <f>IF(O92="základní",K92,0)</f>
        <v>0</v>
      </c>
      <c r="BF92" s="191">
        <f>IF(O92="snížená",K92,0)</f>
        <v>0</v>
      </c>
      <c r="BG92" s="191">
        <f>IF(O92="zákl. přenesená",K92,0)</f>
        <v>0</v>
      </c>
      <c r="BH92" s="191">
        <f>IF(O92="sníž. přenesená",K92,0)</f>
        <v>0</v>
      </c>
      <c r="BI92" s="191">
        <f>IF(O92="nulová",K92,0)</f>
        <v>0</v>
      </c>
      <c r="BJ92" s="19" t="s">
        <v>141</v>
      </c>
      <c r="BK92" s="191">
        <f>ROUND(P92*H92,2)</f>
        <v>0</v>
      </c>
      <c r="BL92" s="19" t="s">
        <v>155</v>
      </c>
      <c r="BM92" s="190" t="s">
        <v>514</v>
      </c>
    </row>
    <row r="93" spans="1:65" s="2" customFormat="1" ht="33" customHeight="1">
      <c r="A93" s="36"/>
      <c r="B93" s="37"/>
      <c r="C93" s="178" t="s">
        <v>155</v>
      </c>
      <c r="D93" s="178" t="s">
        <v>142</v>
      </c>
      <c r="E93" s="179" t="s">
        <v>1268</v>
      </c>
      <c r="F93" s="180" t="s">
        <v>1269</v>
      </c>
      <c r="G93" s="181" t="s">
        <v>682</v>
      </c>
      <c r="H93" s="182">
        <v>8</v>
      </c>
      <c r="I93" s="183"/>
      <c r="J93" s="183"/>
      <c r="K93" s="184">
        <f>ROUND(P93*H93,2)</f>
        <v>0</v>
      </c>
      <c r="L93" s="180" t="s">
        <v>182</v>
      </c>
      <c r="M93" s="41"/>
      <c r="N93" s="185" t="s">
        <v>22</v>
      </c>
      <c r="O93" s="186" t="s">
        <v>48</v>
      </c>
      <c r="P93" s="187">
        <f>I93+J93</f>
        <v>0</v>
      </c>
      <c r="Q93" s="187">
        <f>ROUND(I93*H93,2)</f>
        <v>0</v>
      </c>
      <c r="R93" s="187">
        <f>ROUND(J93*H93,2)</f>
        <v>0</v>
      </c>
      <c r="S93" s="66"/>
      <c r="T93" s="188">
        <f>S93*H93</f>
        <v>0</v>
      </c>
      <c r="U93" s="188">
        <v>0.0133632</v>
      </c>
      <c r="V93" s="188">
        <f>U93*H93</f>
        <v>0.1069056</v>
      </c>
      <c r="W93" s="188">
        <v>0</v>
      </c>
      <c r="X93" s="189">
        <f>W93*H93</f>
        <v>0</v>
      </c>
      <c r="Y93" s="36"/>
      <c r="Z93" s="36"/>
      <c r="AA93" s="36"/>
      <c r="AB93" s="36"/>
      <c r="AC93" s="36"/>
      <c r="AD93" s="36"/>
      <c r="AE93" s="36"/>
      <c r="AR93" s="190" t="s">
        <v>155</v>
      </c>
      <c r="AT93" s="190" t="s">
        <v>142</v>
      </c>
      <c r="AU93" s="190" t="s">
        <v>86</v>
      </c>
      <c r="AY93" s="19" t="s">
        <v>138</v>
      </c>
      <c r="BE93" s="191">
        <f>IF(O93="základní",K93,0)</f>
        <v>0</v>
      </c>
      <c r="BF93" s="191">
        <f>IF(O93="snížená",K93,0)</f>
        <v>0</v>
      </c>
      <c r="BG93" s="191">
        <f>IF(O93="zákl. přenesená",K93,0)</f>
        <v>0</v>
      </c>
      <c r="BH93" s="191">
        <f>IF(O93="sníž. přenesená",K93,0)</f>
        <v>0</v>
      </c>
      <c r="BI93" s="191">
        <f>IF(O93="nulová",K93,0)</f>
        <v>0</v>
      </c>
      <c r="BJ93" s="19" t="s">
        <v>141</v>
      </c>
      <c r="BK93" s="191">
        <f>ROUND(P93*H93,2)</f>
        <v>0</v>
      </c>
      <c r="BL93" s="19" t="s">
        <v>155</v>
      </c>
      <c r="BM93" s="190" t="s">
        <v>503</v>
      </c>
    </row>
    <row r="94" spans="1:47" s="2" customFormat="1" ht="11.25">
      <c r="A94" s="36"/>
      <c r="B94" s="37"/>
      <c r="C94" s="38"/>
      <c r="D94" s="198" t="s">
        <v>184</v>
      </c>
      <c r="E94" s="38"/>
      <c r="F94" s="199" t="s">
        <v>1270</v>
      </c>
      <c r="G94" s="38"/>
      <c r="H94" s="38"/>
      <c r="I94" s="200"/>
      <c r="J94" s="200"/>
      <c r="K94" s="38"/>
      <c r="L94" s="38"/>
      <c r="M94" s="41"/>
      <c r="N94" s="201"/>
      <c r="O94" s="202"/>
      <c r="P94" s="66"/>
      <c r="Q94" s="66"/>
      <c r="R94" s="66"/>
      <c r="S94" s="66"/>
      <c r="T94" s="66"/>
      <c r="U94" s="66"/>
      <c r="V94" s="66"/>
      <c r="W94" s="66"/>
      <c r="X94" s="67"/>
      <c r="Y94" s="36"/>
      <c r="Z94" s="36"/>
      <c r="AA94" s="36"/>
      <c r="AB94" s="36"/>
      <c r="AC94" s="36"/>
      <c r="AD94" s="36"/>
      <c r="AE94" s="36"/>
      <c r="AT94" s="19" t="s">
        <v>184</v>
      </c>
      <c r="AU94" s="19" t="s">
        <v>86</v>
      </c>
    </row>
    <row r="95" spans="1:65" s="2" customFormat="1" ht="37.9" customHeight="1">
      <c r="A95" s="36"/>
      <c r="B95" s="37"/>
      <c r="C95" s="178" t="s">
        <v>137</v>
      </c>
      <c r="D95" s="178" t="s">
        <v>142</v>
      </c>
      <c r="E95" s="179" t="s">
        <v>1271</v>
      </c>
      <c r="F95" s="180" t="s">
        <v>1272</v>
      </c>
      <c r="G95" s="181" t="s">
        <v>682</v>
      </c>
      <c r="H95" s="182">
        <v>65</v>
      </c>
      <c r="I95" s="183"/>
      <c r="J95" s="183"/>
      <c r="K95" s="184">
        <f>ROUND(P95*H95,2)</f>
        <v>0</v>
      </c>
      <c r="L95" s="180" t="s">
        <v>182</v>
      </c>
      <c r="M95" s="41"/>
      <c r="N95" s="185" t="s">
        <v>22</v>
      </c>
      <c r="O95" s="186" t="s">
        <v>48</v>
      </c>
      <c r="P95" s="187">
        <f>I95+J95</f>
        <v>0</v>
      </c>
      <c r="Q95" s="187">
        <f>ROUND(I95*H95,2)</f>
        <v>0</v>
      </c>
      <c r="R95" s="187">
        <f>ROUND(J95*H95,2)</f>
        <v>0</v>
      </c>
      <c r="S95" s="66"/>
      <c r="T95" s="188">
        <f>S95*H95</f>
        <v>0</v>
      </c>
      <c r="U95" s="188">
        <v>0.003443</v>
      </c>
      <c r="V95" s="188">
        <f>U95*H95</f>
        <v>0.223795</v>
      </c>
      <c r="W95" s="188">
        <v>0</v>
      </c>
      <c r="X95" s="189">
        <f>W95*H95</f>
        <v>0</v>
      </c>
      <c r="Y95" s="36"/>
      <c r="Z95" s="36"/>
      <c r="AA95" s="36"/>
      <c r="AB95" s="36"/>
      <c r="AC95" s="36"/>
      <c r="AD95" s="36"/>
      <c r="AE95" s="36"/>
      <c r="AR95" s="190" t="s">
        <v>155</v>
      </c>
      <c r="AT95" s="190" t="s">
        <v>142</v>
      </c>
      <c r="AU95" s="190" t="s">
        <v>86</v>
      </c>
      <c r="AY95" s="19" t="s">
        <v>138</v>
      </c>
      <c r="BE95" s="191">
        <f>IF(O95="základní",K95,0)</f>
        <v>0</v>
      </c>
      <c r="BF95" s="191">
        <f>IF(O95="snížená",K95,0)</f>
        <v>0</v>
      </c>
      <c r="BG95" s="191">
        <f>IF(O95="zákl. přenesená",K95,0)</f>
        <v>0</v>
      </c>
      <c r="BH95" s="191">
        <f>IF(O95="sníž. přenesená",K95,0)</f>
        <v>0</v>
      </c>
      <c r="BI95" s="191">
        <f>IF(O95="nulová",K95,0)</f>
        <v>0</v>
      </c>
      <c r="BJ95" s="19" t="s">
        <v>141</v>
      </c>
      <c r="BK95" s="191">
        <f>ROUND(P95*H95,2)</f>
        <v>0</v>
      </c>
      <c r="BL95" s="19" t="s">
        <v>155</v>
      </c>
      <c r="BM95" s="190" t="s">
        <v>546</v>
      </c>
    </row>
    <row r="96" spans="1:47" s="2" customFormat="1" ht="11.25">
      <c r="A96" s="36"/>
      <c r="B96" s="37"/>
      <c r="C96" s="38"/>
      <c r="D96" s="198" t="s">
        <v>184</v>
      </c>
      <c r="E96" s="38"/>
      <c r="F96" s="199" t="s">
        <v>1273</v>
      </c>
      <c r="G96" s="38"/>
      <c r="H96" s="38"/>
      <c r="I96" s="200"/>
      <c r="J96" s="200"/>
      <c r="K96" s="38"/>
      <c r="L96" s="38"/>
      <c r="M96" s="41"/>
      <c r="N96" s="201"/>
      <c r="O96" s="202"/>
      <c r="P96" s="66"/>
      <c r="Q96" s="66"/>
      <c r="R96" s="66"/>
      <c r="S96" s="66"/>
      <c r="T96" s="66"/>
      <c r="U96" s="66"/>
      <c r="V96" s="66"/>
      <c r="W96" s="66"/>
      <c r="X96" s="67"/>
      <c r="Y96" s="36"/>
      <c r="Z96" s="36"/>
      <c r="AA96" s="36"/>
      <c r="AB96" s="36"/>
      <c r="AC96" s="36"/>
      <c r="AD96" s="36"/>
      <c r="AE96" s="36"/>
      <c r="AT96" s="19" t="s">
        <v>184</v>
      </c>
      <c r="AU96" s="19" t="s">
        <v>86</v>
      </c>
    </row>
    <row r="97" spans="1:65" s="2" customFormat="1" ht="37.9" customHeight="1">
      <c r="A97" s="36"/>
      <c r="B97" s="37"/>
      <c r="C97" s="178" t="s">
        <v>256</v>
      </c>
      <c r="D97" s="178" t="s">
        <v>142</v>
      </c>
      <c r="E97" s="179" t="s">
        <v>1274</v>
      </c>
      <c r="F97" s="180" t="s">
        <v>1275</v>
      </c>
      <c r="G97" s="181" t="s">
        <v>682</v>
      </c>
      <c r="H97" s="182">
        <v>20</v>
      </c>
      <c r="I97" s="183"/>
      <c r="J97" s="183"/>
      <c r="K97" s="184">
        <f>ROUND(P97*H97,2)</f>
        <v>0</v>
      </c>
      <c r="L97" s="180" t="s">
        <v>182</v>
      </c>
      <c r="M97" s="41"/>
      <c r="N97" s="185" t="s">
        <v>22</v>
      </c>
      <c r="O97" s="186" t="s">
        <v>48</v>
      </c>
      <c r="P97" s="187">
        <f>I97+J97</f>
        <v>0</v>
      </c>
      <c r="Q97" s="187">
        <f>ROUND(I97*H97,2)</f>
        <v>0</v>
      </c>
      <c r="R97" s="187">
        <f>ROUND(J97*H97,2)</f>
        <v>0</v>
      </c>
      <c r="S97" s="66"/>
      <c r="T97" s="188">
        <f>S97*H97</f>
        <v>0</v>
      </c>
      <c r="U97" s="188">
        <v>0.005215</v>
      </c>
      <c r="V97" s="188">
        <f>U97*H97</f>
        <v>0.1043</v>
      </c>
      <c r="W97" s="188">
        <v>0</v>
      </c>
      <c r="X97" s="189">
        <f>W97*H97</f>
        <v>0</v>
      </c>
      <c r="Y97" s="36"/>
      <c r="Z97" s="36"/>
      <c r="AA97" s="36"/>
      <c r="AB97" s="36"/>
      <c r="AC97" s="36"/>
      <c r="AD97" s="36"/>
      <c r="AE97" s="36"/>
      <c r="AR97" s="190" t="s">
        <v>155</v>
      </c>
      <c r="AT97" s="190" t="s">
        <v>142</v>
      </c>
      <c r="AU97" s="190" t="s">
        <v>86</v>
      </c>
      <c r="AY97" s="19" t="s">
        <v>138</v>
      </c>
      <c r="BE97" s="191">
        <f>IF(O97="základní",K97,0)</f>
        <v>0</v>
      </c>
      <c r="BF97" s="191">
        <f>IF(O97="snížená",K97,0)</f>
        <v>0</v>
      </c>
      <c r="BG97" s="191">
        <f>IF(O97="zákl. přenesená",K97,0)</f>
        <v>0</v>
      </c>
      <c r="BH97" s="191">
        <f>IF(O97="sníž. přenesená",K97,0)</f>
        <v>0</v>
      </c>
      <c r="BI97" s="191">
        <f>IF(O97="nulová",K97,0)</f>
        <v>0</v>
      </c>
      <c r="BJ97" s="19" t="s">
        <v>141</v>
      </c>
      <c r="BK97" s="191">
        <f>ROUND(P97*H97,2)</f>
        <v>0</v>
      </c>
      <c r="BL97" s="19" t="s">
        <v>155</v>
      </c>
      <c r="BM97" s="190" t="s">
        <v>714</v>
      </c>
    </row>
    <row r="98" spans="1:47" s="2" customFormat="1" ht="11.25">
      <c r="A98" s="36"/>
      <c r="B98" s="37"/>
      <c r="C98" s="38"/>
      <c r="D98" s="198" t="s">
        <v>184</v>
      </c>
      <c r="E98" s="38"/>
      <c r="F98" s="199" t="s">
        <v>1276</v>
      </c>
      <c r="G98" s="38"/>
      <c r="H98" s="38"/>
      <c r="I98" s="200"/>
      <c r="J98" s="200"/>
      <c r="K98" s="38"/>
      <c r="L98" s="38"/>
      <c r="M98" s="41"/>
      <c r="N98" s="201"/>
      <c r="O98" s="202"/>
      <c r="P98" s="66"/>
      <c r="Q98" s="66"/>
      <c r="R98" s="66"/>
      <c r="S98" s="66"/>
      <c r="T98" s="66"/>
      <c r="U98" s="66"/>
      <c r="V98" s="66"/>
      <c r="W98" s="66"/>
      <c r="X98" s="67"/>
      <c r="Y98" s="36"/>
      <c r="Z98" s="36"/>
      <c r="AA98" s="36"/>
      <c r="AB98" s="36"/>
      <c r="AC98" s="36"/>
      <c r="AD98" s="36"/>
      <c r="AE98" s="36"/>
      <c r="AT98" s="19" t="s">
        <v>184</v>
      </c>
      <c r="AU98" s="19" t="s">
        <v>86</v>
      </c>
    </row>
    <row r="99" spans="1:65" s="2" customFormat="1" ht="24.2" customHeight="1">
      <c r="A99" s="36"/>
      <c r="B99" s="37"/>
      <c r="C99" s="178" t="s">
        <v>1088</v>
      </c>
      <c r="D99" s="178" t="s">
        <v>142</v>
      </c>
      <c r="E99" s="179" t="s">
        <v>1277</v>
      </c>
      <c r="F99" s="180" t="s">
        <v>1278</v>
      </c>
      <c r="G99" s="181" t="s">
        <v>682</v>
      </c>
      <c r="H99" s="182">
        <v>1</v>
      </c>
      <c r="I99" s="183"/>
      <c r="J99" s="183"/>
      <c r="K99" s="184">
        <f aca="true" t="shared" si="0" ref="K99:K110">ROUND(P99*H99,2)</f>
        <v>0</v>
      </c>
      <c r="L99" s="180" t="s">
        <v>145</v>
      </c>
      <c r="M99" s="41"/>
      <c r="N99" s="185" t="s">
        <v>22</v>
      </c>
      <c r="O99" s="186" t="s">
        <v>48</v>
      </c>
      <c r="P99" s="187">
        <f aca="true" t="shared" si="1" ref="P99:P110">I99+J99</f>
        <v>0</v>
      </c>
      <c r="Q99" s="187">
        <f aca="true" t="shared" si="2" ref="Q99:Q110">ROUND(I99*H99,2)</f>
        <v>0</v>
      </c>
      <c r="R99" s="187">
        <f aca="true" t="shared" si="3" ref="R99:R110">ROUND(J99*H99,2)</f>
        <v>0</v>
      </c>
      <c r="S99" s="66"/>
      <c r="T99" s="188">
        <f aca="true" t="shared" si="4" ref="T99:T110">S99*H99</f>
        <v>0</v>
      </c>
      <c r="U99" s="188">
        <v>0</v>
      </c>
      <c r="V99" s="188">
        <f aca="true" t="shared" si="5" ref="V99:V110">U99*H99</f>
        <v>0</v>
      </c>
      <c r="W99" s="188">
        <v>0</v>
      </c>
      <c r="X99" s="189">
        <f aca="true" t="shared" si="6" ref="X99:X110">W99*H99</f>
        <v>0</v>
      </c>
      <c r="Y99" s="36"/>
      <c r="Z99" s="36"/>
      <c r="AA99" s="36"/>
      <c r="AB99" s="36"/>
      <c r="AC99" s="36"/>
      <c r="AD99" s="36"/>
      <c r="AE99" s="36"/>
      <c r="AR99" s="190" t="s">
        <v>155</v>
      </c>
      <c r="AT99" s="190" t="s">
        <v>142</v>
      </c>
      <c r="AU99" s="190" t="s">
        <v>86</v>
      </c>
      <c r="AY99" s="19" t="s">
        <v>138</v>
      </c>
      <c r="BE99" s="191">
        <f aca="true" t="shared" si="7" ref="BE99:BE110">IF(O99="základní",K99,0)</f>
        <v>0</v>
      </c>
      <c r="BF99" s="191">
        <f aca="true" t="shared" si="8" ref="BF99:BF110">IF(O99="snížená",K99,0)</f>
        <v>0</v>
      </c>
      <c r="BG99" s="191">
        <f aca="true" t="shared" si="9" ref="BG99:BG110">IF(O99="zákl. přenesená",K99,0)</f>
        <v>0</v>
      </c>
      <c r="BH99" s="191">
        <f aca="true" t="shared" si="10" ref="BH99:BH110">IF(O99="sníž. přenesená",K99,0)</f>
        <v>0</v>
      </c>
      <c r="BI99" s="191">
        <f aca="true" t="shared" si="11" ref="BI99:BI110">IF(O99="nulová",K99,0)</f>
        <v>0</v>
      </c>
      <c r="BJ99" s="19" t="s">
        <v>141</v>
      </c>
      <c r="BK99" s="191">
        <f aca="true" t="shared" si="12" ref="BK99:BK110">ROUND(P99*H99,2)</f>
        <v>0</v>
      </c>
      <c r="BL99" s="19" t="s">
        <v>155</v>
      </c>
      <c r="BM99" s="190" t="s">
        <v>772</v>
      </c>
    </row>
    <row r="100" spans="1:65" s="2" customFormat="1" ht="24.2" customHeight="1">
      <c r="A100" s="36"/>
      <c r="B100" s="37"/>
      <c r="C100" s="178" t="s">
        <v>230</v>
      </c>
      <c r="D100" s="178" t="s">
        <v>142</v>
      </c>
      <c r="E100" s="179" t="s">
        <v>1279</v>
      </c>
      <c r="F100" s="180" t="s">
        <v>1280</v>
      </c>
      <c r="G100" s="181" t="s">
        <v>682</v>
      </c>
      <c r="H100" s="182">
        <v>3</v>
      </c>
      <c r="I100" s="183"/>
      <c r="J100" s="183"/>
      <c r="K100" s="184">
        <f t="shared" si="0"/>
        <v>0</v>
      </c>
      <c r="L100" s="180" t="s">
        <v>145</v>
      </c>
      <c r="M100" s="41"/>
      <c r="N100" s="185" t="s">
        <v>22</v>
      </c>
      <c r="O100" s="186" t="s">
        <v>48</v>
      </c>
      <c r="P100" s="187">
        <f t="shared" si="1"/>
        <v>0</v>
      </c>
      <c r="Q100" s="187">
        <f t="shared" si="2"/>
        <v>0</v>
      </c>
      <c r="R100" s="187">
        <f t="shared" si="3"/>
        <v>0</v>
      </c>
      <c r="S100" s="66"/>
      <c r="T100" s="188">
        <f t="shared" si="4"/>
        <v>0</v>
      </c>
      <c r="U100" s="188">
        <v>0</v>
      </c>
      <c r="V100" s="188">
        <f t="shared" si="5"/>
        <v>0</v>
      </c>
      <c r="W100" s="188">
        <v>0</v>
      </c>
      <c r="X100" s="189">
        <f t="shared" si="6"/>
        <v>0</v>
      </c>
      <c r="Y100" s="36"/>
      <c r="Z100" s="36"/>
      <c r="AA100" s="36"/>
      <c r="AB100" s="36"/>
      <c r="AC100" s="36"/>
      <c r="AD100" s="36"/>
      <c r="AE100" s="36"/>
      <c r="AR100" s="190" t="s">
        <v>155</v>
      </c>
      <c r="AT100" s="190" t="s">
        <v>142</v>
      </c>
      <c r="AU100" s="190" t="s">
        <v>86</v>
      </c>
      <c r="AY100" s="19" t="s">
        <v>138</v>
      </c>
      <c r="BE100" s="191">
        <f t="shared" si="7"/>
        <v>0</v>
      </c>
      <c r="BF100" s="191">
        <f t="shared" si="8"/>
        <v>0</v>
      </c>
      <c r="BG100" s="191">
        <f t="shared" si="9"/>
        <v>0</v>
      </c>
      <c r="BH100" s="191">
        <f t="shared" si="10"/>
        <v>0</v>
      </c>
      <c r="BI100" s="191">
        <f t="shared" si="11"/>
        <v>0</v>
      </c>
      <c r="BJ100" s="19" t="s">
        <v>141</v>
      </c>
      <c r="BK100" s="191">
        <f t="shared" si="12"/>
        <v>0</v>
      </c>
      <c r="BL100" s="19" t="s">
        <v>155</v>
      </c>
      <c r="BM100" s="190" t="s">
        <v>767</v>
      </c>
    </row>
    <row r="101" spans="1:65" s="2" customFormat="1" ht="24.2" customHeight="1">
      <c r="A101" s="36"/>
      <c r="B101" s="37"/>
      <c r="C101" s="178" t="s">
        <v>238</v>
      </c>
      <c r="D101" s="178" t="s">
        <v>142</v>
      </c>
      <c r="E101" s="179" t="s">
        <v>1281</v>
      </c>
      <c r="F101" s="180" t="s">
        <v>1282</v>
      </c>
      <c r="G101" s="181" t="s">
        <v>682</v>
      </c>
      <c r="H101" s="182">
        <v>2</v>
      </c>
      <c r="I101" s="183"/>
      <c r="J101" s="183"/>
      <c r="K101" s="184">
        <f t="shared" si="0"/>
        <v>0</v>
      </c>
      <c r="L101" s="180" t="s">
        <v>145</v>
      </c>
      <c r="M101" s="41"/>
      <c r="N101" s="185" t="s">
        <v>22</v>
      </c>
      <c r="O101" s="186" t="s">
        <v>48</v>
      </c>
      <c r="P101" s="187">
        <f t="shared" si="1"/>
        <v>0</v>
      </c>
      <c r="Q101" s="187">
        <f t="shared" si="2"/>
        <v>0</v>
      </c>
      <c r="R101" s="187">
        <f t="shared" si="3"/>
        <v>0</v>
      </c>
      <c r="S101" s="66"/>
      <c r="T101" s="188">
        <f t="shared" si="4"/>
        <v>0</v>
      </c>
      <c r="U101" s="188">
        <v>0</v>
      </c>
      <c r="V101" s="188">
        <f t="shared" si="5"/>
        <v>0</v>
      </c>
      <c r="W101" s="188">
        <v>0</v>
      </c>
      <c r="X101" s="189">
        <f t="shared" si="6"/>
        <v>0</v>
      </c>
      <c r="Y101" s="36"/>
      <c r="Z101" s="36"/>
      <c r="AA101" s="36"/>
      <c r="AB101" s="36"/>
      <c r="AC101" s="36"/>
      <c r="AD101" s="36"/>
      <c r="AE101" s="36"/>
      <c r="AR101" s="190" t="s">
        <v>155</v>
      </c>
      <c r="AT101" s="190" t="s">
        <v>142</v>
      </c>
      <c r="AU101" s="190" t="s">
        <v>86</v>
      </c>
      <c r="AY101" s="19" t="s">
        <v>138</v>
      </c>
      <c r="BE101" s="191">
        <f t="shared" si="7"/>
        <v>0</v>
      </c>
      <c r="BF101" s="191">
        <f t="shared" si="8"/>
        <v>0</v>
      </c>
      <c r="BG101" s="191">
        <f t="shared" si="9"/>
        <v>0</v>
      </c>
      <c r="BH101" s="191">
        <f t="shared" si="10"/>
        <v>0</v>
      </c>
      <c r="BI101" s="191">
        <f t="shared" si="11"/>
        <v>0</v>
      </c>
      <c r="BJ101" s="19" t="s">
        <v>141</v>
      </c>
      <c r="BK101" s="191">
        <f t="shared" si="12"/>
        <v>0</v>
      </c>
      <c r="BL101" s="19" t="s">
        <v>155</v>
      </c>
      <c r="BM101" s="190" t="s">
        <v>720</v>
      </c>
    </row>
    <row r="102" spans="1:65" s="2" customFormat="1" ht="24.2" customHeight="1">
      <c r="A102" s="36"/>
      <c r="B102" s="37"/>
      <c r="C102" s="178" t="s">
        <v>250</v>
      </c>
      <c r="D102" s="178" t="s">
        <v>142</v>
      </c>
      <c r="E102" s="179" t="s">
        <v>1283</v>
      </c>
      <c r="F102" s="180" t="s">
        <v>1284</v>
      </c>
      <c r="G102" s="181" t="s">
        <v>682</v>
      </c>
      <c r="H102" s="182">
        <v>3</v>
      </c>
      <c r="I102" s="183"/>
      <c r="J102" s="183"/>
      <c r="K102" s="184">
        <f t="shared" si="0"/>
        <v>0</v>
      </c>
      <c r="L102" s="180" t="s">
        <v>145</v>
      </c>
      <c r="M102" s="41"/>
      <c r="N102" s="185" t="s">
        <v>22</v>
      </c>
      <c r="O102" s="186" t="s">
        <v>48</v>
      </c>
      <c r="P102" s="187">
        <f t="shared" si="1"/>
        <v>0</v>
      </c>
      <c r="Q102" s="187">
        <f t="shared" si="2"/>
        <v>0</v>
      </c>
      <c r="R102" s="187">
        <f t="shared" si="3"/>
        <v>0</v>
      </c>
      <c r="S102" s="66"/>
      <c r="T102" s="188">
        <f t="shared" si="4"/>
        <v>0</v>
      </c>
      <c r="U102" s="188">
        <v>0</v>
      </c>
      <c r="V102" s="188">
        <f t="shared" si="5"/>
        <v>0</v>
      </c>
      <c r="W102" s="188">
        <v>0</v>
      </c>
      <c r="X102" s="189">
        <f t="shared" si="6"/>
        <v>0</v>
      </c>
      <c r="Y102" s="36"/>
      <c r="Z102" s="36"/>
      <c r="AA102" s="36"/>
      <c r="AB102" s="36"/>
      <c r="AC102" s="36"/>
      <c r="AD102" s="36"/>
      <c r="AE102" s="36"/>
      <c r="AR102" s="190" t="s">
        <v>155</v>
      </c>
      <c r="AT102" s="190" t="s">
        <v>142</v>
      </c>
      <c r="AU102" s="190" t="s">
        <v>86</v>
      </c>
      <c r="AY102" s="19" t="s">
        <v>138</v>
      </c>
      <c r="BE102" s="191">
        <f t="shared" si="7"/>
        <v>0</v>
      </c>
      <c r="BF102" s="191">
        <f t="shared" si="8"/>
        <v>0</v>
      </c>
      <c r="BG102" s="191">
        <f t="shared" si="9"/>
        <v>0</v>
      </c>
      <c r="BH102" s="191">
        <f t="shared" si="10"/>
        <v>0</v>
      </c>
      <c r="BI102" s="191">
        <f t="shared" si="11"/>
        <v>0</v>
      </c>
      <c r="BJ102" s="19" t="s">
        <v>141</v>
      </c>
      <c r="BK102" s="191">
        <f t="shared" si="12"/>
        <v>0</v>
      </c>
      <c r="BL102" s="19" t="s">
        <v>155</v>
      </c>
      <c r="BM102" s="190" t="s">
        <v>745</v>
      </c>
    </row>
    <row r="103" spans="1:65" s="2" customFormat="1" ht="24.2" customHeight="1">
      <c r="A103" s="36"/>
      <c r="B103" s="37"/>
      <c r="C103" s="178" t="s">
        <v>223</v>
      </c>
      <c r="D103" s="178" t="s">
        <v>142</v>
      </c>
      <c r="E103" s="179" t="s">
        <v>1285</v>
      </c>
      <c r="F103" s="180" t="s">
        <v>1286</v>
      </c>
      <c r="G103" s="181" t="s">
        <v>682</v>
      </c>
      <c r="H103" s="182">
        <v>5</v>
      </c>
      <c r="I103" s="183"/>
      <c r="J103" s="183"/>
      <c r="K103" s="184">
        <f t="shared" si="0"/>
        <v>0</v>
      </c>
      <c r="L103" s="180" t="s">
        <v>145</v>
      </c>
      <c r="M103" s="41"/>
      <c r="N103" s="185" t="s">
        <v>22</v>
      </c>
      <c r="O103" s="186" t="s">
        <v>48</v>
      </c>
      <c r="P103" s="187">
        <f t="shared" si="1"/>
        <v>0</v>
      </c>
      <c r="Q103" s="187">
        <f t="shared" si="2"/>
        <v>0</v>
      </c>
      <c r="R103" s="187">
        <f t="shared" si="3"/>
        <v>0</v>
      </c>
      <c r="S103" s="66"/>
      <c r="T103" s="188">
        <f t="shared" si="4"/>
        <v>0</v>
      </c>
      <c r="U103" s="188">
        <v>0</v>
      </c>
      <c r="V103" s="188">
        <f t="shared" si="5"/>
        <v>0</v>
      </c>
      <c r="W103" s="188">
        <v>0</v>
      </c>
      <c r="X103" s="189">
        <f t="shared" si="6"/>
        <v>0</v>
      </c>
      <c r="Y103" s="36"/>
      <c r="Z103" s="36"/>
      <c r="AA103" s="36"/>
      <c r="AB103" s="36"/>
      <c r="AC103" s="36"/>
      <c r="AD103" s="36"/>
      <c r="AE103" s="36"/>
      <c r="AR103" s="190" t="s">
        <v>155</v>
      </c>
      <c r="AT103" s="190" t="s">
        <v>142</v>
      </c>
      <c r="AU103" s="190" t="s">
        <v>86</v>
      </c>
      <c r="AY103" s="19" t="s">
        <v>138</v>
      </c>
      <c r="BE103" s="191">
        <f t="shared" si="7"/>
        <v>0</v>
      </c>
      <c r="BF103" s="191">
        <f t="shared" si="8"/>
        <v>0</v>
      </c>
      <c r="BG103" s="191">
        <f t="shared" si="9"/>
        <v>0</v>
      </c>
      <c r="BH103" s="191">
        <f t="shared" si="10"/>
        <v>0</v>
      </c>
      <c r="BI103" s="191">
        <f t="shared" si="11"/>
        <v>0</v>
      </c>
      <c r="BJ103" s="19" t="s">
        <v>141</v>
      </c>
      <c r="BK103" s="191">
        <f t="shared" si="12"/>
        <v>0</v>
      </c>
      <c r="BL103" s="19" t="s">
        <v>155</v>
      </c>
      <c r="BM103" s="190" t="s">
        <v>877</v>
      </c>
    </row>
    <row r="104" spans="1:65" s="2" customFormat="1" ht="24.2" customHeight="1">
      <c r="A104" s="36"/>
      <c r="B104" s="37"/>
      <c r="C104" s="178" t="s">
        <v>9</v>
      </c>
      <c r="D104" s="178" t="s">
        <v>142</v>
      </c>
      <c r="E104" s="179" t="s">
        <v>1287</v>
      </c>
      <c r="F104" s="180" t="s">
        <v>1288</v>
      </c>
      <c r="G104" s="181" t="s">
        <v>144</v>
      </c>
      <c r="H104" s="182">
        <v>1</v>
      </c>
      <c r="I104" s="183"/>
      <c r="J104" s="183"/>
      <c r="K104" s="184">
        <f t="shared" si="0"/>
        <v>0</v>
      </c>
      <c r="L104" s="180" t="s">
        <v>145</v>
      </c>
      <c r="M104" s="41"/>
      <c r="N104" s="185" t="s">
        <v>22</v>
      </c>
      <c r="O104" s="186" t="s">
        <v>48</v>
      </c>
      <c r="P104" s="187">
        <f t="shared" si="1"/>
        <v>0</v>
      </c>
      <c r="Q104" s="187">
        <f t="shared" si="2"/>
        <v>0</v>
      </c>
      <c r="R104" s="187">
        <f t="shared" si="3"/>
        <v>0</v>
      </c>
      <c r="S104" s="66"/>
      <c r="T104" s="188">
        <f t="shared" si="4"/>
        <v>0</v>
      </c>
      <c r="U104" s="188">
        <v>0</v>
      </c>
      <c r="V104" s="188">
        <f t="shared" si="5"/>
        <v>0</v>
      </c>
      <c r="W104" s="188">
        <v>0</v>
      </c>
      <c r="X104" s="189">
        <f t="shared" si="6"/>
        <v>0</v>
      </c>
      <c r="Y104" s="36"/>
      <c r="Z104" s="36"/>
      <c r="AA104" s="36"/>
      <c r="AB104" s="36"/>
      <c r="AC104" s="36"/>
      <c r="AD104" s="36"/>
      <c r="AE104" s="36"/>
      <c r="AR104" s="190" t="s">
        <v>155</v>
      </c>
      <c r="AT104" s="190" t="s">
        <v>142</v>
      </c>
      <c r="AU104" s="190" t="s">
        <v>86</v>
      </c>
      <c r="AY104" s="19" t="s">
        <v>138</v>
      </c>
      <c r="BE104" s="191">
        <f t="shared" si="7"/>
        <v>0</v>
      </c>
      <c r="BF104" s="191">
        <f t="shared" si="8"/>
        <v>0</v>
      </c>
      <c r="BG104" s="191">
        <f t="shared" si="9"/>
        <v>0</v>
      </c>
      <c r="BH104" s="191">
        <f t="shared" si="10"/>
        <v>0</v>
      </c>
      <c r="BI104" s="191">
        <f t="shared" si="11"/>
        <v>0</v>
      </c>
      <c r="BJ104" s="19" t="s">
        <v>141</v>
      </c>
      <c r="BK104" s="191">
        <f t="shared" si="12"/>
        <v>0</v>
      </c>
      <c r="BL104" s="19" t="s">
        <v>155</v>
      </c>
      <c r="BM104" s="190" t="s">
        <v>511</v>
      </c>
    </row>
    <row r="105" spans="1:65" s="2" customFormat="1" ht="33" customHeight="1">
      <c r="A105" s="36"/>
      <c r="B105" s="37"/>
      <c r="C105" s="178" t="s">
        <v>507</v>
      </c>
      <c r="D105" s="178" t="s">
        <v>142</v>
      </c>
      <c r="E105" s="179" t="s">
        <v>1289</v>
      </c>
      <c r="F105" s="180" t="s">
        <v>1290</v>
      </c>
      <c r="G105" s="181" t="s">
        <v>144</v>
      </c>
      <c r="H105" s="182">
        <v>2</v>
      </c>
      <c r="I105" s="183"/>
      <c r="J105" s="183"/>
      <c r="K105" s="184">
        <f t="shared" si="0"/>
        <v>0</v>
      </c>
      <c r="L105" s="180" t="s">
        <v>145</v>
      </c>
      <c r="M105" s="41"/>
      <c r="N105" s="185" t="s">
        <v>22</v>
      </c>
      <c r="O105" s="186" t="s">
        <v>48</v>
      </c>
      <c r="P105" s="187">
        <f t="shared" si="1"/>
        <v>0</v>
      </c>
      <c r="Q105" s="187">
        <f t="shared" si="2"/>
        <v>0</v>
      </c>
      <c r="R105" s="187">
        <f t="shared" si="3"/>
        <v>0</v>
      </c>
      <c r="S105" s="66"/>
      <c r="T105" s="188">
        <f t="shared" si="4"/>
        <v>0</v>
      </c>
      <c r="U105" s="188">
        <v>0</v>
      </c>
      <c r="V105" s="188">
        <f t="shared" si="5"/>
        <v>0</v>
      </c>
      <c r="W105" s="188">
        <v>0</v>
      </c>
      <c r="X105" s="189">
        <f t="shared" si="6"/>
        <v>0</v>
      </c>
      <c r="Y105" s="36"/>
      <c r="Z105" s="36"/>
      <c r="AA105" s="36"/>
      <c r="AB105" s="36"/>
      <c r="AC105" s="36"/>
      <c r="AD105" s="36"/>
      <c r="AE105" s="36"/>
      <c r="AR105" s="190" t="s">
        <v>155</v>
      </c>
      <c r="AT105" s="190" t="s">
        <v>142</v>
      </c>
      <c r="AU105" s="190" t="s">
        <v>86</v>
      </c>
      <c r="AY105" s="19" t="s">
        <v>138</v>
      </c>
      <c r="BE105" s="191">
        <f t="shared" si="7"/>
        <v>0</v>
      </c>
      <c r="BF105" s="191">
        <f t="shared" si="8"/>
        <v>0</v>
      </c>
      <c r="BG105" s="191">
        <f t="shared" si="9"/>
        <v>0</v>
      </c>
      <c r="BH105" s="191">
        <f t="shared" si="10"/>
        <v>0</v>
      </c>
      <c r="BI105" s="191">
        <f t="shared" si="11"/>
        <v>0</v>
      </c>
      <c r="BJ105" s="19" t="s">
        <v>141</v>
      </c>
      <c r="BK105" s="191">
        <f t="shared" si="12"/>
        <v>0</v>
      </c>
      <c r="BL105" s="19" t="s">
        <v>155</v>
      </c>
      <c r="BM105" s="190" t="s">
        <v>891</v>
      </c>
    </row>
    <row r="106" spans="1:65" s="2" customFormat="1" ht="33" customHeight="1">
      <c r="A106" s="36"/>
      <c r="B106" s="37"/>
      <c r="C106" s="178" t="s">
        <v>514</v>
      </c>
      <c r="D106" s="178" t="s">
        <v>142</v>
      </c>
      <c r="E106" s="179" t="s">
        <v>1291</v>
      </c>
      <c r="F106" s="180" t="s">
        <v>1292</v>
      </c>
      <c r="G106" s="181" t="s">
        <v>144</v>
      </c>
      <c r="H106" s="182">
        <v>4</v>
      </c>
      <c r="I106" s="183"/>
      <c r="J106" s="183"/>
      <c r="K106" s="184">
        <f t="shared" si="0"/>
        <v>0</v>
      </c>
      <c r="L106" s="180" t="s">
        <v>145</v>
      </c>
      <c r="M106" s="41"/>
      <c r="N106" s="185" t="s">
        <v>22</v>
      </c>
      <c r="O106" s="186" t="s">
        <v>48</v>
      </c>
      <c r="P106" s="187">
        <f t="shared" si="1"/>
        <v>0</v>
      </c>
      <c r="Q106" s="187">
        <f t="shared" si="2"/>
        <v>0</v>
      </c>
      <c r="R106" s="187">
        <f t="shared" si="3"/>
        <v>0</v>
      </c>
      <c r="S106" s="66"/>
      <c r="T106" s="188">
        <f t="shared" si="4"/>
        <v>0</v>
      </c>
      <c r="U106" s="188">
        <v>0</v>
      </c>
      <c r="V106" s="188">
        <f t="shared" si="5"/>
        <v>0</v>
      </c>
      <c r="W106" s="188">
        <v>0</v>
      </c>
      <c r="X106" s="189">
        <f t="shared" si="6"/>
        <v>0</v>
      </c>
      <c r="Y106" s="36"/>
      <c r="Z106" s="36"/>
      <c r="AA106" s="36"/>
      <c r="AB106" s="36"/>
      <c r="AC106" s="36"/>
      <c r="AD106" s="36"/>
      <c r="AE106" s="36"/>
      <c r="AR106" s="190" t="s">
        <v>155</v>
      </c>
      <c r="AT106" s="190" t="s">
        <v>142</v>
      </c>
      <c r="AU106" s="190" t="s">
        <v>86</v>
      </c>
      <c r="AY106" s="19" t="s">
        <v>138</v>
      </c>
      <c r="BE106" s="191">
        <f t="shared" si="7"/>
        <v>0</v>
      </c>
      <c r="BF106" s="191">
        <f t="shared" si="8"/>
        <v>0</v>
      </c>
      <c r="BG106" s="191">
        <f t="shared" si="9"/>
        <v>0</v>
      </c>
      <c r="BH106" s="191">
        <f t="shared" si="10"/>
        <v>0</v>
      </c>
      <c r="BI106" s="191">
        <f t="shared" si="11"/>
        <v>0</v>
      </c>
      <c r="BJ106" s="19" t="s">
        <v>141</v>
      </c>
      <c r="BK106" s="191">
        <f t="shared" si="12"/>
        <v>0</v>
      </c>
      <c r="BL106" s="19" t="s">
        <v>155</v>
      </c>
      <c r="BM106" s="190" t="s">
        <v>931</v>
      </c>
    </row>
    <row r="107" spans="1:65" s="2" customFormat="1" ht="16.5" customHeight="1">
      <c r="A107" s="36"/>
      <c r="B107" s="37"/>
      <c r="C107" s="178" t="s">
        <v>521</v>
      </c>
      <c r="D107" s="178" t="s">
        <v>142</v>
      </c>
      <c r="E107" s="179" t="s">
        <v>1293</v>
      </c>
      <c r="F107" s="180" t="s">
        <v>1294</v>
      </c>
      <c r="G107" s="181" t="s">
        <v>144</v>
      </c>
      <c r="H107" s="182">
        <v>2</v>
      </c>
      <c r="I107" s="183"/>
      <c r="J107" s="183"/>
      <c r="K107" s="184">
        <f t="shared" si="0"/>
        <v>0</v>
      </c>
      <c r="L107" s="180" t="s">
        <v>145</v>
      </c>
      <c r="M107" s="41"/>
      <c r="N107" s="185" t="s">
        <v>22</v>
      </c>
      <c r="O107" s="186" t="s">
        <v>48</v>
      </c>
      <c r="P107" s="187">
        <f t="shared" si="1"/>
        <v>0</v>
      </c>
      <c r="Q107" s="187">
        <f t="shared" si="2"/>
        <v>0</v>
      </c>
      <c r="R107" s="187">
        <f t="shared" si="3"/>
        <v>0</v>
      </c>
      <c r="S107" s="66"/>
      <c r="T107" s="188">
        <f t="shared" si="4"/>
        <v>0</v>
      </c>
      <c r="U107" s="188">
        <v>0</v>
      </c>
      <c r="V107" s="188">
        <f t="shared" si="5"/>
        <v>0</v>
      </c>
      <c r="W107" s="188">
        <v>0</v>
      </c>
      <c r="X107" s="189">
        <f t="shared" si="6"/>
        <v>0</v>
      </c>
      <c r="Y107" s="36"/>
      <c r="Z107" s="36"/>
      <c r="AA107" s="36"/>
      <c r="AB107" s="36"/>
      <c r="AC107" s="36"/>
      <c r="AD107" s="36"/>
      <c r="AE107" s="36"/>
      <c r="AR107" s="190" t="s">
        <v>155</v>
      </c>
      <c r="AT107" s="190" t="s">
        <v>142</v>
      </c>
      <c r="AU107" s="190" t="s">
        <v>86</v>
      </c>
      <c r="AY107" s="19" t="s">
        <v>138</v>
      </c>
      <c r="BE107" s="191">
        <f t="shared" si="7"/>
        <v>0</v>
      </c>
      <c r="BF107" s="191">
        <f t="shared" si="8"/>
        <v>0</v>
      </c>
      <c r="BG107" s="191">
        <f t="shared" si="9"/>
        <v>0</v>
      </c>
      <c r="BH107" s="191">
        <f t="shared" si="10"/>
        <v>0</v>
      </c>
      <c r="BI107" s="191">
        <f t="shared" si="11"/>
        <v>0</v>
      </c>
      <c r="BJ107" s="19" t="s">
        <v>141</v>
      </c>
      <c r="BK107" s="191">
        <f t="shared" si="12"/>
        <v>0</v>
      </c>
      <c r="BL107" s="19" t="s">
        <v>155</v>
      </c>
      <c r="BM107" s="190" t="s">
        <v>943</v>
      </c>
    </row>
    <row r="108" spans="1:65" s="2" customFormat="1" ht="16.5" customHeight="1">
      <c r="A108" s="36"/>
      <c r="B108" s="37"/>
      <c r="C108" s="178" t="s">
        <v>503</v>
      </c>
      <c r="D108" s="178" t="s">
        <v>142</v>
      </c>
      <c r="E108" s="179" t="s">
        <v>1295</v>
      </c>
      <c r="F108" s="180" t="s">
        <v>1296</v>
      </c>
      <c r="G108" s="181" t="s">
        <v>144</v>
      </c>
      <c r="H108" s="182">
        <v>1</v>
      </c>
      <c r="I108" s="183"/>
      <c r="J108" s="183"/>
      <c r="K108" s="184">
        <f t="shared" si="0"/>
        <v>0</v>
      </c>
      <c r="L108" s="180" t="s">
        <v>145</v>
      </c>
      <c r="M108" s="41"/>
      <c r="N108" s="185" t="s">
        <v>22</v>
      </c>
      <c r="O108" s="186" t="s">
        <v>48</v>
      </c>
      <c r="P108" s="187">
        <f t="shared" si="1"/>
        <v>0</v>
      </c>
      <c r="Q108" s="187">
        <f t="shared" si="2"/>
        <v>0</v>
      </c>
      <c r="R108" s="187">
        <f t="shared" si="3"/>
        <v>0</v>
      </c>
      <c r="S108" s="66"/>
      <c r="T108" s="188">
        <f t="shared" si="4"/>
        <v>0</v>
      </c>
      <c r="U108" s="188">
        <v>0</v>
      </c>
      <c r="V108" s="188">
        <f t="shared" si="5"/>
        <v>0</v>
      </c>
      <c r="W108" s="188">
        <v>0</v>
      </c>
      <c r="X108" s="189">
        <f t="shared" si="6"/>
        <v>0</v>
      </c>
      <c r="Y108" s="36"/>
      <c r="Z108" s="36"/>
      <c r="AA108" s="36"/>
      <c r="AB108" s="36"/>
      <c r="AC108" s="36"/>
      <c r="AD108" s="36"/>
      <c r="AE108" s="36"/>
      <c r="AR108" s="190" t="s">
        <v>155</v>
      </c>
      <c r="AT108" s="190" t="s">
        <v>142</v>
      </c>
      <c r="AU108" s="190" t="s">
        <v>86</v>
      </c>
      <c r="AY108" s="19" t="s">
        <v>138</v>
      </c>
      <c r="BE108" s="191">
        <f t="shared" si="7"/>
        <v>0</v>
      </c>
      <c r="BF108" s="191">
        <f t="shared" si="8"/>
        <v>0</v>
      </c>
      <c r="BG108" s="191">
        <f t="shared" si="9"/>
        <v>0</v>
      </c>
      <c r="BH108" s="191">
        <f t="shared" si="10"/>
        <v>0</v>
      </c>
      <c r="BI108" s="191">
        <f t="shared" si="11"/>
        <v>0</v>
      </c>
      <c r="BJ108" s="19" t="s">
        <v>141</v>
      </c>
      <c r="BK108" s="191">
        <f t="shared" si="12"/>
        <v>0</v>
      </c>
      <c r="BL108" s="19" t="s">
        <v>155</v>
      </c>
      <c r="BM108" s="190" t="s">
        <v>914</v>
      </c>
    </row>
    <row r="109" spans="1:65" s="2" customFormat="1" ht="16.5" customHeight="1">
      <c r="A109" s="36"/>
      <c r="B109" s="37"/>
      <c r="C109" s="178" t="s">
        <v>542</v>
      </c>
      <c r="D109" s="178" t="s">
        <v>142</v>
      </c>
      <c r="E109" s="179" t="s">
        <v>1297</v>
      </c>
      <c r="F109" s="180" t="s">
        <v>1298</v>
      </c>
      <c r="G109" s="181" t="s">
        <v>144</v>
      </c>
      <c r="H109" s="182">
        <v>2</v>
      </c>
      <c r="I109" s="183"/>
      <c r="J109" s="183"/>
      <c r="K109" s="184">
        <f t="shared" si="0"/>
        <v>0</v>
      </c>
      <c r="L109" s="180" t="s">
        <v>145</v>
      </c>
      <c r="M109" s="41"/>
      <c r="N109" s="185" t="s">
        <v>22</v>
      </c>
      <c r="O109" s="186" t="s">
        <v>48</v>
      </c>
      <c r="P109" s="187">
        <f t="shared" si="1"/>
        <v>0</v>
      </c>
      <c r="Q109" s="187">
        <f t="shared" si="2"/>
        <v>0</v>
      </c>
      <c r="R109" s="187">
        <f t="shared" si="3"/>
        <v>0</v>
      </c>
      <c r="S109" s="66"/>
      <c r="T109" s="188">
        <f t="shared" si="4"/>
        <v>0</v>
      </c>
      <c r="U109" s="188">
        <v>0</v>
      </c>
      <c r="V109" s="188">
        <f t="shared" si="5"/>
        <v>0</v>
      </c>
      <c r="W109" s="188">
        <v>0</v>
      </c>
      <c r="X109" s="189">
        <f t="shared" si="6"/>
        <v>0</v>
      </c>
      <c r="Y109" s="36"/>
      <c r="Z109" s="36"/>
      <c r="AA109" s="36"/>
      <c r="AB109" s="36"/>
      <c r="AC109" s="36"/>
      <c r="AD109" s="36"/>
      <c r="AE109" s="36"/>
      <c r="AR109" s="190" t="s">
        <v>155</v>
      </c>
      <c r="AT109" s="190" t="s">
        <v>142</v>
      </c>
      <c r="AU109" s="190" t="s">
        <v>86</v>
      </c>
      <c r="AY109" s="19" t="s">
        <v>138</v>
      </c>
      <c r="BE109" s="191">
        <f t="shared" si="7"/>
        <v>0</v>
      </c>
      <c r="BF109" s="191">
        <f t="shared" si="8"/>
        <v>0</v>
      </c>
      <c r="BG109" s="191">
        <f t="shared" si="9"/>
        <v>0</v>
      </c>
      <c r="BH109" s="191">
        <f t="shared" si="10"/>
        <v>0</v>
      </c>
      <c r="BI109" s="191">
        <f t="shared" si="11"/>
        <v>0</v>
      </c>
      <c r="BJ109" s="19" t="s">
        <v>141</v>
      </c>
      <c r="BK109" s="191">
        <f t="shared" si="12"/>
        <v>0</v>
      </c>
      <c r="BL109" s="19" t="s">
        <v>155</v>
      </c>
      <c r="BM109" s="190" t="s">
        <v>188</v>
      </c>
    </row>
    <row r="110" spans="1:65" s="2" customFormat="1" ht="21.75" customHeight="1">
      <c r="A110" s="36"/>
      <c r="B110" s="37"/>
      <c r="C110" s="178" t="s">
        <v>546</v>
      </c>
      <c r="D110" s="178" t="s">
        <v>142</v>
      </c>
      <c r="E110" s="179" t="s">
        <v>1299</v>
      </c>
      <c r="F110" s="180" t="s">
        <v>1300</v>
      </c>
      <c r="G110" s="181" t="s">
        <v>709</v>
      </c>
      <c r="H110" s="247"/>
      <c r="I110" s="183"/>
      <c r="J110" s="183"/>
      <c r="K110" s="184">
        <f t="shared" si="0"/>
        <v>0</v>
      </c>
      <c r="L110" s="180" t="s">
        <v>145</v>
      </c>
      <c r="M110" s="41"/>
      <c r="N110" s="192" t="s">
        <v>22</v>
      </c>
      <c r="O110" s="193" t="s">
        <v>48</v>
      </c>
      <c r="P110" s="194">
        <f t="shared" si="1"/>
        <v>0</v>
      </c>
      <c r="Q110" s="194">
        <f t="shared" si="2"/>
        <v>0</v>
      </c>
      <c r="R110" s="194">
        <f t="shared" si="3"/>
        <v>0</v>
      </c>
      <c r="S110" s="195"/>
      <c r="T110" s="196">
        <f t="shared" si="4"/>
        <v>0</v>
      </c>
      <c r="U110" s="196">
        <v>0</v>
      </c>
      <c r="V110" s="196">
        <f t="shared" si="5"/>
        <v>0</v>
      </c>
      <c r="W110" s="196">
        <v>0</v>
      </c>
      <c r="X110" s="197">
        <f t="shared" si="6"/>
        <v>0</v>
      </c>
      <c r="Y110" s="36"/>
      <c r="Z110" s="36"/>
      <c r="AA110" s="36"/>
      <c r="AB110" s="36"/>
      <c r="AC110" s="36"/>
      <c r="AD110" s="36"/>
      <c r="AE110" s="36"/>
      <c r="AR110" s="190" t="s">
        <v>155</v>
      </c>
      <c r="AT110" s="190" t="s">
        <v>142</v>
      </c>
      <c r="AU110" s="190" t="s">
        <v>86</v>
      </c>
      <c r="AY110" s="19" t="s">
        <v>138</v>
      </c>
      <c r="BE110" s="191">
        <f t="shared" si="7"/>
        <v>0</v>
      </c>
      <c r="BF110" s="191">
        <f t="shared" si="8"/>
        <v>0</v>
      </c>
      <c r="BG110" s="191">
        <f t="shared" si="9"/>
        <v>0</v>
      </c>
      <c r="BH110" s="191">
        <f t="shared" si="10"/>
        <v>0</v>
      </c>
      <c r="BI110" s="191">
        <f t="shared" si="11"/>
        <v>0</v>
      </c>
      <c r="BJ110" s="19" t="s">
        <v>141</v>
      </c>
      <c r="BK110" s="191">
        <f t="shared" si="12"/>
        <v>0</v>
      </c>
      <c r="BL110" s="19" t="s">
        <v>155</v>
      </c>
      <c r="BM110" s="190" t="s">
        <v>464</v>
      </c>
    </row>
    <row r="111" spans="1:31" s="2" customFormat="1" ht="6.95" customHeight="1">
      <c r="A111" s="36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41"/>
      <c r="N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</sheetData>
  <sheetProtection algorithmName="SHA-512" hashValue="PrmaTj++z5iXK+4MNI53qtpuOeGvxPgmKElphPOn46bt/4ZMK1wE86ENY08srKF3Su07q9hyJ+r5VUItwcTZ0Q==" saltValue="XxkWMbXBZruZOR5QylmJ0DcbFNnob05x+6th2J9/Ji7D6y1bWGBxUp5d+B0Ta1sNdti4jgtiUi3f9gID041t3g==" spinCount="100000" sheet="1" objects="1" scenarios="1" formatColumns="0" formatRows="0" autoFilter="0"/>
  <autoFilter ref="C82:L110"/>
  <mergeCells count="9">
    <mergeCell ref="E52:H52"/>
    <mergeCell ref="E73:H73"/>
    <mergeCell ref="E75:H75"/>
    <mergeCell ref="M2:Z2"/>
    <mergeCell ref="E7:H7"/>
    <mergeCell ref="E9:H9"/>
    <mergeCell ref="E18:H18"/>
    <mergeCell ref="E27:H27"/>
    <mergeCell ref="E50:H50"/>
  </mergeCells>
  <hyperlinks>
    <hyperlink ref="F94" r:id="rId1" display="https://podminky.urs.cz/item/CS_URS_2024_01/751510013"/>
    <hyperlink ref="F96" r:id="rId2" display="https://podminky.urs.cz/item/CS_URS_2024_01/751510042"/>
    <hyperlink ref="F98" r:id="rId3" display="https://podminky.urs.cz/item/CS_URS_2024_01/75151004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T2" s="19" t="s">
        <v>99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22"/>
      <c r="AT3" s="19" t="s">
        <v>86</v>
      </c>
    </row>
    <row r="4" spans="2:46" s="1" customFormat="1" ht="24.95" customHeight="1">
      <c r="B4" s="22"/>
      <c r="D4" s="106" t="s">
        <v>103</v>
      </c>
      <c r="M4" s="22"/>
      <c r="N4" s="107" t="s">
        <v>11</v>
      </c>
      <c r="AT4" s="19" t="s">
        <v>4</v>
      </c>
    </row>
    <row r="5" spans="2:13" s="1" customFormat="1" ht="6.95" customHeight="1">
      <c r="B5" s="22"/>
      <c r="M5" s="22"/>
    </row>
    <row r="6" spans="2:13" s="1" customFormat="1" ht="12" customHeight="1">
      <c r="B6" s="22"/>
      <c r="D6" s="108" t="s">
        <v>17</v>
      </c>
      <c r="M6" s="22"/>
    </row>
    <row r="7" spans="2:13" s="1" customFormat="1" ht="26.25" customHeight="1">
      <c r="B7" s="22"/>
      <c r="E7" s="381" t="str">
        <f>'Rekapitulace stavby'!K6</f>
        <v>STAVEBNÍ ÚPRAVY JÍDELNY PAVILON 5, CENTRUM 83, UL. VÁCLAVKOVA ML. BOLESLAV</v>
      </c>
      <c r="F7" s="382"/>
      <c r="G7" s="382"/>
      <c r="H7" s="382"/>
      <c r="M7" s="22"/>
    </row>
    <row r="8" spans="1:31" s="2" customFormat="1" ht="12" customHeight="1">
      <c r="A8" s="36"/>
      <c r="B8" s="41"/>
      <c r="C8" s="36"/>
      <c r="D8" s="108" t="s">
        <v>104</v>
      </c>
      <c r="E8" s="36"/>
      <c r="F8" s="36"/>
      <c r="G8" s="36"/>
      <c r="H8" s="36"/>
      <c r="I8" s="36"/>
      <c r="J8" s="36"/>
      <c r="K8" s="36"/>
      <c r="L8" s="36"/>
      <c r="M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3" t="s">
        <v>1301</v>
      </c>
      <c r="F9" s="384"/>
      <c r="G9" s="384"/>
      <c r="H9" s="384"/>
      <c r="I9" s="36"/>
      <c r="J9" s="36"/>
      <c r="K9" s="36"/>
      <c r="L9" s="36"/>
      <c r="M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19</v>
      </c>
      <c r="E11" s="36"/>
      <c r="F11" s="110" t="s">
        <v>20</v>
      </c>
      <c r="G11" s="36"/>
      <c r="H11" s="36"/>
      <c r="I11" s="108" t="s">
        <v>21</v>
      </c>
      <c r="J11" s="110" t="s">
        <v>22</v>
      </c>
      <c r="K11" s="36"/>
      <c r="L11" s="36"/>
      <c r="M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23</v>
      </c>
      <c r="E12" s="36"/>
      <c r="F12" s="110" t="s">
        <v>24</v>
      </c>
      <c r="G12" s="36"/>
      <c r="H12" s="36"/>
      <c r="I12" s="108" t="s">
        <v>25</v>
      </c>
      <c r="J12" s="111" t="str">
        <f>'Rekapitulace stavby'!AN8</f>
        <v>9. 2. 2024</v>
      </c>
      <c r="K12" s="36"/>
      <c r="L12" s="36"/>
      <c r="M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27</v>
      </c>
      <c r="E14" s="36"/>
      <c r="F14" s="36"/>
      <c r="G14" s="36"/>
      <c r="H14" s="36"/>
      <c r="I14" s="108" t="s">
        <v>28</v>
      </c>
      <c r="J14" s="110" t="s">
        <v>29</v>
      </c>
      <c r="K14" s="36"/>
      <c r="L14" s="36"/>
      <c r="M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30</v>
      </c>
      <c r="F15" s="36"/>
      <c r="G15" s="36"/>
      <c r="H15" s="36"/>
      <c r="I15" s="108" t="s">
        <v>31</v>
      </c>
      <c r="J15" s="110" t="s">
        <v>22</v>
      </c>
      <c r="K15" s="36"/>
      <c r="L15" s="36"/>
      <c r="M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32</v>
      </c>
      <c r="E17" s="36"/>
      <c r="F17" s="36"/>
      <c r="G17" s="36"/>
      <c r="H17" s="36"/>
      <c r="I17" s="108" t="s">
        <v>28</v>
      </c>
      <c r="J17" s="32" t="str">
        <f>'Rekapitulace stavby'!AN13</f>
        <v>Vyplň údaj</v>
      </c>
      <c r="K17" s="36"/>
      <c r="L17" s="36"/>
      <c r="M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5" t="str">
        <f>'Rekapitulace stavby'!E14</f>
        <v>Vyplň údaj</v>
      </c>
      <c r="F18" s="386"/>
      <c r="G18" s="386"/>
      <c r="H18" s="386"/>
      <c r="I18" s="108" t="s">
        <v>31</v>
      </c>
      <c r="J18" s="32" t="str">
        <f>'Rekapitulace stavby'!AN14</f>
        <v>Vyplň údaj</v>
      </c>
      <c r="K18" s="36"/>
      <c r="L18" s="36"/>
      <c r="M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34</v>
      </c>
      <c r="E20" s="36"/>
      <c r="F20" s="36"/>
      <c r="G20" s="36"/>
      <c r="H20" s="36"/>
      <c r="I20" s="108" t="s">
        <v>28</v>
      </c>
      <c r="J20" s="110" t="str">
        <f>IF('Rekapitulace stavby'!AN16="","",'Rekapitulace stavby'!AN16)</f>
        <v/>
      </c>
      <c r="K20" s="36"/>
      <c r="L20" s="36"/>
      <c r="M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tr">
        <f>IF('Rekapitulace stavby'!E17="","",'Rekapitulace stavby'!E17)</f>
        <v xml:space="preserve"> </v>
      </c>
      <c r="F21" s="36"/>
      <c r="G21" s="36"/>
      <c r="H21" s="36"/>
      <c r="I21" s="108" t="s">
        <v>31</v>
      </c>
      <c r="J21" s="110" t="str">
        <f>IF('Rekapitulace stavby'!AN17="","",'Rekapitulace stavby'!AN17)</f>
        <v/>
      </c>
      <c r="K21" s="36"/>
      <c r="L21" s="36"/>
      <c r="M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28</v>
      </c>
      <c r="J23" s="110" t="s">
        <v>1302</v>
      </c>
      <c r="K23" s="36"/>
      <c r="L23" s="36"/>
      <c r="M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1303</v>
      </c>
      <c r="F24" s="36"/>
      <c r="G24" s="36"/>
      <c r="H24" s="36"/>
      <c r="I24" s="108" t="s">
        <v>31</v>
      </c>
      <c r="J24" s="110" t="s">
        <v>22</v>
      </c>
      <c r="K24" s="36"/>
      <c r="L24" s="36"/>
      <c r="M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40</v>
      </c>
      <c r="E26" s="36"/>
      <c r="F26" s="36"/>
      <c r="G26" s="36"/>
      <c r="H26" s="36"/>
      <c r="I26" s="36"/>
      <c r="J26" s="36"/>
      <c r="K26" s="36"/>
      <c r="L26" s="36"/>
      <c r="M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87" t="s">
        <v>22</v>
      </c>
      <c r="F27" s="387"/>
      <c r="G27" s="387"/>
      <c r="H27" s="387"/>
      <c r="I27" s="112"/>
      <c r="J27" s="112"/>
      <c r="K27" s="112"/>
      <c r="L27" s="112"/>
      <c r="M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15"/>
      <c r="M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.75">
      <c r="A30" s="36"/>
      <c r="B30" s="41"/>
      <c r="C30" s="36"/>
      <c r="D30" s="36"/>
      <c r="E30" s="108" t="s">
        <v>106</v>
      </c>
      <c r="F30" s="36"/>
      <c r="G30" s="36"/>
      <c r="H30" s="36"/>
      <c r="I30" s="36"/>
      <c r="J30" s="36"/>
      <c r="K30" s="116">
        <f>I61</f>
        <v>0</v>
      </c>
      <c r="L30" s="36"/>
      <c r="M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2.75">
      <c r="A31" s="36"/>
      <c r="B31" s="41"/>
      <c r="C31" s="36"/>
      <c r="D31" s="36"/>
      <c r="E31" s="108" t="s">
        <v>107</v>
      </c>
      <c r="F31" s="36"/>
      <c r="G31" s="36"/>
      <c r="H31" s="36"/>
      <c r="I31" s="36"/>
      <c r="J31" s="36"/>
      <c r="K31" s="116">
        <f>J61</f>
        <v>0</v>
      </c>
      <c r="L31" s="36"/>
      <c r="M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17" t="s">
        <v>42</v>
      </c>
      <c r="E32" s="36"/>
      <c r="F32" s="36"/>
      <c r="G32" s="36"/>
      <c r="H32" s="36"/>
      <c r="I32" s="36"/>
      <c r="J32" s="36"/>
      <c r="K32" s="118">
        <f>ROUND(K86,2)</f>
        <v>0</v>
      </c>
      <c r="L32" s="36"/>
      <c r="M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15"/>
      <c r="E33" s="115"/>
      <c r="F33" s="115"/>
      <c r="G33" s="115"/>
      <c r="H33" s="115"/>
      <c r="I33" s="115"/>
      <c r="J33" s="115"/>
      <c r="K33" s="115"/>
      <c r="L33" s="115"/>
      <c r="M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19" t="s">
        <v>44</v>
      </c>
      <c r="G34" s="36"/>
      <c r="H34" s="36"/>
      <c r="I34" s="119" t="s">
        <v>43</v>
      </c>
      <c r="J34" s="36"/>
      <c r="K34" s="119" t="s">
        <v>45</v>
      </c>
      <c r="L34" s="36"/>
      <c r="M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0" t="s">
        <v>46</v>
      </c>
      <c r="E35" s="108" t="s">
        <v>47</v>
      </c>
      <c r="F35" s="116">
        <f>ROUND((SUM(BE86:BE395)),2)</f>
        <v>0</v>
      </c>
      <c r="G35" s="36"/>
      <c r="H35" s="36"/>
      <c r="I35" s="121">
        <v>0.21</v>
      </c>
      <c r="J35" s="36"/>
      <c r="K35" s="116">
        <f>ROUND(((SUM(BE86:BE395))*I35),2)</f>
        <v>0</v>
      </c>
      <c r="L35" s="36"/>
      <c r="M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08" t="s">
        <v>48</v>
      </c>
      <c r="F36" s="116">
        <f>ROUND((SUM(BF86:BF395)),2)</f>
        <v>0</v>
      </c>
      <c r="G36" s="36"/>
      <c r="H36" s="36"/>
      <c r="I36" s="121">
        <v>0.12</v>
      </c>
      <c r="J36" s="36"/>
      <c r="K36" s="116">
        <f>ROUND(((SUM(BF86:BF395))*I36),2)</f>
        <v>0</v>
      </c>
      <c r="L36" s="36"/>
      <c r="M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49</v>
      </c>
      <c r="F37" s="116">
        <f>ROUND((SUM(BG86:BG395)),2)</f>
        <v>0</v>
      </c>
      <c r="G37" s="36"/>
      <c r="H37" s="36"/>
      <c r="I37" s="121">
        <v>0.21</v>
      </c>
      <c r="J37" s="36"/>
      <c r="K37" s="116">
        <f>0</f>
        <v>0</v>
      </c>
      <c r="L37" s="36"/>
      <c r="M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08" t="s">
        <v>50</v>
      </c>
      <c r="F38" s="116">
        <f>ROUND((SUM(BH86:BH395)),2)</f>
        <v>0</v>
      </c>
      <c r="G38" s="36"/>
      <c r="H38" s="36"/>
      <c r="I38" s="121">
        <v>0.12</v>
      </c>
      <c r="J38" s="36"/>
      <c r="K38" s="116">
        <f>0</f>
        <v>0</v>
      </c>
      <c r="L38" s="36"/>
      <c r="M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08" t="s">
        <v>51</v>
      </c>
      <c r="F39" s="116">
        <f>ROUND((SUM(BI86:BI395)),2)</f>
        <v>0</v>
      </c>
      <c r="G39" s="36"/>
      <c r="H39" s="36"/>
      <c r="I39" s="121">
        <v>0</v>
      </c>
      <c r="J39" s="36"/>
      <c r="K39" s="116">
        <f>0</f>
        <v>0</v>
      </c>
      <c r="L39" s="36"/>
      <c r="M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2"/>
      <c r="D41" s="123" t="s">
        <v>52</v>
      </c>
      <c r="E41" s="124"/>
      <c r="F41" s="124"/>
      <c r="G41" s="125" t="s">
        <v>53</v>
      </c>
      <c r="H41" s="126" t="s">
        <v>54</v>
      </c>
      <c r="I41" s="124"/>
      <c r="J41" s="124"/>
      <c r="K41" s="127">
        <f>SUM(K32:K39)</f>
        <v>0</v>
      </c>
      <c r="L41" s="128"/>
      <c r="M41" s="109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09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108</v>
      </c>
      <c r="D47" s="38"/>
      <c r="E47" s="38"/>
      <c r="F47" s="38"/>
      <c r="G47" s="38"/>
      <c r="H47" s="38"/>
      <c r="I47" s="38"/>
      <c r="J47" s="38"/>
      <c r="K47" s="38"/>
      <c r="L47" s="38"/>
      <c r="M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</v>
      </c>
      <c r="D49" s="38"/>
      <c r="E49" s="38"/>
      <c r="F49" s="38"/>
      <c r="G49" s="38"/>
      <c r="H49" s="38"/>
      <c r="I49" s="38"/>
      <c r="J49" s="38"/>
      <c r="K49" s="38"/>
      <c r="L49" s="38"/>
      <c r="M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26.25" customHeight="1">
      <c r="A50" s="36"/>
      <c r="B50" s="37"/>
      <c r="C50" s="38"/>
      <c r="D50" s="38"/>
      <c r="E50" s="388" t="str">
        <f>E7</f>
        <v>STAVEBNÍ ÚPRAVY JÍDELNY PAVILON 5, CENTRUM 83, UL. VÁCLAVKOVA ML. BOLESLAV</v>
      </c>
      <c r="F50" s="389"/>
      <c r="G50" s="389"/>
      <c r="H50" s="389"/>
      <c r="I50" s="38"/>
      <c r="J50" s="38"/>
      <c r="K50" s="38"/>
      <c r="L50" s="38"/>
      <c r="M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104</v>
      </c>
      <c r="D51" s="38"/>
      <c r="E51" s="38"/>
      <c r="F51" s="38"/>
      <c r="G51" s="38"/>
      <c r="H51" s="38"/>
      <c r="I51" s="38"/>
      <c r="J51" s="38"/>
      <c r="K51" s="38"/>
      <c r="L51" s="38"/>
      <c r="M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41" t="str">
        <f>E9</f>
        <v>2024-4-5 - ELEKTROTECHNIKA</v>
      </c>
      <c r="F52" s="390"/>
      <c r="G52" s="390"/>
      <c r="H52" s="390"/>
      <c r="I52" s="38"/>
      <c r="J52" s="38"/>
      <c r="K52" s="38"/>
      <c r="L52" s="38"/>
      <c r="M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2" customHeight="1">
      <c r="A54" s="36"/>
      <c r="B54" s="37"/>
      <c r="C54" s="31" t="s">
        <v>23</v>
      </c>
      <c r="D54" s="38"/>
      <c r="E54" s="38"/>
      <c r="F54" s="29" t="str">
        <f>F12</f>
        <v>Mladá Boleslav</v>
      </c>
      <c r="G54" s="38"/>
      <c r="H54" s="38"/>
      <c r="I54" s="31" t="s">
        <v>25</v>
      </c>
      <c r="J54" s="61" t="str">
        <f>IF(J12="","",J12)</f>
        <v>9. 2. 2024</v>
      </c>
      <c r="K54" s="38"/>
      <c r="L54" s="38"/>
      <c r="M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5.2" customHeight="1">
      <c r="A56" s="36"/>
      <c r="B56" s="37"/>
      <c r="C56" s="31" t="s">
        <v>27</v>
      </c>
      <c r="D56" s="38"/>
      <c r="E56" s="38"/>
      <c r="F56" s="29" t="str">
        <f>E15</f>
        <v>CENTRUM 83, poskytovatel sociálních služeb</v>
      </c>
      <c r="G56" s="38"/>
      <c r="H56" s="38"/>
      <c r="I56" s="31" t="s">
        <v>34</v>
      </c>
      <c r="J56" s="34" t="str">
        <f>E21</f>
        <v xml:space="preserve"> </v>
      </c>
      <c r="K56" s="38"/>
      <c r="L56" s="38"/>
      <c r="M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5.2" customHeight="1">
      <c r="A57" s="36"/>
      <c r="B57" s="37"/>
      <c r="C57" s="31" t="s">
        <v>32</v>
      </c>
      <c r="D57" s="38"/>
      <c r="E57" s="38"/>
      <c r="F57" s="29" t="str">
        <f>IF(E18="","",E18)</f>
        <v>Vyplň údaj</v>
      </c>
      <c r="G57" s="38"/>
      <c r="H57" s="38"/>
      <c r="I57" s="31" t="s">
        <v>36</v>
      </c>
      <c r="J57" s="34" t="str">
        <f>E24</f>
        <v>Petr Odnoha</v>
      </c>
      <c r="K57" s="38"/>
      <c r="L57" s="38"/>
      <c r="M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9.25" customHeight="1">
      <c r="A59" s="36"/>
      <c r="B59" s="37"/>
      <c r="C59" s="133" t="s">
        <v>109</v>
      </c>
      <c r="D59" s="134"/>
      <c r="E59" s="134"/>
      <c r="F59" s="134"/>
      <c r="G59" s="134"/>
      <c r="H59" s="134"/>
      <c r="I59" s="135" t="s">
        <v>110</v>
      </c>
      <c r="J59" s="135" t="s">
        <v>111</v>
      </c>
      <c r="K59" s="135" t="s">
        <v>112</v>
      </c>
      <c r="L59" s="134"/>
      <c r="M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109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2.9" customHeight="1">
      <c r="A61" s="36"/>
      <c r="B61" s="37"/>
      <c r="C61" s="136" t="s">
        <v>76</v>
      </c>
      <c r="D61" s="38"/>
      <c r="E61" s="38"/>
      <c r="F61" s="38"/>
      <c r="G61" s="38"/>
      <c r="H61" s="38"/>
      <c r="I61" s="79">
        <f aca="true" t="shared" si="0" ref="I61:J63">Q86</f>
        <v>0</v>
      </c>
      <c r="J61" s="79">
        <f t="shared" si="0"/>
        <v>0</v>
      </c>
      <c r="K61" s="79">
        <f>K86</f>
        <v>0</v>
      </c>
      <c r="L61" s="38"/>
      <c r="M61" s="109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U61" s="19" t="s">
        <v>113</v>
      </c>
    </row>
    <row r="62" spans="2:13" s="9" customFormat="1" ht="24.95" customHeight="1">
      <c r="B62" s="137"/>
      <c r="C62" s="138"/>
      <c r="D62" s="139" t="s">
        <v>165</v>
      </c>
      <c r="E62" s="140"/>
      <c r="F62" s="140"/>
      <c r="G62" s="140"/>
      <c r="H62" s="140"/>
      <c r="I62" s="141">
        <f t="shared" si="0"/>
        <v>0</v>
      </c>
      <c r="J62" s="141">
        <f t="shared" si="0"/>
        <v>0</v>
      </c>
      <c r="K62" s="141">
        <f>K87</f>
        <v>0</v>
      </c>
      <c r="L62" s="138"/>
      <c r="M62" s="142"/>
    </row>
    <row r="63" spans="2:13" s="10" customFormat="1" ht="19.9" customHeight="1">
      <c r="B63" s="143"/>
      <c r="C63" s="144"/>
      <c r="D63" s="145" t="s">
        <v>1304</v>
      </c>
      <c r="E63" s="146"/>
      <c r="F63" s="146"/>
      <c r="G63" s="146"/>
      <c r="H63" s="146"/>
      <c r="I63" s="147">
        <f t="shared" si="0"/>
        <v>0</v>
      </c>
      <c r="J63" s="147">
        <f t="shared" si="0"/>
        <v>0</v>
      </c>
      <c r="K63" s="147">
        <f>K88</f>
        <v>0</v>
      </c>
      <c r="L63" s="144"/>
      <c r="M63" s="148"/>
    </row>
    <row r="64" spans="2:13" s="10" customFormat="1" ht="19.9" customHeight="1">
      <c r="B64" s="143"/>
      <c r="C64" s="144"/>
      <c r="D64" s="145" t="s">
        <v>1305</v>
      </c>
      <c r="E64" s="146"/>
      <c r="F64" s="146"/>
      <c r="G64" s="146"/>
      <c r="H64" s="146"/>
      <c r="I64" s="147">
        <f>Q262</f>
        <v>0</v>
      </c>
      <c r="J64" s="147">
        <f>R262</f>
        <v>0</v>
      </c>
      <c r="K64" s="147">
        <f>K262</f>
        <v>0</v>
      </c>
      <c r="L64" s="144"/>
      <c r="M64" s="148"/>
    </row>
    <row r="65" spans="2:13" s="9" customFormat="1" ht="24.95" customHeight="1">
      <c r="B65" s="137"/>
      <c r="C65" s="138"/>
      <c r="D65" s="139" t="s">
        <v>1306</v>
      </c>
      <c r="E65" s="140"/>
      <c r="F65" s="140"/>
      <c r="G65" s="140"/>
      <c r="H65" s="140"/>
      <c r="I65" s="141">
        <f>Q388</f>
        <v>0</v>
      </c>
      <c r="J65" s="141">
        <f>R388</f>
        <v>0</v>
      </c>
      <c r="K65" s="141">
        <f>K388</f>
        <v>0</v>
      </c>
      <c r="L65" s="138"/>
      <c r="M65" s="142"/>
    </row>
    <row r="66" spans="2:13" s="10" customFormat="1" ht="19.9" customHeight="1">
      <c r="B66" s="143"/>
      <c r="C66" s="144"/>
      <c r="D66" s="145" t="s">
        <v>1307</v>
      </c>
      <c r="E66" s="146"/>
      <c r="F66" s="146"/>
      <c r="G66" s="146"/>
      <c r="H66" s="146"/>
      <c r="I66" s="147">
        <f>Q389</f>
        <v>0</v>
      </c>
      <c r="J66" s="147">
        <f>R389</f>
        <v>0</v>
      </c>
      <c r="K66" s="147">
        <f>K389</f>
        <v>0</v>
      </c>
      <c r="L66" s="144"/>
      <c r="M66" s="148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109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109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118</v>
      </c>
      <c r="D73" s="38"/>
      <c r="E73" s="38"/>
      <c r="F73" s="38"/>
      <c r="G73" s="38"/>
      <c r="H73" s="38"/>
      <c r="I73" s="38"/>
      <c r="J73" s="38"/>
      <c r="K73" s="38"/>
      <c r="L73" s="38"/>
      <c r="M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17</v>
      </c>
      <c r="D75" s="38"/>
      <c r="E75" s="38"/>
      <c r="F75" s="38"/>
      <c r="G75" s="38"/>
      <c r="H75" s="38"/>
      <c r="I75" s="38"/>
      <c r="J75" s="38"/>
      <c r="K75" s="38"/>
      <c r="L75" s="38"/>
      <c r="M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6.25" customHeight="1">
      <c r="A76" s="36"/>
      <c r="B76" s="37"/>
      <c r="C76" s="38"/>
      <c r="D76" s="38"/>
      <c r="E76" s="388" t="str">
        <f>E7</f>
        <v>STAVEBNÍ ÚPRAVY JÍDELNY PAVILON 5, CENTRUM 83, UL. VÁCLAVKOVA ML. BOLESLAV</v>
      </c>
      <c r="F76" s="389"/>
      <c r="G76" s="389"/>
      <c r="H76" s="389"/>
      <c r="I76" s="38"/>
      <c r="J76" s="38"/>
      <c r="K76" s="38"/>
      <c r="L76" s="38"/>
      <c r="M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104</v>
      </c>
      <c r="D77" s="38"/>
      <c r="E77" s="38"/>
      <c r="F77" s="38"/>
      <c r="G77" s="38"/>
      <c r="H77" s="38"/>
      <c r="I77" s="38"/>
      <c r="J77" s="38"/>
      <c r="K77" s="38"/>
      <c r="L77" s="38"/>
      <c r="M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41" t="str">
        <f>E9</f>
        <v>2024-4-5 - ELEKTROTECHNIKA</v>
      </c>
      <c r="F78" s="390"/>
      <c r="G78" s="390"/>
      <c r="H78" s="390"/>
      <c r="I78" s="38"/>
      <c r="J78" s="38"/>
      <c r="K78" s="38"/>
      <c r="L78" s="38"/>
      <c r="M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23</v>
      </c>
      <c r="D80" s="38"/>
      <c r="E80" s="38"/>
      <c r="F80" s="29" t="str">
        <f>F12</f>
        <v>Mladá Boleslav</v>
      </c>
      <c r="G80" s="38"/>
      <c r="H80" s="38"/>
      <c r="I80" s="31" t="s">
        <v>25</v>
      </c>
      <c r="J80" s="61" t="str">
        <f>IF(J12="","",J12)</f>
        <v>9. 2. 2024</v>
      </c>
      <c r="K80" s="38"/>
      <c r="L80" s="38"/>
      <c r="M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27</v>
      </c>
      <c r="D82" s="38"/>
      <c r="E82" s="38"/>
      <c r="F82" s="29" t="str">
        <f>E15</f>
        <v>CENTRUM 83, poskytovatel sociálních služeb</v>
      </c>
      <c r="G82" s="38"/>
      <c r="H82" s="38"/>
      <c r="I82" s="31" t="s">
        <v>34</v>
      </c>
      <c r="J82" s="34" t="str">
        <f>E21</f>
        <v xml:space="preserve"> </v>
      </c>
      <c r="K82" s="38"/>
      <c r="L82" s="38"/>
      <c r="M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32</v>
      </c>
      <c r="D83" s="38"/>
      <c r="E83" s="38"/>
      <c r="F83" s="29" t="str">
        <f>IF(E18="","",E18)</f>
        <v>Vyplň údaj</v>
      </c>
      <c r="G83" s="38"/>
      <c r="H83" s="38"/>
      <c r="I83" s="31" t="s">
        <v>36</v>
      </c>
      <c r="J83" s="34" t="str">
        <f>E24</f>
        <v>Petr Odnoha</v>
      </c>
      <c r="K83" s="38"/>
      <c r="L83" s="38"/>
      <c r="M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109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49"/>
      <c r="B85" s="150"/>
      <c r="C85" s="151" t="s">
        <v>119</v>
      </c>
      <c r="D85" s="152" t="s">
        <v>61</v>
      </c>
      <c r="E85" s="152" t="s">
        <v>57</v>
      </c>
      <c r="F85" s="152" t="s">
        <v>58</v>
      </c>
      <c r="G85" s="152" t="s">
        <v>120</v>
      </c>
      <c r="H85" s="152" t="s">
        <v>121</v>
      </c>
      <c r="I85" s="152" t="s">
        <v>122</v>
      </c>
      <c r="J85" s="152" t="s">
        <v>123</v>
      </c>
      <c r="K85" s="152" t="s">
        <v>112</v>
      </c>
      <c r="L85" s="153" t="s">
        <v>124</v>
      </c>
      <c r="M85" s="154"/>
      <c r="N85" s="70" t="s">
        <v>22</v>
      </c>
      <c r="O85" s="71" t="s">
        <v>46</v>
      </c>
      <c r="P85" s="71" t="s">
        <v>125</v>
      </c>
      <c r="Q85" s="71" t="s">
        <v>126</v>
      </c>
      <c r="R85" s="71" t="s">
        <v>127</v>
      </c>
      <c r="S85" s="71" t="s">
        <v>128</v>
      </c>
      <c r="T85" s="71" t="s">
        <v>129</v>
      </c>
      <c r="U85" s="71" t="s">
        <v>130</v>
      </c>
      <c r="V85" s="71" t="s">
        <v>131</v>
      </c>
      <c r="W85" s="71" t="s">
        <v>132</v>
      </c>
      <c r="X85" s="72" t="s">
        <v>133</v>
      </c>
      <c r="Y85" s="149"/>
      <c r="Z85" s="149"/>
      <c r="AA85" s="149"/>
      <c r="AB85" s="149"/>
      <c r="AC85" s="149"/>
      <c r="AD85" s="149"/>
      <c r="AE85" s="149"/>
    </row>
    <row r="86" spans="1:63" s="2" customFormat="1" ht="22.9" customHeight="1">
      <c r="A86" s="36"/>
      <c r="B86" s="37"/>
      <c r="C86" s="77" t="s">
        <v>134</v>
      </c>
      <c r="D86" s="38"/>
      <c r="E86" s="38"/>
      <c r="F86" s="38"/>
      <c r="G86" s="38"/>
      <c r="H86" s="38"/>
      <c r="I86" s="38"/>
      <c r="J86" s="38"/>
      <c r="K86" s="155">
        <f>BK86</f>
        <v>0</v>
      </c>
      <c r="L86" s="38"/>
      <c r="M86" s="41"/>
      <c r="N86" s="73"/>
      <c r="O86" s="156"/>
      <c r="P86" s="74"/>
      <c r="Q86" s="157">
        <f>Q87+Q388</f>
        <v>0</v>
      </c>
      <c r="R86" s="157">
        <f>R87+R388</f>
        <v>0</v>
      </c>
      <c r="S86" s="74"/>
      <c r="T86" s="158">
        <f>T87+T388</f>
        <v>0</v>
      </c>
      <c r="U86" s="74"/>
      <c r="V86" s="158">
        <f>V87+V388</f>
        <v>0.9843165099999998</v>
      </c>
      <c r="W86" s="74"/>
      <c r="X86" s="159">
        <f>X87+X388</f>
        <v>1.5419</v>
      </c>
      <c r="Y86" s="36"/>
      <c r="Z86" s="36"/>
      <c r="AA86" s="36"/>
      <c r="AB86" s="36"/>
      <c r="AC86" s="36"/>
      <c r="AD86" s="36"/>
      <c r="AE86" s="36"/>
      <c r="AT86" s="19" t="s">
        <v>77</v>
      </c>
      <c r="AU86" s="19" t="s">
        <v>113</v>
      </c>
      <c r="BK86" s="160">
        <f>BK87+BK388</f>
        <v>0</v>
      </c>
    </row>
    <row r="87" spans="2:63" s="12" customFormat="1" ht="25.9" customHeight="1">
      <c r="B87" s="161"/>
      <c r="C87" s="162"/>
      <c r="D87" s="163" t="s">
        <v>77</v>
      </c>
      <c r="E87" s="164" t="s">
        <v>497</v>
      </c>
      <c r="F87" s="164" t="s">
        <v>498</v>
      </c>
      <c r="G87" s="162"/>
      <c r="H87" s="162"/>
      <c r="I87" s="165"/>
      <c r="J87" s="165"/>
      <c r="K87" s="166">
        <f>BK87</f>
        <v>0</v>
      </c>
      <c r="L87" s="162"/>
      <c r="M87" s="167"/>
      <c r="N87" s="168"/>
      <c r="O87" s="169"/>
      <c r="P87" s="169"/>
      <c r="Q87" s="170">
        <f>Q88+Q262</f>
        <v>0</v>
      </c>
      <c r="R87" s="170">
        <f>R88+R262</f>
        <v>0</v>
      </c>
      <c r="S87" s="169"/>
      <c r="T87" s="171">
        <f>T88+T262</f>
        <v>0</v>
      </c>
      <c r="U87" s="169"/>
      <c r="V87" s="171">
        <f>V88+V262</f>
        <v>0.9841185099999997</v>
      </c>
      <c r="W87" s="169"/>
      <c r="X87" s="172">
        <f>X88+X262</f>
        <v>0</v>
      </c>
      <c r="AR87" s="173" t="s">
        <v>141</v>
      </c>
      <c r="AT87" s="174" t="s">
        <v>77</v>
      </c>
      <c r="AU87" s="174" t="s">
        <v>78</v>
      </c>
      <c r="AY87" s="173" t="s">
        <v>138</v>
      </c>
      <c r="BK87" s="175">
        <f>BK88+BK262</f>
        <v>0</v>
      </c>
    </row>
    <row r="88" spans="2:63" s="12" customFormat="1" ht="22.9" customHeight="1">
      <c r="B88" s="161"/>
      <c r="C88" s="162"/>
      <c r="D88" s="163" t="s">
        <v>77</v>
      </c>
      <c r="E88" s="176" t="s">
        <v>1308</v>
      </c>
      <c r="F88" s="176" t="s">
        <v>1309</v>
      </c>
      <c r="G88" s="162"/>
      <c r="H88" s="162"/>
      <c r="I88" s="165"/>
      <c r="J88" s="165"/>
      <c r="K88" s="177">
        <f>BK88</f>
        <v>0</v>
      </c>
      <c r="L88" s="162"/>
      <c r="M88" s="167"/>
      <c r="N88" s="168"/>
      <c r="O88" s="169"/>
      <c r="P88" s="169"/>
      <c r="Q88" s="170">
        <f>SUM(Q89:Q261)</f>
        <v>0</v>
      </c>
      <c r="R88" s="170">
        <f>SUM(R89:R261)</f>
        <v>0</v>
      </c>
      <c r="S88" s="169"/>
      <c r="T88" s="171">
        <f>SUM(T89:T261)</f>
        <v>0</v>
      </c>
      <c r="U88" s="169"/>
      <c r="V88" s="171">
        <f>SUM(V89:V261)</f>
        <v>0.7614985099999998</v>
      </c>
      <c r="W88" s="169"/>
      <c r="X88" s="172">
        <f>SUM(X89:X261)</f>
        <v>0</v>
      </c>
      <c r="AR88" s="173" t="s">
        <v>141</v>
      </c>
      <c r="AT88" s="174" t="s">
        <v>77</v>
      </c>
      <c r="AU88" s="174" t="s">
        <v>86</v>
      </c>
      <c r="AY88" s="173" t="s">
        <v>138</v>
      </c>
      <c r="BK88" s="175">
        <f>SUM(BK89:BK261)</f>
        <v>0</v>
      </c>
    </row>
    <row r="89" spans="1:65" s="2" customFormat="1" ht="44.25" customHeight="1">
      <c r="A89" s="36"/>
      <c r="B89" s="37"/>
      <c r="C89" s="178" t="s">
        <v>720</v>
      </c>
      <c r="D89" s="178" t="s">
        <v>142</v>
      </c>
      <c r="E89" s="179" t="s">
        <v>1310</v>
      </c>
      <c r="F89" s="180" t="s">
        <v>1311</v>
      </c>
      <c r="G89" s="181" t="s">
        <v>682</v>
      </c>
      <c r="H89" s="182">
        <v>20</v>
      </c>
      <c r="I89" s="183"/>
      <c r="J89" s="183"/>
      <c r="K89" s="184">
        <f>ROUND(P89*H89,2)</f>
        <v>0</v>
      </c>
      <c r="L89" s="180" t="s">
        <v>182</v>
      </c>
      <c r="M89" s="41"/>
      <c r="N89" s="185" t="s">
        <v>22</v>
      </c>
      <c r="O89" s="186" t="s">
        <v>48</v>
      </c>
      <c r="P89" s="187">
        <f>I89+J89</f>
        <v>0</v>
      </c>
      <c r="Q89" s="187">
        <f>ROUND(I89*H89,2)</f>
        <v>0</v>
      </c>
      <c r="R89" s="187">
        <f>ROUND(J89*H89,2)</f>
        <v>0</v>
      </c>
      <c r="S89" s="66"/>
      <c r="T89" s="188">
        <f>S89*H89</f>
        <v>0</v>
      </c>
      <c r="U89" s="188">
        <v>0</v>
      </c>
      <c r="V89" s="188">
        <f>U89*H89</f>
        <v>0</v>
      </c>
      <c r="W89" s="188">
        <v>0</v>
      </c>
      <c r="X89" s="189">
        <f>W89*H89</f>
        <v>0</v>
      </c>
      <c r="Y89" s="36"/>
      <c r="Z89" s="36"/>
      <c r="AA89" s="36"/>
      <c r="AB89" s="36"/>
      <c r="AC89" s="36"/>
      <c r="AD89" s="36"/>
      <c r="AE89" s="36"/>
      <c r="AR89" s="190" t="s">
        <v>503</v>
      </c>
      <c r="AT89" s="190" t="s">
        <v>142</v>
      </c>
      <c r="AU89" s="190" t="s">
        <v>141</v>
      </c>
      <c r="AY89" s="19" t="s">
        <v>138</v>
      </c>
      <c r="BE89" s="191">
        <f>IF(O89="základní",K89,0)</f>
        <v>0</v>
      </c>
      <c r="BF89" s="191">
        <f>IF(O89="snížená",K89,0)</f>
        <v>0</v>
      </c>
      <c r="BG89" s="191">
        <f>IF(O89="zákl. přenesená",K89,0)</f>
        <v>0</v>
      </c>
      <c r="BH89" s="191">
        <f>IF(O89="sníž. přenesená",K89,0)</f>
        <v>0</v>
      </c>
      <c r="BI89" s="191">
        <f>IF(O89="nulová",K89,0)</f>
        <v>0</v>
      </c>
      <c r="BJ89" s="19" t="s">
        <v>141</v>
      </c>
      <c r="BK89" s="191">
        <f>ROUND(P89*H89,2)</f>
        <v>0</v>
      </c>
      <c r="BL89" s="19" t="s">
        <v>503</v>
      </c>
      <c r="BM89" s="190" t="s">
        <v>1312</v>
      </c>
    </row>
    <row r="90" spans="1:47" s="2" customFormat="1" ht="11.25">
      <c r="A90" s="36"/>
      <c r="B90" s="37"/>
      <c r="C90" s="38"/>
      <c r="D90" s="198" t="s">
        <v>184</v>
      </c>
      <c r="E90" s="38"/>
      <c r="F90" s="199" t="s">
        <v>1313</v>
      </c>
      <c r="G90" s="38"/>
      <c r="H90" s="38"/>
      <c r="I90" s="200"/>
      <c r="J90" s="200"/>
      <c r="K90" s="38"/>
      <c r="L90" s="38"/>
      <c r="M90" s="41"/>
      <c r="N90" s="201"/>
      <c r="O90" s="202"/>
      <c r="P90" s="66"/>
      <c r="Q90" s="66"/>
      <c r="R90" s="66"/>
      <c r="S90" s="66"/>
      <c r="T90" s="66"/>
      <c r="U90" s="66"/>
      <c r="V90" s="66"/>
      <c r="W90" s="66"/>
      <c r="X90" s="67"/>
      <c r="Y90" s="36"/>
      <c r="Z90" s="36"/>
      <c r="AA90" s="36"/>
      <c r="AB90" s="36"/>
      <c r="AC90" s="36"/>
      <c r="AD90" s="36"/>
      <c r="AE90" s="36"/>
      <c r="AT90" s="19" t="s">
        <v>184</v>
      </c>
      <c r="AU90" s="19" t="s">
        <v>141</v>
      </c>
    </row>
    <row r="91" spans="1:65" s="2" customFormat="1" ht="24">
      <c r="A91" s="36"/>
      <c r="B91" s="37"/>
      <c r="C91" s="236" t="s">
        <v>725</v>
      </c>
      <c r="D91" s="236" t="s">
        <v>405</v>
      </c>
      <c r="E91" s="237" t="s">
        <v>1314</v>
      </c>
      <c r="F91" s="238" t="s">
        <v>1315</v>
      </c>
      <c r="G91" s="239" t="s">
        <v>682</v>
      </c>
      <c r="H91" s="240">
        <v>21</v>
      </c>
      <c r="I91" s="241"/>
      <c r="J91" s="242"/>
      <c r="K91" s="243">
        <f>ROUND(P91*H91,2)</f>
        <v>0</v>
      </c>
      <c r="L91" s="238" t="s">
        <v>182</v>
      </c>
      <c r="M91" s="244"/>
      <c r="N91" s="245" t="s">
        <v>22</v>
      </c>
      <c r="O91" s="186" t="s">
        <v>48</v>
      </c>
      <c r="P91" s="187">
        <f>I91+J91</f>
        <v>0</v>
      </c>
      <c r="Q91" s="187">
        <f>ROUND(I91*H91,2)</f>
        <v>0</v>
      </c>
      <c r="R91" s="187">
        <f>ROUND(J91*H91,2)</f>
        <v>0</v>
      </c>
      <c r="S91" s="66"/>
      <c r="T91" s="188">
        <f>S91*H91</f>
        <v>0</v>
      </c>
      <c r="U91" s="188">
        <v>0.0002</v>
      </c>
      <c r="V91" s="188">
        <f>U91*H91</f>
        <v>0.004200000000000001</v>
      </c>
      <c r="W91" s="188">
        <v>0</v>
      </c>
      <c r="X91" s="189">
        <f>W91*H91</f>
        <v>0</v>
      </c>
      <c r="Y91" s="36"/>
      <c r="Z91" s="36"/>
      <c r="AA91" s="36"/>
      <c r="AB91" s="36"/>
      <c r="AC91" s="36"/>
      <c r="AD91" s="36"/>
      <c r="AE91" s="36"/>
      <c r="AR91" s="190" t="s">
        <v>511</v>
      </c>
      <c r="AT91" s="190" t="s">
        <v>405</v>
      </c>
      <c r="AU91" s="190" t="s">
        <v>141</v>
      </c>
      <c r="AY91" s="19" t="s">
        <v>138</v>
      </c>
      <c r="BE91" s="191">
        <f>IF(O91="základní",K91,0)</f>
        <v>0</v>
      </c>
      <c r="BF91" s="191">
        <f>IF(O91="snížená",K91,0)</f>
        <v>0</v>
      </c>
      <c r="BG91" s="191">
        <f>IF(O91="zákl. přenesená",K91,0)</f>
        <v>0</v>
      </c>
      <c r="BH91" s="191">
        <f>IF(O91="sníž. přenesená",K91,0)</f>
        <v>0</v>
      </c>
      <c r="BI91" s="191">
        <f>IF(O91="nulová",K91,0)</f>
        <v>0</v>
      </c>
      <c r="BJ91" s="19" t="s">
        <v>141</v>
      </c>
      <c r="BK91" s="191">
        <f>ROUND(P91*H91,2)</f>
        <v>0</v>
      </c>
      <c r="BL91" s="19" t="s">
        <v>503</v>
      </c>
      <c r="BM91" s="190" t="s">
        <v>1316</v>
      </c>
    </row>
    <row r="92" spans="2:51" s="14" customFormat="1" ht="11.25">
      <c r="B92" s="214"/>
      <c r="C92" s="215"/>
      <c r="D92" s="205" t="s">
        <v>186</v>
      </c>
      <c r="E92" s="215"/>
      <c r="F92" s="217" t="s">
        <v>1317</v>
      </c>
      <c r="G92" s="215"/>
      <c r="H92" s="218">
        <v>21</v>
      </c>
      <c r="I92" s="219"/>
      <c r="J92" s="219"/>
      <c r="K92" s="215"/>
      <c r="L92" s="215"/>
      <c r="M92" s="220"/>
      <c r="N92" s="221"/>
      <c r="O92" s="222"/>
      <c r="P92" s="222"/>
      <c r="Q92" s="222"/>
      <c r="R92" s="222"/>
      <c r="S92" s="222"/>
      <c r="T92" s="222"/>
      <c r="U92" s="222"/>
      <c r="V92" s="222"/>
      <c r="W92" s="222"/>
      <c r="X92" s="223"/>
      <c r="AT92" s="224" t="s">
        <v>186</v>
      </c>
      <c r="AU92" s="224" t="s">
        <v>141</v>
      </c>
      <c r="AV92" s="14" t="s">
        <v>141</v>
      </c>
      <c r="AW92" s="14" t="s">
        <v>4</v>
      </c>
      <c r="AX92" s="14" t="s">
        <v>86</v>
      </c>
      <c r="AY92" s="224" t="s">
        <v>138</v>
      </c>
    </row>
    <row r="93" spans="1:65" s="2" customFormat="1" ht="44.25" customHeight="1">
      <c r="A93" s="36"/>
      <c r="B93" s="37"/>
      <c r="C93" s="178" t="s">
        <v>745</v>
      </c>
      <c r="D93" s="178" t="s">
        <v>142</v>
      </c>
      <c r="E93" s="179" t="s">
        <v>1318</v>
      </c>
      <c r="F93" s="180" t="s">
        <v>1319</v>
      </c>
      <c r="G93" s="181" t="s">
        <v>682</v>
      </c>
      <c r="H93" s="182">
        <v>65</v>
      </c>
      <c r="I93" s="183"/>
      <c r="J93" s="183"/>
      <c r="K93" s="184">
        <f>ROUND(P93*H93,2)</f>
        <v>0</v>
      </c>
      <c r="L93" s="180" t="s">
        <v>182</v>
      </c>
      <c r="M93" s="41"/>
      <c r="N93" s="185" t="s">
        <v>22</v>
      </c>
      <c r="O93" s="186" t="s">
        <v>48</v>
      </c>
      <c r="P93" s="187">
        <f>I93+J93</f>
        <v>0</v>
      </c>
      <c r="Q93" s="187">
        <f>ROUND(I93*H93,2)</f>
        <v>0</v>
      </c>
      <c r="R93" s="187">
        <f>ROUND(J93*H93,2)</f>
        <v>0</v>
      </c>
      <c r="S93" s="66"/>
      <c r="T93" s="188">
        <f>S93*H93</f>
        <v>0</v>
      </c>
      <c r="U93" s="188">
        <v>0</v>
      </c>
      <c r="V93" s="188">
        <f>U93*H93</f>
        <v>0</v>
      </c>
      <c r="W93" s="188">
        <v>0</v>
      </c>
      <c r="X93" s="189">
        <f>W93*H93</f>
        <v>0</v>
      </c>
      <c r="Y93" s="36"/>
      <c r="Z93" s="36"/>
      <c r="AA93" s="36"/>
      <c r="AB93" s="36"/>
      <c r="AC93" s="36"/>
      <c r="AD93" s="36"/>
      <c r="AE93" s="36"/>
      <c r="AR93" s="190" t="s">
        <v>503</v>
      </c>
      <c r="AT93" s="190" t="s">
        <v>142</v>
      </c>
      <c r="AU93" s="190" t="s">
        <v>141</v>
      </c>
      <c r="AY93" s="19" t="s">
        <v>138</v>
      </c>
      <c r="BE93" s="191">
        <f>IF(O93="základní",K93,0)</f>
        <v>0</v>
      </c>
      <c r="BF93" s="191">
        <f>IF(O93="snížená",K93,0)</f>
        <v>0</v>
      </c>
      <c r="BG93" s="191">
        <f>IF(O93="zákl. přenesená",K93,0)</f>
        <v>0</v>
      </c>
      <c r="BH93" s="191">
        <f>IF(O93="sníž. přenesená",K93,0)</f>
        <v>0</v>
      </c>
      <c r="BI93" s="191">
        <f>IF(O93="nulová",K93,0)</f>
        <v>0</v>
      </c>
      <c r="BJ93" s="19" t="s">
        <v>141</v>
      </c>
      <c r="BK93" s="191">
        <f>ROUND(P93*H93,2)</f>
        <v>0</v>
      </c>
      <c r="BL93" s="19" t="s">
        <v>503</v>
      </c>
      <c r="BM93" s="190" t="s">
        <v>1320</v>
      </c>
    </row>
    <row r="94" spans="1:47" s="2" customFormat="1" ht="11.25">
      <c r="A94" s="36"/>
      <c r="B94" s="37"/>
      <c r="C94" s="38"/>
      <c r="D94" s="198" t="s">
        <v>184</v>
      </c>
      <c r="E94" s="38"/>
      <c r="F94" s="199" t="s">
        <v>1321</v>
      </c>
      <c r="G94" s="38"/>
      <c r="H94" s="38"/>
      <c r="I94" s="200"/>
      <c r="J94" s="200"/>
      <c r="K94" s="38"/>
      <c r="L94" s="38"/>
      <c r="M94" s="41"/>
      <c r="N94" s="201"/>
      <c r="O94" s="202"/>
      <c r="P94" s="66"/>
      <c r="Q94" s="66"/>
      <c r="R94" s="66"/>
      <c r="S94" s="66"/>
      <c r="T94" s="66"/>
      <c r="U94" s="66"/>
      <c r="V94" s="66"/>
      <c r="W94" s="66"/>
      <c r="X94" s="67"/>
      <c r="Y94" s="36"/>
      <c r="Z94" s="36"/>
      <c r="AA94" s="36"/>
      <c r="AB94" s="36"/>
      <c r="AC94" s="36"/>
      <c r="AD94" s="36"/>
      <c r="AE94" s="36"/>
      <c r="AT94" s="19" t="s">
        <v>184</v>
      </c>
      <c r="AU94" s="19" t="s">
        <v>141</v>
      </c>
    </row>
    <row r="95" spans="1:65" s="2" customFormat="1" ht="24">
      <c r="A95" s="36"/>
      <c r="B95" s="37"/>
      <c r="C95" s="236" t="s">
        <v>827</v>
      </c>
      <c r="D95" s="236" t="s">
        <v>405</v>
      </c>
      <c r="E95" s="237" t="s">
        <v>1314</v>
      </c>
      <c r="F95" s="238" t="s">
        <v>1315</v>
      </c>
      <c r="G95" s="239" t="s">
        <v>682</v>
      </c>
      <c r="H95" s="240">
        <v>68.25</v>
      </c>
      <c r="I95" s="241"/>
      <c r="J95" s="242"/>
      <c r="K95" s="243">
        <f>ROUND(P95*H95,2)</f>
        <v>0</v>
      </c>
      <c r="L95" s="238" t="s">
        <v>182</v>
      </c>
      <c r="M95" s="244"/>
      <c r="N95" s="245" t="s">
        <v>22</v>
      </c>
      <c r="O95" s="186" t="s">
        <v>48</v>
      </c>
      <c r="P95" s="187">
        <f>I95+J95</f>
        <v>0</v>
      </c>
      <c r="Q95" s="187">
        <f>ROUND(I95*H95,2)</f>
        <v>0</v>
      </c>
      <c r="R95" s="187">
        <f>ROUND(J95*H95,2)</f>
        <v>0</v>
      </c>
      <c r="S95" s="66"/>
      <c r="T95" s="188">
        <f>S95*H95</f>
        <v>0</v>
      </c>
      <c r="U95" s="188">
        <v>0.0002</v>
      </c>
      <c r="V95" s="188">
        <f>U95*H95</f>
        <v>0.01365</v>
      </c>
      <c r="W95" s="188">
        <v>0</v>
      </c>
      <c r="X95" s="189">
        <f>W95*H95</f>
        <v>0</v>
      </c>
      <c r="Y95" s="36"/>
      <c r="Z95" s="36"/>
      <c r="AA95" s="36"/>
      <c r="AB95" s="36"/>
      <c r="AC95" s="36"/>
      <c r="AD95" s="36"/>
      <c r="AE95" s="36"/>
      <c r="AR95" s="190" t="s">
        <v>511</v>
      </c>
      <c r="AT95" s="190" t="s">
        <v>405</v>
      </c>
      <c r="AU95" s="190" t="s">
        <v>141</v>
      </c>
      <c r="AY95" s="19" t="s">
        <v>138</v>
      </c>
      <c r="BE95" s="191">
        <f>IF(O95="základní",K95,0)</f>
        <v>0</v>
      </c>
      <c r="BF95" s="191">
        <f>IF(O95="snížená",K95,0)</f>
        <v>0</v>
      </c>
      <c r="BG95" s="191">
        <f>IF(O95="zákl. přenesená",K95,0)</f>
        <v>0</v>
      </c>
      <c r="BH95" s="191">
        <f>IF(O95="sníž. přenesená",K95,0)</f>
        <v>0</v>
      </c>
      <c r="BI95" s="191">
        <f>IF(O95="nulová",K95,0)</f>
        <v>0</v>
      </c>
      <c r="BJ95" s="19" t="s">
        <v>141</v>
      </c>
      <c r="BK95" s="191">
        <f>ROUND(P95*H95,2)</f>
        <v>0</v>
      </c>
      <c r="BL95" s="19" t="s">
        <v>503</v>
      </c>
      <c r="BM95" s="190" t="s">
        <v>1322</v>
      </c>
    </row>
    <row r="96" spans="2:51" s="14" customFormat="1" ht="11.25">
      <c r="B96" s="214"/>
      <c r="C96" s="215"/>
      <c r="D96" s="205" t="s">
        <v>186</v>
      </c>
      <c r="E96" s="215"/>
      <c r="F96" s="217" t="s">
        <v>1323</v>
      </c>
      <c r="G96" s="215"/>
      <c r="H96" s="218">
        <v>68.25</v>
      </c>
      <c r="I96" s="219"/>
      <c r="J96" s="219"/>
      <c r="K96" s="215"/>
      <c r="L96" s="215"/>
      <c r="M96" s="220"/>
      <c r="N96" s="221"/>
      <c r="O96" s="222"/>
      <c r="P96" s="222"/>
      <c r="Q96" s="222"/>
      <c r="R96" s="222"/>
      <c r="S96" s="222"/>
      <c r="T96" s="222"/>
      <c r="U96" s="222"/>
      <c r="V96" s="222"/>
      <c r="W96" s="222"/>
      <c r="X96" s="223"/>
      <c r="AT96" s="224" t="s">
        <v>186</v>
      </c>
      <c r="AU96" s="224" t="s">
        <v>141</v>
      </c>
      <c r="AV96" s="14" t="s">
        <v>141</v>
      </c>
      <c r="AW96" s="14" t="s">
        <v>4</v>
      </c>
      <c r="AX96" s="14" t="s">
        <v>86</v>
      </c>
      <c r="AY96" s="224" t="s">
        <v>138</v>
      </c>
    </row>
    <row r="97" spans="1:65" s="2" customFormat="1" ht="33" customHeight="1">
      <c r="A97" s="36"/>
      <c r="B97" s="37"/>
      <c r="C97" s="178" t="s">
        <v>877</v>
      </c>
      <c r="D97" s="178" t="s">
        <v>142</v>
      </c>
      <c r="E97" s="179" t="s">
        <v>1324</v>
      </c>
      <c r="F97" s="180" t="s">
        <v>1325</v>
      </c>
      <c r="G97" s="181" t="s">
        <v>682</v>
      </c>
      <c r="H97" s="182">
        <v>30</v>
      </c>
      <c r="I97" s="183"/>
      <c r="J97" s="183"/>
      <c r="K97" s="184">
        <f>ROUND(P97*H97,2)</f>
        <v>0</v>
      </c>
      <c r="L97" s="180" t="s">
        <v>182</v>
      </c>
      <c r="M97" s="41"/>
      <c r="N97" s="185" t="s">
        <v>22</v>
      </c>
      <c r="O97" s="186" t="s">
        <v>48</v>
      </c>
      <c r="P97" s="187">
        <f>I97+J97</f>
        <v>0</v>
      </c>
      <c r="Q97" s="187">
        <f>ROUND(I97*H97,2)</f>
        <v>0</v>
      </c>
      <c r="R97" s="187">
        <f>ROUND(J97*H97,2)</f>
        <v>0</v>
      </c>
      <c r="S97" s="66"/>
      <c r="T97" s="188">
        <f>S97*H97</f>
        <v>0</v>
      </c>
      <c r="U97" s="188">
        <v>0</v>
      </c>
      <c r="V97" s="188">
        <f>U97*H97</f>
        <v>0</v>
      </c>
      <c r="W97" s="188">
        <v>0</v>
      </c>
      <c r="X97" s="189">
        <f>W97*H97</f>
        <v>0</v>
      </c>
      <c r="Y97" s="36"/>
      <c r="Z97" s="36"/>
      <c r="AA97" s="36"/>
      <c r="AB97" s="36"/>
      <c r="AC97" s="36"/>
      <c r="AD97" s="36"/>
      <c r="AE97" s="36"/>
      <c r="AR97" s="190" t="s">
        <v>503</v>
      </c>
      <c r="AT97" s="190" t="s">
        <v>142</v>
      </c>
      <c r="AU97" s="190" t="s">
        <v>141</v>
      </c>
      <c r="AY97" s="19" t="s">
        <v>138</v>
      </c>
      <c r="BE97" s="191">
        <f>IF(O97="základní",K97,0)</f>
        <v>0</v>
      </c>
      <c r="BF97" s="191">
        <f>IF(O97="snížená",K97,0)</f>
        <v>0</v>
      </c>
      <c r="BG97" s="191">
        <f>IF(O97="zákl. přenesená",K97,0)</f>
        <v>0</v>
      </c>
      <c r="BH97" s="191">
        <f>IF(O97="sníž. přenesená",K97,0)</f>
        <v>0</v>
      </c>
      <c r="BI97" s="191">
        <f>IF(O97="nulová",K97,0)</f>
        <v>0</v>
      </c>
      <c r="BJ97" s="19" t="s">
        <v>141</v>
      </c>
      <c r="BK97" s="191">
        <f>ROUND(P97*H97,2)</f>
        <v>0</v>
      </c>
      <c r="BL97" s="19" t="s">
        <v>503</v>
      </c>
      <c r="BM97" s="190" t="s">
        <v>1326</v>
      </c>
    </row>
    <row r="98" spans="1:47" s="2" customFormat="1" ht="11.25">
      <c r="A98" s="36"/>
      <c r="B98" s="37"/>
      <c r="C98" s="38"/>
      <c r="D98" s="198" t="s">
        <v>184</v>
      </c>
      <c r="E98" s="38"/>
      <c r="F98" s="199" t="s">
        <v>1327</v>
      </c>
      <c r="G98" s="38"/>
      <c r="H98" s="38"/>
      <c r="I98" s="200"/>
      <c r="J98" s="200"/>
      <c r="K98" s="38"/>
      <c r="L98" s="38"/>
      <c r="M98" s="41"/>
      <c r="N98" s="201"/>
      <c r="O98" s="202"/>
      <c r="P98" s="66"/>
      <c r="Q98" s="66"/>
      <c r="R98" s="66"/>
      <c r="S98" s="66"/>
      <c r="T98" s="66"/>
      <c r="U98" s="66"/>
      <c r="V98" s="66"/>
      <c r="W98" s="66"/>
      <c r="X98" s="67"/>
      <c r="Y98" s="36"/>
      <c r="Z98" s="36"/>
      <c r="AA98" s="36"/>
      <c r="AB98" s="36"/>
      <c r="AC98" s="36"/>
      <c r="AD98" s="36"/>
      <c r="AE98" s="36"/>
      <c r="AT98" s="19" t="s">
        <v>184</v>
      </c>
      <c r="AU98" s="19" t="s">
        <v>141</v>
      </c>
    </row>
    <row r="99" spans="1:65" s="2" customFormat="1" ht="16.5" customHeight="1">
      <c r="A99" s="36"/>
      <c r="B99" s="37"/>
      <c r="C99" s="236" t="s">
        <v>908</v>
      </c>
      <c r="D99" s="236" t="s">
        <v>405</v>
      </c>
      <c r="E99" s="237" t="s">
        <v>1328</v>
      </c>
      <c r="F99" s="238" t="s">
        <v>1329</v>
      </c>
      <c r="G99" s="239" t="s">
        <v>682</v>
      </c>
      <c r="H99" s="240">
        <v>30</v>
      </c>
      <c r="I99" s="241"/>
      <c r="J99" s="242"/>
      <c r="K99" s="243">
        <f>ROUND(P99*H99,2)</f>
        <v>0</v>
      </c>
      <c r="L99" s="238" t="s">
        <v>1330</v>
      </c>
      <c r="M99" s="244"/>
      <c r="N99" s="245" t="s">
        <v>22</v>
      </c>
      <c r="O99" s="186" t="s">
        <v>48</v>
      </c>
      <c r="P99" s="187">
        <f>I99+J99</f>
        <v>0</v>
      </c>
      <c r="Q99" s="187">
        <f>ROUND(I99*H99,2)</f>
        <v>0</v>
      </c>
      <c r="R99" s="187">
        <f>ROUND(J99*H99,2)</f>
        <v>0</v>
      </c>
      <c r="S99" s="66"/>
      <c r="T99" s="188">
        <f>S99*H99</f>
        <v>0</v>
      </c>
      <c r="U99" s="188">
        <v>0</v>
      </c>
      <c r="V99" s="188">
        <f>U99*H99</f>
        <v>0</v>
      </c>
      <c r="W99" s="188">
        <v>0</v>
      </c>
      <c r="X99" s="189">
        <f>W99*H99</f>
        <v>0</v>
      </c>
      <c r="Y99" s="36"/>
      <c r="Z99" s="36"/>
      <c r="AA99" s="36"/>
      <c r="AB99" s="36"/>
      <c r="AC99" s="36"/>
      <c r="AD99" s="36"/>
      <c r="AE99" s="36"/>
      <c r="AR99" s="190" t="s">
        <v>511</v>
      </c>
      <c r="AT99" s="190" t="s">
        <v>405</v>
      </c>
      <c r="AU99" s="190" t="s">
        <v>141</v>
      </c>
      <c r="AY99" s="19" t="s">
        <v>138</v>
      </c>
      <c r="BE99" s="191">
        <f>IF(O99="základní",K99,0)</f>
        <v>0</v>
      </c>
      <c r="BF99" s="191">
        <f>IF(O99="snížená",K99,0)</f>
        <v>0</v>
      </c>
      <c r="BG99" s="191">
        <f>IF(O99="zákl. přenesená",K99,0)</f>
        <v>0</v>
      </c>
      <c r="BH99" s="191">
        <f>IF(O99="sníž. přenesená",K99,0)</f>
        <v>0</v>
      </c>
      <c r="BI99" s="191">
        <f>IF(O99="nulová",K99,0)</f>
        <v>0</v>
      </c>
      <c r="BJ99" s="19" t="s">
        <v>141</v>
      </c>
      <c r="BK99" s="191">
        <f>ROUND(P99*H99,2)</f>
        <v>0</v>
      </c>
      <c r="BL99" s="19" t="s">
        <v>503</v>
      </c>
      <c r="BM99" s="190" t="s">
        <v>1331</v>
      </c>
    </row>
    <row r="100" spans="1:65" s="2" customFormat="1" ht="49.15" customHeight="1">
      <c r="A100" s="36"/>
      <c r="B100" s="37"/>
      <c r="C100" s="178" t="s">
        <v>511</v>
      </c>
      <c r="D100" s="178" t="s">
        <v>142</v>
      </c>
      <c r="E100" s="179" t="s">
        <v>1332</v>
      </c>
      <c r="F100" s="180" t="s">
        <v>1333</v>
      </c>
      <c r="G100" s="181" t="s">
        <v>144</v>
      </c>
      <c r="H100" s="182">
        <v>85</v>
      </c>
      <c r="I100" s="183"/>
      <c r="J100" s="183"/>
      <c r="K100" s="184">
        <f>ROUND(P100*H100,2)</f>
        <v>0</v>
      </c>
      <c r="L100" s="180" t="s">
        <v>182</v>
      </c>
      <c r="M100" s="41"/>
      <c r="N100" s="185" t="s">
        <v>22</v>
      </c>
      <c r="O100" s="186" t="s">
        <v>48</v>
      </c>
      <c r="P100" s="187">
        <f>I100+J100</f>
        <v>0</v>
      </c>
      <c r="Q100" s="187">
        <f>ROUND(I100*H100,2)</f>
        <v>0</v>
      </c>
      <c r="R100" s="187">
        <f>ROUND(J100*H100,2)</f>
        <v>0</v>
      </c>
      <c r="S100" s="66"/>
      <c r="T100" s="188">
        <f>S100*H100</f>
        <v>0</v>
      </c>
      <c r="U100" s="188">
        <v>0</v>
      </c>
      <c r="V100" s="188">
        <f>U100*H100</f>
        <v>0</v>
      </c>
      <c r="W100" s="188">
        <v>0</v>
      </c>
      <c r="X100" s="189">
        <f>W100*H100</f>
        <v>0</v>
      </c>
      <c r="Y100" s="36"/>
      <c r="Z100" s="36"/>
      <c r="AA100" s="36"/>
      <c r="AB100" s="36"/>
      <c r="AC100" s="36"/>
      <c r="AD100" s="36"/>
      <c r="AE100" s="36"/>
      <c r="AR100" s="190" t="s">
        <v>503</v>
      </c>
      <c r="AT100" s="190" t="s">
        <v>142</v>
      </c>
      <c r="AU100" s="190" t="s">
        <v>141</v>
      </c>
      <c r="AY100" s="19" t="s">
        <v>138</v>
      </c>
      <c r="BE100" s="191">
        <f>IF(O100="základní",K100,0)</f>
        <v>0</v>
      </c>
      <c r="BF100" s="191">
        <f>IF(O100="snížená",K100,0)</f>
        <v>0</v>
      </c>
      <c r="BG100" s="191">
        <f>IF(O100="zákl. přenesená",K100,0)</f>
        <v>0</v>
      </c>
      <c r="BH100" s="191">
        <f>IF(O100="sníž. přenesená",K100,0)</f>
        <v>0</v>
      </c>
      <c r="BI100" s="191">
        <f>IF(O100="nulová",K100,0)</f>
        <v>0</v>
      </c>
      <c r="BJ100" s="19" t="s">
        <v>141</v>
      </c>
      <c r="BK100" s="191">
        <f>ROUND(P100*H100,2)</f>
        <v>0</v>
      </c>
      <c r="BL100" s="19" t="s">
        <v>503</v>
      </c>
      <c r="BM100" s="190" t="s">
        <v>1334</v>
      </c>
    </row>
    <row r="101" spans="1:47" s="2" customFormat="1" ht="11.25">
      <c r="A101" s="36"/>
      <c r="B101" s="37"/>
      <c r="C101" s="38"/>
      <c r="D101" s="198" t="s">
        <v>184</v>
      </c>
      <c r="E101" s="38"/>
      <c r="F101" s="199" t="s">
        <v>1335</v>
      </c>
      <c r="G101" s="38"/>
      <c r="H101" s="38"/>
      <c r="I101" s="200"/>
      <c r="J101" s="200"/>
      <c r="K101" s="38"/>
      <c r="L101" s="38"/>
      <c r="M101" s="41"/>
      <c r="N101" s="201"/>
      <c r="O101" s="202"/>
      <c r="P101" s="66"/>
      <c r="Q101" s="66"/>
      <c r="R101" s="66"/>
      <c r="S101" s="66"/>
      <c r="T101" s="66"/>
      <c r="U101" s="66"/>
      <c r="V101" s="66"/>
      <c r="W101" s="66"/>
      <c r="X101" s="67"/>
      <c r="Y101" s="36"/>
      <c r="Z101" s="36"/>
      <c r="AA101" s="36"/>
      <c r="AB101" s="36"/>
      <c r="AC101" s="36"/>
      <c r="AD101" s="36"/>
      <c r="AE101" s="36"/>
      <c r="AT101" s="19" t="s">
        <v>184</v>
      </c>
      <c r="AU101" s="19" t="s">
        <v>141</v>
      </c>
    </row>
    <row r="102" spans="1:65" s="2" customFormat="1" ht="24.2" customHeight="1">
      <c r="A102" s="36"/>
      <c r="B102" s="37"/>
      <c r="C102" s="236" t="s">
        <v>865</v>
      </c>
      <c r="D102" s="236" t="s">
        <v>405</v>
      </c>
      <c r="E102" s="237" t="s">
        <v>1336</v>
      </c>
      <c r="F102" s="238" t="s">
        <v>1337</v>
      </c>
      <c r="G102" s="239" t="s">
        <v>144</v>
      </c>
      <c r="H102" s="240">
        <v>85</v>
      </c>
      <c r="I102" s="241"/>
      <c r="J102" s="242"/>
      <c r="K102" s="243">
        <f>ROUND(P102*H102,2)</f>
        <v>0</v>
      </c>
      <c r="L102" s="238" t="s">
        <v>182</v>
      </c>
      <c r="M102" s="244"/>
      <c r="N102" s="245" t="s">
        <v>22</v>
      </c>
      <c r="O102" s="186" t="s">
        <v>48</v>
      </c>
      <c r="P102" s="187">
        <f>I102+J102</f>
        <v>0</v>
      </c>
      <c r="Q102" s="187">
        <f>ROUND(I102*H102,2)</f>
        <v>0</v>
      </c>
      <c r="R102" s="187">
        <f>ROUND(J102*H102,2)</f>
        <v>0</v>
      </c>
      <c r="S102" s="66"/>
      <c r="T102" s="188">
        <f>S102*H102</f>
        <v>0</v>
      </c>
      <c r="U102" s="188">
        <v>5E-05</v>
      </c>
      <c r="V102" s="188">
        <f>U102*H102</f>
        <v>0.00425</v>
      </c>
      <c r="W102" s="188">
        <v>0</v>
      </c>
      <c r="X102" s="189">
        <f>W102*H102</f>
        <v>0</v>
      </c>
      <c r="Y102" s="36"/>
      <c r="Z102" s="36"/>
      <c r="AA102" s="36"/>
      <c r="AB102" s="36"/>
      <c r="AC102" s="36"/>
      <c r="AD102" s="36"/>
      <c r="AE102" s="36"/>
      <c r="AR102" s="190" t="s">
        <v>511</v>
      </c>
      <c r="AT102" s="190" t="s">
        <v>405</v>
      </c>
      <c r="AU102" s="190" t="s">
        <v>141</v>
      </c>
      <c r="AY102" s="19" t="s">
        <v>138</v>
      </c>
      <c r="BE102" s="191">
        <f>IF(O102="základní",K102,0)</f>
        <v>0</v>
      </c>
      <c r="BF102" s="191">
        <f>IF(O102="snížená",K102,0)</f>
        <v>0</v>
      </c>
      <c r="BG102" s="191">
        <f>IF(O102="zákl. přenesená",K102,0)</f>
        <v>0</v>
      </c>
      <c r="BH102" s="191">
        <f>IF(O102="sníž. přenesená",K102,0)</f>
        <v>0</v>
      </c>
      <c r="BI102" s="191">
        <f>IF(O102="nulová",K102,0)</f>
        <v>0</v>
      </c>
      <c r="BJ102" s="19" t="s">
        <v>141</v>
      </c>
      <c r="BK102" s="191">
        <f>ROUND(P102*H102,2)</f>
        <v>0</v>
      </c>
      <c r="BL102" s="19" t="s">
        <v>503</v>
      </c>
      <c r="BM102" s="190" t="s">
        <v>1338</v>
      </c>
    </row>
    <row r="103" spans="1:65" s="2" customFormat="1" ht="55.5" customHeight="1">
      <c r="A103" s="36"/>
      <c r="B103" s="37"/>
      <c r="C103" s="178" t="s">
        <v>891</v>
      </c>
      <c r="D103" s="178" t="s">
        <v>142</v>
      </c>
      <c r="E103" s="179" t="s">
        <v>1339</v>
      </c>
      <c r="F103" s="180" t="s">
        <v>1340</v>
      </c>
      <c r="G103" s="181" t="s">
        <v>144</v>
      </c>
      <c r="H103" s="182">
        <v>20</v>
      </c>
      <c r="I103" s="183"/>
      <c r="J103" s="183"/>
      <c r="K103" s="184">
        <f>ROUND(P103*H103,2)</f>
        <v>0</v>
      </c>
      <c r="L103" s="180" t="s">
        <v>182</v>
      </c>
      <c r="M103" s="41"/>
      <c r="N103" s="185" t="s">
        <v>22</v>
      </c>
      <c r="O103" s="186" t="s">
        <v>48</v>
      </c>
      <c r="P103" s="187">
        <f>I103+J103</f>
        <v>0</v>
      </c>
      <c r="Q103" s="187">
        <f>ROUND(I103*H103,2)</f>
        <v>0</v>
      </c>
      <c r="R103" s="187">
        <f>ROUND(J103*H103,2)</f>
        <v>0</v>
      </c>
      <c r="S103" s="66"/>
      <c r="T103" s="188">
        <f>S103*H103</f>
        <v>0</v>
      </c>
      <c r="U103" s="188">
        <v>0</v>
      </c>
      <c r="V103" s="188">
        <f>U103*H103</f>
        <v>0</v>
      </c>
      <c r="W103" s="188">
        <v>0</v>
      </c>
      <c r="X103" s="189">
        <f>W103*H103</f>
        <v>0</v>
      </c>
      <c r="Y103" s="36"/>
      <c r="Z103" s="36"/>
      <c r="AA103" s="36"/>
      <c r="AB103" s="36"/>
      <c r="AC103" s="36"/>
      <c r="AD103" s="36"/>
      <c r="AE103" s="36"/>
      <c r="AR103" s="190" t="s">
        <v>503</v>
      </c>
      <c r="AT103" s="190" t="s">
        <v>142</v>
      </c>
      <c r="AU103" s="190" t="s">
        <v>141</v>
      </c>
      <c r="AY103" s="19" t="s">
        <v>138</v>
      </c>
      <c r="BE103" s="191">
        <f>IF(O103="základní",K103,0)</f>
        <v>0</v>
      </c>
      <c r="BF103" s="191">
        <f>IF(O103="snížená",K103,0)</f>
        <v>0</v>
      </c>
      <c r="BG103" s="191">
        <f>IF(O103="zákl. přenesená",K103,0)</f>
        <v>0</v>
      </c>
      <c r="BH103" s="191">
        <f>IF(O103="sníž. přenesená",K103,0)</f>
        <v>0</v>
      </c>
      <c r="BI103" s="191">
        <f>IF(O103="nulová",K103,0)</f>
        <v>0</v>
      </c>
      <c r="BJ103" s="19" t="s">
        <v>141</v>
      </c>
      <c r="BK103" s="191">
        <f>ROUND(P103*H103,2)</f>
        <v>0</v>
      </c>
      <c r="BL103" s="19" t="s">
        <v>503</v>
      </c>
      <c r="BM103" s="190" t="s">
        <v>1341</v>
      </c>
    </row>
    <row r="104" spans="1:47" s="2" customFormat="1" ht="11.25">
      <c r="A104" s="36"/>
      <c r="B104" s="37"/>
      <c r="C104" s="38"/>
      <c r="D104" s="198" t="s">
        <v>184</v>
      </c>
      <c r="E104" s="38"/>
      <c r="F104" s="199" t="s">
        <v>1342</v>
      </c>
      <c r="G104" s="38"/>
      <c r="H104" s="38"/>
      <c r="I104" s="200"/>
      <c r="J104" s="200"/>
      <c r="K104" s="38"/>
      <c r="L104" s="38"/>
      <c r="M104" s="41"/>
      <c r="N104" s="201"/>
      <c r="O104" s="202"/>
      <c r="P104" s="66"/>
      <c r="Q104" s="66"/>
      <c r="R104" s="66"/>
      <c r="S104" s="66"/>
      <c r="T104" s="66"/>
      <c r="U104" s="66"/>
      <c r="V104" s="66"/>
      <c r="W104" s="66"/>
      <c r="X104" s="67"/>
      <c r="Y104" s="36"/>
      <c r="Z104" s="36"/>
      <c r="AA104" s="36"/>
      <c r="AB104" s="36"/>
      <c r="AC104" s="36"/>
      <c r="AD104" s="36"/>
      <c r="AE104" s="36"/>
      <c r="AT104" s="19" t="s">
        <v>184</v>
      </c>
      <c r="AU104" s="19" t="s">
        <v>141</v>
      </c>
    </row>
    <row r="105" spans="1:65" s="2" customFormat="1" ht="24.2" customHeight="1">
      <c r="A105" s="36"/>
      <c r="B105" s="37"/>
      <c r="C105" s="236" t="s">
        <v>900</v>
      </c>
      <c r="D105" s="236" t="s">
        <v>405</v>
      </c>
      <c r="E105" s="237" t="s">
        <v>1343</v>
      </c>
      <c r="F105" s="238" t="s">
        <v>1344</v>
      </c>
      <c r="G105" s="239" t="s">
        <v>144</v>
      </c>
      <c r="H105" s="240">
        <v>20</v>
      </c>
      <c r="I105" s="241"/>
      <c r="J105" s="242"/>
      <c r="K105" s="243">
        <f>ROUND(P105*H105,2)</f>
        <v>0</v>
      </c>
      <c r="L105" s="238" t="s">
        <v>182</v>
      </c>
      <c r="M105" s="244"/>
      <c r="N105" s="245" t="s">
        <v>22</v>
      </c>
      <c r="O105" s="186" t="s">
        <v>48</v>
      </c>
      <c r="P105" s="187">
        <f>I105+J105</f>
        <v>0</v>
      </c>
      <c r="Q105" s="187">
        <f>ROUND(I105*H105,2)</f>
        <v>0</v>
      </c>
      <c r="R105" s="187">
        <f>ROUND(J105*H105,2)</f>
        <v>0</v>
      </c>
      <c r="S105" s="66"/>
      <c r="T105" s="188">
        <f>S105*H105</f>
        <v>0</v>
      </c>
      <c r="U105" s="188">
        <v>0.00019</v>
      </c>
      <c r="V105" s="188">
        <f>U105*H105</f>
        <v>0.0038000000000000004</v>
      </c>
      <c r="W105" s="188">
        <v>0</v>
      </c>
      <c r="X105" s="189">
        <f>W105*H105</f>
        <v>0</v>
      </c>
      <c r="Y105" s="36"/>
      <c r="Z105" s="36"/>
      <c r="AA105" s="36"/>
      <c r="AB105" s="36"/>
      <c r="AC105" s="36"/>
      <c r="AD105" s="36"/>
      <c r="AE105" s="36"/>
      <c r="AR105" s="190" t="s">
        <v>511</v>
      </c>
      <c r="AT105" s="190" t="s">
        <v>405</v>
      </c>
      <c r="AU105" s="190" t="s">
        <v>141</v>
      </c>
      <c r="AY105" s="19" t="s">
        <v>138</v>
      </c>
      <c r="BE105" s="191">
        <f>IF(O105="základní",K105,0)</f>
        <v>0</v>
      </c>
      <c r="BF105" s="191">
        <f>IF(O105="snížená",K105,0)</f>
        <v>0</v>
      </c>
      <c r="BG105" s="191">
        <f>IF(O105="zákl. přenesená",K105,0)</f>
        <v>0</v>
      </c>
      <c r="BH105" s="191">
        <f>IF(O105="sníž. přenesená",K105,0)</f>
        <v>0</v>
      </c>
      <c r="BI105" s="191">
        <f>IF(O105="nulová",K105,0)</f>
        <v>0</v>
      </c>
      <c r="BJ105" s="19" t="s">
        <v>141</v>
      </c>
      <c r="BK105" s="191">
        <f>ROUND(P105*H105,2)</f>
        <v>0</v>
      </c>
      <c r="BL105" s="19" t="s">
        <v>503</v>
      </c>
      <c r="BM105" s="190" t="s">
        <v>1345</v>
      </c>
    </row>
    <row r="106" spans="1:65" s="2" customFormat="1" ht="49.15" customHeight="1">
      <c r="A106" s="36"/>
      <c r="B106" s="37"/>
      <c r="C106" s="178" t="s">
        <v>931</v>
      </c>
      <c r="D106" s="178" t="s">
        <v>142</v>
      </c>
      <c r="E106" s="179" t="s">
        <v>1346</v>
      </c>
      <c r="F106" s="180" t="s">
        <v>1347</v>
      </c>
      <c r="G106" s="181" t="s">
        <v>144</v>
      </c>
      <c r="H106" s="182">
        <v>20</v>
      </c>
      <c r="I106" s="183"/>
      <c r="J106" s="183"/>
      <c r="K106" s="184">
        <f>ROUND(P106*H106,2)</f>
        <v>0</v>
      </c>
      <c r="L106" s="180" t="s">
        <v>182</v>
      </c>
      <c r="M106" s="41"/>
      <c r="N106" s="185" t="s">
        <v>22</v>
      </c>
      <c r="O106" s="186" t="s">
        <v>48</v>
      </c>
      <c r="P106" s="187">
        <f>I106+J106</f>
        <v>0</v>
      </c>
      <c r="Q106" s="187">
        <f>ROUND(I106*H106,2)</f>
        <v>0</v>
      </c>
      <c r="R106" s="187">
        <f>ROUND(J106*H106,2)</f>
        <v>0</v>
      </c>
      <c r="S106" s="66"/>
      <c r="T106" s="188">
        <f>S106*H106</f>
        <v>0</v>
      </c>
      <c r="U106" s="188">
        <v>0</v>
      </c>
      <c r="V106" s="188">
        <f>U106*H106</f>
        <v>0</v>
      </c>
      <c r="W106" s="188">
        <v>0</v>
      </c>
      <c r="X106" s="189">
        <f>W106*H106</f>
        <v>0</v>
      </c>
      <c r="Y106" s="36"/>
      <c r="Z106" s="36"/>
      <c r="AA106" s="36"/>
      <c r="AB106" s="36"/>
      <c r="AC106" s="36"/>
      <c r="AD106" s="36"/>
      <c r="AE106" s="36"/>
      <c r="AR106" s="190" t="s">
        <v>503</v>
      </c>
      <c r="AT106" s="190" t="s">
        <v>142</v>
      </c>
      <c r="AU106" s="190" t="s">
        <v>141</v>
      </c>
      <c r="AY106" s="19" t="s">
        <v>138</v>
      </c>
      <c r="BE106" s="191">
        <f>IF(O106="základní",K106,0)</f>
        <v>0</v>
      </c>
      <c r="BF106" s="191">
        <f>IF(O106="snížená",K106,0)</f>
        <v>0</v>
      </c>
      <c r="BG106" s="191">
        <f>IF(O106="zákl. přenesená",K106,0)</f>
        <v>0</v>
      </c>
      <c r="BH106" s="191">
        <f>IF(O106="sníž. přenesená",K106,0)</f>
        <v>0</v>
      </c>
      <c r="BI106" s="191">
        <f>IF(O106="nulová",K106,0)</f>
        <v>0</v>
      </c>
      <c r="BJ106" s="19" t="s">
        <v>141</v>
      </c>
      <c r="BK106" s="191">
        <f>ROUND(P106*H106,2)</f>
        <v>0</v>
      </c>
      <c r="BL106" s="19" t="s">
        <v>503</v>
      </c>
      <c r="BM106" s="190" t="s">
        <v>1348</v>
      </c>
    </row>
    <row r="107" spans="1:47" s="2" customFormat="1" ht="11.25">
      <c r="A107" s="36"/>
      <c r="B107" s="37"/>
      <c r="C107" s="38"/>
      <c r="D107" s="198" t="s">
        <v>184</v>
      </c>
      <c r="E107" s="38"/>
      <c r="F107" s="199" t="s">
        <v>1349</v>
      </c>
      <c r="G107" s="38"/>
      <c r="H107" s="38"/>
      <c r="I107" s="200"/>
      <c r="J107" s="200"/>
      <c r="K107" s="38"/>
      <c r="L107" s="38"/>
      <c r="M107" s="41"/>
      <c r="N107" s="201"/>
      <c r="O107" s="202"/>
      <c r="P107" s="66"/>
      <c r="Q107" s="66"/>
      <c r="R107" s="66"/>
      <c r="S107" s="66"/>
      <c r="T107" s="66"/>
      <c r="U107" s="66"/>
      <c r="V107" s="66"/>
      <c r="W107" s="66"/>
      <c r="X107" s="67"/>
      <c r="Y107" s="36"/>
      <c r="Z107" s="36"/>
      <c r="AA107" s="36"/>
      <c r="AB107" s="36"/>
      <c r="AC107" s="36"/>
      <c r="AD107" s="36"/>
      <c r="AE107" s="36"/>
      <c r="AT107" s="19" t="s">
        <v>184</v>
      </c>
      <c r="AU107" s="19" t="s">
        <v>141</v>
      </c>
    </row>
    <row r="108" spans="1:65" s="2" customFormat="1" ht="24.2" customHeight="1">
      <c r="A108" s="36"/>
      <c r="B108" s="37"/>
      <c r="C108" s="236" t="s">
        <v>937</v>
      </c>
      <c r="D108" s="236" t="s">
        <v>405</v>
      </c>
      <c r="E108" s="237" t="s">
        <v>1350</v>
      </c>
      <c r="F108" s="238" t="s">
        <v>1351</v>
      </c>
      <c r="G108" s="239" t="s">
        <v>144</v>
      </c>
      <c r="H108" s="240">
        <v>20</v>
      </c>
      <c r="I108" s="241"/>
      <c r="J108" s="242"/>
      <c r="K108" s="243">
        <f>ROUND(P108*H108,2)</f>
        <v>0</v>
      </c>
      <c r="L108" s="238" t="s">
        <v>182</v>
      </c>
      <c r="M108" s="244"/>
      <c r="N108" s="245" t="s">
        <v>22</v>
      </c>
      <c r="O108" s="186" t="s">
        <v>48</v>
      </c>
      <c r="P108" s="187">
        <f>I108+J108</f>
        <v>0</v>
      </c>
      <c r="Q108" s="187">
        <f>ROUND(I108*H108,2)</f>
        <v>0</v>
      </c>
      <c r="R108" s="187">
        <f>ROUND(J108*H108,2)</f>
        <v>0</v>
      </c>
      <c r="S108" s="66"/>
      <c r="T108" s="188">
        <f>S108*H108</f>
        <v>0</v>
      </c>
      <c r="U108" s="188">
        <v>0.00016</v>
      </c>
      <c r="V108" s="188">
        <f>U108*H108</f>
        <v>0.0032</v>
      </c>
      <c r="W108" s="188">
        <v>0</v>
      </c>
      <c r="X108" s="189">
        <f>W108*H108</f>
        <v>0</v>
      </c>
      <c r="Y108" s="36"/>
      <c r="Z108" s="36"/>
      <c r="AA108" s="36"/>
      <c r="AB108" s="36"/>
      <c r="AC108" s="36"/>
      <c r="AD108" s="36"/>
      <c r="AE108" s="36"/>
      <c r="AR108" s="190" t="s">
        <v>511</v>
      </c>
      <c r="AT108" s="190" t="s">
        <v>405</v>
      </c>
      <c r="AU108" s="190" t="s">
        <v>141</v>
      </c>
      <c r="AY108" s="19" t="s">
        <v>138</v>
      </c>
      <c r="BE108" s="191">
        <f>IF(O108="základní",K108,0)</f>
        <v>0</v>
      </c>
      <c r="BF108" s="191">
        <f>IF(O108="snížená",K108,0)</f>
        <v>0</v>
      </c>
      <c r="BG108" s="191">
        <f>IF(O108="zákl. přenesená",K108,0)</f>
        <v>0</v>
      </c>
      <c r="BH108" s="191">
        <f>IF(O108="sníž. přenesená",K108,0)</f>
        <v>0</v>
      </c>
      <c r="BI108" s="191">
        <f>IF(O108="nulová",K108,0)</f>
        <v>0</v>
      </c>
      <c r="BJ108" s="19" t="s">
        <v>141</v>
      </c>
      <c r="BK108" s="191">
        <f>ROUND(P108*H108,2)</f>
        <v>0</v>
      </c>
      <c r="BL108" s="19" t="s">
        <v>503</v>
      </c>
      <c r="BM108" s="190" t="s">
        <v>1352</v>
      </c>
    </row>
    <row r="109" spans="1:65" s="2" customFormat="1" ht="62.65" customHeight="1">
      <c r="A109" s="36"/>
      <c r="B109" s="37"/>
      <c r="C109" s="178" t="s">
        <v>943</v>
      </c>
      <c r="D109" s="178" t="s">
        <v>142</v>
      </c>
      <c r="E109" s="179" t="s">
        <v>1353</v>
      </c>
      <c r="F109" s="180" t="s">
        <v>1354</v>
      </c>
      <c r="G109" s="181" t="s">
        <v>144</v>
      </c>
      <c r="H109" s="182">
        <v>20</v>
      </c>
      <c r="I109" s="183"/>
      <c r="J109" s="183"/>
      <c r="K109" s="184">
        <f>ROUND(P109*H109,2)</f>
        <v>0</v>
      </c>
      <c r="L109" s="180" t="s">
        <v>182</v>
      </c>
      <c r="M109" s="41"/>
      <c r="N109" s="185" t="s">
        <v>22</v>
      </c>
      <c r="O109" s="186" t="s">
        <v>48</v>
      </c>
      <c r="P109" s="187">
        <f>I109+J109</f>
        <v>0</v>
      </c>
      <c r="Q109" s="187">
        <f>ROUND(I109*H109,2)</f>
        <v>0</v>
      </c>
      <c r="R109" s="187">
        <f>ROUND(J109*H109,2)</f>
        <v>0</v>
      </c>
      <c r="S109" s="66"/>
      <c r="T109" s="188">
        <f>S109*H109</f>
        <v>0</v>
      </c>
      <c r="U109" s="188">
        <v>0</v>
      </c>
      <c r="V109" s="188">
        <f>U109*H109</f>
        <v>0</v>
      </c>
      <c r="W109" s="188">
        <v>0</v>
      </c>
      <c r="X109" s="189">
        <f>W109*H109</f>
        <v>0</v>
      </c>
      <c r="Y109" s="36"/>
      <c r="Z109" s="36"/>
      <c r="AA109" s="36"/>
      <c r="AB109" s="36"/>
      <c r="AC109" s="36"/>
      <c r="AD109" s="36"/>
      <c r="AE109" s="36"/>
      <c r="AR109" s="190" t="s">
        <v>503</v>
      </c>
      <c r="AT109" s="190" t="s">
        <v>142</v>
      </c>
      <c r="AU109" s="190" t="s">
        <v>141</v>
      </c>
      <c r="AY109" s="19" t="s">
        <v>138</v>
      </c>
      <c r="BE109" s="191">
        <f>IF(O109="základní",K109,0)</f>
        <v>0</v>
      </c>
      <c r="BF109" s="191">
        <f>IF(O109="snížená",K109,0)</f>
        <v>0</v>
      </c>
      <c r="BG109" s="191">
        <f>IF(O109="zákl. přenesená",K109,0)</f>
        <v>0</v>
      </c>
      <c r="BH109" s="191">
        <f>IF(O109="sníž. přenesená",K109,0)</f>
        <v>0</v>
      </c>
      <c r="BI109" s="191">
        <f>IF(O109="nulová",K109,0)</f>
        <v>0</v>
      </c>
      <c r="BJ109" s="19" t="s">
        <v>141</v>
      </c>
      <c r="BK109" s="191">
        <f>ROUND(P109*H109,2)</f>
        <v>0</v>
      </c>
      <c r="BL109" s="19" t="s">
        <v>503</v>
      </c>
      <c r="BM109" s="190" t="s">
        <v>1355</v>
      </c>
    </row>
    <row r="110" spans="1:47" s="2" customFormat="1" ht="11.25">
      <c r="A110" s="36"/>
      <c r="B110" s="37"/>
      <c r="C110" s="38"/>
      <c r="D110" s="198" t="s">
        <v>184</v>
      </c>
      <c r="E110" s="38"/>
      <c r="F110" s="199" t="s">
        <v>1356</v>
      </c>
      <c r="G110" s="38"/>
      <c r="H110" s="38"/>
      <c r="I110" s="200"/>
      <c r="J110" s="200"/>
      <c r="K110" s="38"/>
      <c r="L110" s="38"/>
      <c r="M110" s="41"/>
      <c r="N110" s="201"/>
      <c r="O110" s="202"/>
      <c r="P110" s="66"/>
      <c r="Q110" s="66"/>
      <c r="R110" s="66"/>
      <c r="S110" s="66"/>
      <c r="T110" s="66"/>
      <c r="U110" s="66"/>
      <c r="V110" s="66"/>
      <c r="W110" s="66"/>
      <c r="X110" s="67"/>
      <c r="Y110" s="36"/>
      <c r="Z110" s="36"/>
      <c r="AA110" s="36"/>
      <c r="AB110" s="36"/>
      <c r="AC110" s="36"/>
      <c r="AD110" s="36"/>
      <c r="AE110" s="36"/>
      <c r="AT110" s="19" t="s">
        <v>184</v>
      </c>
      <c r="AU110" s="19" t="s">
        <v>141</v>
      </c>
    </row>
    <row r="111" spans="1:65" s="2" customFormat="1" ht="24.2" customHeight="1">
      <c r="A111" s="36"/>
      <c r="B111" s="37"/>
      <c r="C111" s="236" t="s">
        <v>959</v>
      </c>
      <c r="D111" s="236" t="s">
        <v>405</v>
      </c>
      <c r="E111" s="237" t="s">
        <v>1357</v>
      </c>
      <c r="F111" s="238" t="s">
        <v>1358</v>
      </c>
      <c r="G111" s="239" t="s">
        <v>144</v>
      </c>
      <c r="H111" s="240">
        <v>20</v>
      </c>
      <c r="I111" s="241"/>
      <c r="J111" s="242"/>
      <c r="K111" s="243">
        <f>ROUND(P111*H111,2)</f>
        <v>0</v>
      </c>
      <c r="L111" s="238" t="s">
        <v>182</v>
      </c>
      <c r="M111" s="244"/>
      <c r="N111" s="245" t="s">
        <v>22</v>
      </c>
      <c r="O111" s="186" t="s">
        <v>48</v>
      </c>
      <c r="P111" s="187">
        <f>I111+J111</f>
        <v>0</v>
      </c>
      <c r="Q111" s="187">
        <f>ROUND(I111*H111,2)</f>
        <v>0</v>
      </c>
      <c r="R111" s="187">
        <f>ROUND(J111*H111,2)</f>
        <v>0</v>
      </c>
      <c r="S111" s="66"/>
      <c r="T111" s="188">
        <f>S111*H111</f>
        <v>0</v>
      </c>
      <c r="U111" s="188">
        <v>0.00015</v>
      </c>
      <c r="V111" s="188">
        <f>U111*H111</f>
        <v>0.0029999999999999996</v>
      </c>
      <c r="W111" s="188">
        <v>0</v>
      </c>
      <c r="X111" s="189">
        <f>W111*H111</f>
        <v>0</v>
      </c>
      <c r="Y111" s="36"/>
      <c r="Z111" s="36"/>
      <c r="AA111" s="36"/>
      <c r="AB111" s="36"/>
      <c r="AC111" s="36"/>
      <c r="AD111" s="36"/>
      <c r="AE111" s="36"/>
      <c r="AR111" s="190" t="s">
        <v>511</v>
      </c>
      <c r="AT111" s="190" t="s">
        <v>405</v>
      </c>
      <c r="AU111" s="190" t="s">
        <v>141</v>
      </c>
      <c r="AY111" s="19" t="s">
        <v>138</v>
      </c>
      <c r="BE111" s="191">
        <f>IF(O111="základní",K111,0)</f>
        <v>0</v>
      </c>
      <c r="BF111" s="191">
        <f>IF(O111="snížená",K111,0)</f>
        <v>0</v>
      </c>
      <c r="BG111" s="191">
        <f>IF(O111="zákl. přenesená",K111,0)</f>
        <v>0</v>
      </c>
      <c r="BH111" s="191">
        <f>IF(O111="sníž. přenesená",K111,0)</f>
        <v>0</v>
      </c>
      <c r="BI111" s="191">
        <f>IF(O111="nulová",K111,0)</f>
        <v>0</v>
      </c>
      <c r="BJ111" s="19" t="s">
        <v>141</v>
      </c>
      <c r="BK111" s="191">
        <f>ROUND(P111*H111,2)</f>
        <v>0</v>
      </c>
      <c r="BL111" s="19" t="s">
        <v>503</v>
      </c>
      <c r="BM111" s="190" t="s">
        <v>1359</v>
      </c>
    </row>
    <row r="112" spans="1:65" s="2" customFormat="1" ht="44.25" customHeight="1">
      <c r="A112" s="36"/>
      <c r="B112" s="37"/>
      <c r="C112" s="178" t="s">
        <v>914</v>
      </c>
      <c r="D112" s="178" t="s">
        <v>142</v>
      </c>
      <c r="E112" s="179" t="s">
        <v>1360</v>
      </c>
      <c r="F112" s="180" t="s">
        <v>1361</v>
      </c>
      <c r="G112" s="181" t="s">
        <v>682</v>
      </c>
      <c r="H112" s="182">
        <v>170</v>
      </c>
      <c r="I112" s="183"/>
      <c r="J112" s="183"/>
      <c r="K112" s="184">
        <f>ROUND(P112*H112,2)</f>
        <v>0</v>
      </c>
      <c r="L112" s="180" t="s">
        <v>182</v>
      </c>
      <c r="M112" s="41"/>
      <c r="N112" s="185" t="s">
        <v>22</v>
      </c>
      <c r="O112" s="186" t="s">
        <v>48</v>
      </c>
      <c r="P112" s="187">
        <f>I112+J112</f>
        <v>0</v>
      </c>
      <c r="Q112" s="187">
        <f>ROUND(I112*H112,2)</f>
        <v>0</v>
      </c>
      <c r="R112" s="187">
        <f>ROUND(J112*H112,2)</f>
        <v>0</v>
      </c>
      <c r="S112" s="66"/>
      <c r="T112" s="188">
        <f>S112*H112</f>
        <v>0</v>
      </c>
      <c r="U112" s="188">
        <v>0</v>
      </c>
      <c r="V112" s="188">
        <f>U112*H112</f>
        <v>0</v>
      </c>
      <c r="W112" s="188">
        <v>0</v>
      </c>
      <c r="X112" s="189">
        <f>W112*H112</f>
        <v>0</v>
      </c>
      <c r="Y112" s="36"/>
      <c r="Z112" s="36"/>
      <c r="AA112" s="36"/>
      <c r="AB112" s="36"/>
      <c r="AC112" s="36"/>
      <c r="AD112" s="36"/>
      <c r="AE112" s="36"/>
      <c r="AR112" s="190" t="s">
        <v>503</v>
      </c>
      <c r="AT112" s="190" t="s">
        <v>142</v>
      </c>
      <c r="AU112" s="190" t="s">
        <v>141</v>
      </c>
      <c r="AY112" s="19" t="s">
        <v>138</v>
      </c>
      <c r="BE112" s="191">
        <f>IF(O112="základní",K112,0)</f>
        <v>0</v>
      </c>
      <c r="BF112" s="191">
        <f>IF(O112="snížená",K112,0)</f>
        <v>0</v>
      </c>
      <c r="BG112" s="191">
        <f>IF(O112="zákl. přenesená",K112,0)</f>
        <v>0</v>
      </c>
      <c r="BH112" s="191">
        <f>IF(O112="sníž. přenesená",K112,0)</f>
        <v>0</v>
      </c>
      <c r="BI112" s="191">
        <f>IF(O112="nulová",K112,0)</f>
        <v>0</v>
      </c>
      <c r="BJ112" s="19" t="s">
        <v>141</v>
      </c>
      <c r="BK112" s="191">
        <f>ROUND(P112*H112,2)</f>
        <v>0</v>
      </c>
      <c r="BL112" s="19" t="s">
        <v>503</v>
      </c>
      <c r="BM112" s="190" t="s">
        <v>1362</v>
      </c>
    </row>
    <row r="113" spans="1:47" s="2" customFormat="1" ht="11.25">
      <c r="A113" s="36"/>
      <c r="B113" s="37"/>
      <c r="C113" s="38"/>
      <c r="D113" s="198" t="s">
        <v>184</v>
      </c>
      <c r="E113" s="38"/>
      <c r="F113" s="199" t="s">
        <v>1363</v>
      </c>
      <c r="G113" s="38"/>
      <c r="H113" s="38"/>
      <c r="I113" s="200"/>
      <c r="J113" s="200"/>
      <c r="K113" s="38"/>
      <c r="L113" s="38"/>
      <c r="M113" s="41"/>
      <c r="N113" s="201"/>
      <c r="O113" s="202"/>
      <c r="P113" s="66"/>
      <c r="Q113" s="66"/>
      <c r="R113" s="66"/>
      <c r="S113" s="66"/>
      <c r="T113" s="66"/>
      <c r="U113" s="66"/>
      <c r="V113" s="66"/>
      <c r="W113" s="66"/>
      <c r="X113" s="67"/>
      <c r="Y113" s="36"/>
      <c r="Z113" s="36"/>
      <c r="AA113" s="36"/>
      <c r="AB113" s="36"/>
      <c r="AC113" s="36"/>
      <c r="AD113" s="36"/>
      <c r="AE113" s="36"/>
      <c r="AT113" s="19" t="s">
        <v>184</v>
      </c>
      <c r="AU113" s="19" t="s">
        <v>141</v>
      </c>
    </row>
    <row r="114" spans="1:65" s="2" customFormat="1" ht="24.2" customHeight="1">
      <c r="A114" s="36"/>
      <c r="B114" s="37"/>
      <c r="C114" s="236" t="s">
        <v>925</v>
      </c>
      <c r="D114" s="236" t="s">
        <v>405</v>
      </c>
      <c r="E114" s="237" t="s">
        <v>1364</v>
      </c>
      <c r="F114" s="238" t="s">
        <v>1365</v>
      </c>
      <c r="G114" s="239" t="s">
        <v>682</v>
      </c>
      <c r="H114" s="240">
        <v>46</v>
      </c>
      <c r="I114" s="241"/>
      <c r="J114" s="242"/>
      <c r="K114" s="243">
        <f>ROUND(P114*H114,2)</f>
        <v>0</v>
      </c>
      <c r="L114" s="238" t="s">
        <v>182</v>
      </c>
      <c r="M114" s="244"/>
      <c r="N114" s="245" t="s">
        <v>22</v>
      </c>
      <c r="O114" s="186" t="s">
        <v>48</v>
      </c>
      <c r="P114" s="187">
        <f>I114+J114</f>
        <v>0</v>
      </c>
      <c r="Q114" s="187">
        <f>ROUND(I114*H114,2)</f>
        <v>0</v>
      </c>
      <c r="R114" s="187">
        <f>ROUND(J114*H114,2)</f>
        <v>0</v>
      </c>
      <c r="S114" s="66"/>
      <c r="T114" s="188">
        <f>S114*H114</f>
        <v>0</v>
      </c>
      <c r="U114" s="188">
        <v>5E-05</v>
      </c>
      <c r="V114" s="188">
        <f>U114*H114</f>
        <v>0.0023</v>
      </c>
      <c r="W114" s="188">
        <v>0</v>
      </c>
      <c r="X114" s="189">
        <f>W114*H114</f>
        <v>0</v>
      </c>
      <c r="Y114" s="36"/>
      <c r="Z114" s="36"/>
      <c r="AA114" s="36"/>
      <c r="AB114" s="36"/>
      <c r="AC114" s="36"/>
      <c r="AD114" s="36"/>
      <c r="AE114" s="36"/>
      <c r="AR114" s="190" t="s">
        <v>511</v>
      </c>
      <c r="AT114" s="190" t="s">
        <v>405</v>
      </c>
      <c r="AU114" s="190" t="s">
        <v>141</v>
      </c>
      <c r="AY114" s="19" t="s">
        <v>138</v>
      </c>
      <c r="BE114" s="191">
        <f>IF(O114="základní",K114,0)</f>
        <v>0</v>
      </c>
      <c r="BF114" s="191">
        <f>IF(O114="snížená",K114,0)</f>
        <v>0</v>
      </c>
      <c r="BG114" s="191">
        <f>IF(O114="zákl. přenesená",K114,0)</f>
        <v>0</v>
      </c>
      <c r="BH114" s="191">
        <f>IF(O114="sníž. přenesená",K114,0)</f>
        <v>0</v>
      </c>
      <c r="BI114" s="191">
        <f>IF(O114="nulová",K114,0)</f>
        <v>0</v>
      </c>
      <c r="BJ114" s="19" t="s">
        <v>141</v>
      </c>
      <c r="BK114" s="191">
        <f>ROUND(P114*H114,2)</f>
        <v>0</v>
      </c>
      <c r="BL114" s="19" t="s">
        <v>503</v>
      </c>
      <c r="BM114" s="190" t="s">
        <v>1366</v>
      </c>
    </row>
    <row r="115" spans="2:51" s="14" customFormat="1" ht="11.25">
      <c r="B115" s="214"/>
      <c r="C115" s="215"/>
      <c r="D115" s="205" t="s">
        <v>186</v>
      </c>
      <c r="E115" s="215"/>
      <c r="F115" s="217" t="s">
        <v>1367</v>
      </c>
      <c r="G115" s="215"/>
      <c r="H115" s="218">
        <v>46</v>
      </c>
      <c r="I115" s="219"/>
      <c r="J115" s="219"/>
      <c r="K115" s="215"/>
      <c r="L115" s="215"/>
      <c r="M115" s="220"/>
      <c r="N115" s="221"/>
      <c r="O115" s="222"/>
      <c r="P115" s="222"/>
      <c r="Q115" s="222"/>
      <c r="R115" s="222"/>
      <c r="S115" s="222"/>
      <c r="T115" s="222"/>
      <c r="U115" s="222"/>
      <c r="V115" s="222"/>
      <c r="W115" s="222"/>
      <c r="X115" s="223"/>
      <c r="AT115" s="224" t="s">
        <v>186</v>
      </c>
      <c r="AU115" s="224" t="s">
        <v>141</v>
      </c>
      <c r="AV115" s="14" t="s">
        <v>141</v>
      </c>
      <c r="AW115" s="14" t="s">
        <v>4</v>
      </c>
      <c r="AX115" s="14" t="s">
        <v>86</v>
      </c>
      <c r="AY115" s="224" t="s">
        <v>138</v>
      </c>
    </row>
    <row r="116" spans="1:65" s="2" customFormat="1" ht="24.2" customHeight="1">
      <c r="A116" s="36"/>
      <c r="B116" s="37"/>
      <c r="C116" s="236" t="s">
        <v>188</v>
      </c>
      <c r="D116" s="236" t="s">
        <v>405</v>
      </c>
      <c r="E116" s="237" t="s">
        <v>1368</v>
      </c>
      <c r="F116" s="238" t="s">
        <v>1369</v>
      </c>
      <c r="G116" s="239" t="s">
        <v>682</v>
      </c>
      <c r="H116" s="240">
        <v>149.5</v>
      </c>
      <c r="I116" s="241"/>
      <c r="J116" s="242"/>
      <c r="K116" s="243">
        <f>ROUND(P116*H116,2)</f>
        <v>0</v>
      </c>
      <c r="L116" s="238" t="s">
        <v>182</v>
      </c>
      <c r="M116" s="244"/>
      <c r="N116" s="245" t="s">
        <v>22</v>
      </c>
      <c r="O116" s="186" t="s">
        <v>48</v>
      </c>
      <c r="P116" s="187">
        <f>I116+J116</f>
        <v>0</v>
      </c>
      <c r="Q116" s="187">
        <f>ROUND(I116*H116,2)</f>
        <v>0</v>
      </c>
      <c r="R116" s="187">
        <f>ROUND(J116*H116,2)</f>
        <v>0</v>
      </c>
      <c r="S116" s="66"/>
      <c r="T116" s="188">
        <f>S116*H116</f>
        <v>0</v>
      </c>
      <c r="U116" s="188">
        <v>7E-05</v>
      </c>
      <c r="V116" s="188">
        <f>U116*H116</f>
        <v>0.010464999999999999</v>
      </c>
      <c r="W116" s="188">
        <v>0</v>
      </c>
      <c r="X116" s="189">
        <f>W116*H116</f>
        <v>0</v>
      </c>
      <c r="Y116" s="36"/>
      <c r="Z116" s="36"/>
      <c r="AA116" s="36"/>
      <c r="AB116" s="36"/>
      <c r="AC116" s="36"/>
      <c r="AD116" s="36"/>
      <c r="AE116" s="36"/>
      <c r="AR116" s="190" t="s">
        <v>511</v>
      </c>
      <c r="AT116" s="190" t="s">
        <v>405</v>
      </c>
      <c r="AU116" s="190" t="s">
        <v>141</v>
      </c>
      <c r="AY116" s="19" t="s">
        <v>138</v>
      </c>
      <c r="BE116" s="191">
        <f>IF(O116="základní",K116,0)</f>
        <v>0</v>
      </c>
      <c r="BF116" s="191">
        <f>IF(O116="snížená",K116,0)</f>
        <v>0</v>
      </c>
      <c r="BG116" s="191">
        <f>IF(O116="zákl. přenesená",K116,0)</f>
        <v>0</v>
      </c>
      <c r="BH116" s="191">
        <f>IF(O116="sníž. přenesená",K116,0)</f>
        <v>0</v>
      </c>
      <c r="BI116" s="191">
        <f>IF(O116="nulová",K116,0)</f>
        <v>0</v>
      </c>
      <c r="BJ116" s="19" t="s">
        <v>141</v>
      </c>
      <c r="BK116" s="191">
        <f>ROUND(P116*H116,2)</f>
        <v>0</v>
      </c>
      <c r="BL116" s="19" t="s">
        <v>503</v>
      </c>
      <c r="BM116" s="190" t="s">
        <v>1370</v>
      </c>
    </row>
    <row r="117" spans="2:51" s="14" customFormat="1" ht="11.25">
      <c r="B117" s="214"/>
      <c r="C117" s="215"/>
      <c r="D117" s="205" t="s">
        <v>186</v>
      </c>
      <c r="E117" s="215"/>
      <c r="F117" s="217" t="s">
        <v>1371</v>
      </c>
      <c r="G117" s="215"/>
      <c r="H117" s="218">
        <v>149.5</v>
      </c>
      <c r="I117" s="219"/>
      <c r="J117" s="219"/>
      <c r="K117" s="215"/>
      <c r="L117" s="215"/>
      <c r="M117" s="220"/>
      <c r="N117" s="221"/>
      <c r="O117" s="222"/>
      <c r="P117" s="222"/>
      <c r="Q117" s="222"/>
      <c r="R117" s="222"/>
      <c r="S117" s="222"/>
      <c r="T117" s="222"/>
      <c r="U117" s="222"/>
      <c r="V117" s="222"/>
      <c r="W117" s="222"/>
      <c r="X117" s="223"/>
      <c r="AT117" s="224" t="s">
        <v>186</v>
      </c>
      <c r="AU117" s="224" t="s">
        <v>141</v>
      </c>
      <c r="AV117" s="14" t="s">
        <v>141</v>
      </c>
      <c r="AW117" s="14" t="s">
        <v>4</v>
      </c>
      <c r="AX117" s="14" t="s">
        <v>86</v>
      </c>
      <c r="AY117" s="224" t="s">
        <v>138</v>
      </c>
    </row>
    <row r="118" spans="1:65" s="2" customFormat="1" ht="44.25" customHeight="1">
      <c r="A118" s="36"/>
      <c r="B118" s="37"/>
      <c r="C118" s="178" t="s">
        <v>213</v>
      </c>
      <c r="D118" s="178" t="s">
        <v>142</v>
      </c>
      <c r="E118" s="179" t="s">
        <v>1372</v>
      </c>
      <c r="F118" s="180" t="s">
        <v>1373</v>
      </c>
      <c r="G118" s="181" t="s">
        <v>682</v>
      </c>
      <c r="H118" s="182">
        <v>30</v>
      </c>
      <c r="I118" s="183"/>
      <c r="J118" s="183"/>
      <c r="K118" s="184">
        <f>ROUND(P118*H118,2)</f>
        <v>0</v>
      </c>
      <c r="L118" s="180" t="s">
        <v>182</v>
      </c>
      <c r="M118" s="41"/>
      <c r="N118" s="185" t="s">
        <v>22</v>
      </c>
      <c r="O118" s="186" t="s">
        <v>48</v>
      </c>
      <c r="P118" s="187">
        <f>I118+J118</f>
        <v>0</v>
      </c>
      <c r="Q118" s="187">
        <f>ROUND(I118*H118,2)</f>
        <v>0</v>
      </c>
      <c r="R118" s="187">
        <f>ROUND(J118*H118,2)</f>
        <v>0</v>
      </c>
      <c r="S118" s="66"/>
      <c r="T118" s="188">
        <f>S118*H118</f>
        <v>0</v>
      </c>
      <c r="U118" s="188">
        <v>0</v>
      </c>
      <c r="V118" s="188">
        <f>U118*H118</f>
        <v>0</v>
      </c>
      <c r="W118" s="188">
        <v>0</v>
      </c>
      <c r="X118" s="189">
        <f>W118*H118</f>
        <v>0</v>
      </c>
      <c r="Y118" s="36"/>
      <c r="Z118" s="36"/>
      <c r="AA118" s="36"/>
      <c r="AB118" s="36"/>
      <c r="AC118" s="36"/>
      <c r="AD118" s="36"/>
      <c r="AE118" s="36"/>
      <c r="AR118" s="190" t="s">
        <v>503</v>
      </c>
      <c r="AT118" s="190" t="s">
        <v>142</v>
      </c>
      <c r="AU118" s="190" t="s">
        <v>141</v>
      </c>
      <c r="AY118" s="19" t="s">
        <v>138</v>
      </c>
      <c r="BE118" s="191">
        <f>IF(O118="základní",K118,0)</f>
        <v>0</v>
      </c>
      <c r="BF118" s="191">
        <f>IF(O118="snížená",K118,0)</f>
        <v>0</v>
      </c>
      <c r="BG118" s="191">
        <f>IF(O118="zákl. přenesená",K118,0)</f>
        <v>0</v>
      </c>
      <c r="BH118" s="191">
        <f>IF(O118="sníž. přenesená",K118,0)</f>
        <v>0</v>
      </c>
      <c r="BI118" s="191">
        <f>IF(O118="nulová",K118,0)</f>
        <v>0</v>
      </c>
      <c r="BJ118" s="19" t="s">
        <v>141</v>
      </c>
      <c r="BK118" s="191">
        <f>ROUND(P118*H118,2)</f>
        <v>0</v>
      </c>
      <c r="BL118" s="19" t="s">
        <v>503</v>
      </c>
      <c r="BM118" s="190" t="s">
        <v>1374</v>
      </c>
    </row>
    <row r="119" spans="1:47" s="2" customFormat="1" ht="11.25">
      <c r="A119" s="36"/>
      <c r="B119" s="37"/>
      <c r="C119" s="38"/>
      <c r="D119" s="198" t="s">
        <v>184</v>
      </c>
      <c r="E119" s="38"/>
      <c r="F119" s="199" t="s">
        <v>1375</v>
      </c>
      <c r="G119" s="38"/>
      <c r="H119" s="38"/>
      <c r="I119" s="200"/>
      <c r="J119" s="200"/>
      <c r="K119" s="38"/>
      <c r="L119" s="38"/>
      <c r="M119" s="41"/>
      <c r="N119" s="201"/>
      <c r="O119" s="202"/>
      <c r="P119" s="66"/>
      <c r="Q119" s="66"/>
      <c r="R119" s="66"/>
      <c r="S119" s="66"/>
      <c r="T119" s="66"/>
      <c r="U119" s="66"/>
      <c r="V119" s="66"/>
      <c r="W119" s="66"/>
      <c r="X119" s="67"/>
      <c r="Y119" s="36"/>
      <c r="Z119" s="36"/>
      <c r="AA119" s="36"/>
      <c r="AB119" s="36"/>
      <c r="AC119" s="36"/>
      <c r="AD119" s="36"/>
      <c r="AE119" s="36"/>
      <c r="AT119" s="19" t="s">
        <v>184</v>
      </c>
      <c r="AU119" s="19" t="s">
        <v>141</v>
      </c>
    </row>
    <row r="120" spans="1:65" s="2" customFormat="1" ht="24.2" customHeight="1">
      <c r="A120" s="36"/>
      <c r="B120" s="37"/>
      <c r="C120" s="236" t="s">
        <v>623</v>
      </c>
      <c r="D120" s="236" t="s">
        <v>405</v>
      </c>
      <c r="E120" s="237" t="s">
        <v>1376</v>
      </c>
      <c r="F120" s="238" t="s">
        <v>1377</v>
      </c>
      <c r="G120" s="239" t="s">
        <v>682</v>
      </c>
      <c r="H120" s="240">
        <v>34.5</v>
      </c>
      <c r="I120" s="241"/>
      <c r="J120" s="242"/>
      <c r="K120" s="243">
        <f>ROUND(P120*H120,2)</f>
        <v>0</v>
      </c>
      <c r="L120" s="238" t="s">
        <v>182</v>
      </c>
      <c r="M120" s="244"/>
      <c r="N120" s="245" t="s">
        <v>22</v>
      </c>
      <c r="O120" s="186" t="s">
        <v>48</v>
      </c>
      <c r="P120" s="187">
        <f>I120+J120</f>
        <v>0</v>
      </c>
      <c r="Q120" s="187">
        <f>ROUND(I120*H120,2)</f>
        <v>0</v>
      </c>
      <c r="R120" s="187">
        <f>ROUND(J120*H120,2)</f>
        <v>0</v>
      </c>
      <c r="S120" s="66"/>
      <c r="T120" s="188">
        <f>S120*H120</f>
        <v>0</v>
      </c>
      <c r="U120" s="188">
        <v>0.00034</v>
      </c>
      <c r="V120" s="188">
        <f>U120*H120</f>
        <v>0.01173</v>
      </c>
      <c r="W120" s="188">
        <v>0</v>
      </c>
      <c r="X120" s="189">
        <f>W120*H120</f>
        <v>0</v>
      </c>
      <c r="Y120" s="36"/>
      <c r="Z120" s="36"/>
      <c r="AA120" s="36"/>
      <c r="AB120" s="36"/>
      <c r="AC120" s="36"/>
      <c r="AD120" s="36"/>
      <c r="AE120" s="36"/>
      <c r="AR120" s="190" t="s">
        <v>511</v>
      </c>
      <c r="AT120" s="190" t="s">
        <v>405</v>
      </c>
      <c r="AU120" s="190" t="s">
        <v>141</v>
      </c>
      <c r="AY120" s="19" t="s">
        <v>138</v>
      </c>
      <c r="BE120" s="191">
        <f>IF(O120="základní",K120,0)</f>
        <v>0</v>
      </c>
      <c r="BF120" s="191">
        <f>IF(O120="snížená",K120,0)</f>
        <v>0</v>
      </c>
      <c r="BG120" s="191">
        <f>IF(O120="zákl. přenesená",K120,0)</f>
        <v>0</v>
      </c>
      <c r="BH120" s="191">
        <f>IF(O120="sníž. přenesená",K120,0)</f>
        <v>0</v>
      </c>
      <c r="BI120" s="191">
        <f>IF(O120="nulová",K120,0)</f>
        <v>0</v>
      </c>
      <c r="BJ120" s="19" t="s">
        <v>141</v>
      </c>
      <c r="BK120" s="191">
        <f>ROUND(P120*H120,2)</f>
        <v>0</v>
      </c>
      <c r="BL120" s="19" t="s">
        <v>503</v>
      </c>
      <c r="BM120" s="190" t="s">
        <v>1378</v>
      </c>
    </row>
    <row r="121" spans="2:51" s="14" customFormat="1" ht="11.25">
      <c r="B121" s="214"/>
      <c r="C121" s="215"/>
      <c r="D121" s="205" t="s">
        <v>186</v>
      </c>
      <c r="E121" s="215"/>
      <c r="F121" s="217" t="s">
        <v>1379</v>
      </c>
      <c r="G121" s="215"/>
      <c r="H121" s="218">
        <v>34.5</v>
      </c>
      <c r="I121" s="219"/>
      <c r="J121" s="219"/>
      <c r="K121" s="215"/>
      <c r="L121" s="215"/>
      <c r="M121" s="220"/>
      <c r="N121" s="221"/>
      <c r="O121" s="222"/>
      <c r="P121" s="222"/>
      <c r="Q121" s="222"/>
      <c r="R121" s="222"/>
      <c r="S121" s="222"/>
      <c r="T121" s="222"/>
      <c r="U121" s="222"/>
      <c r="V121" s="222"/>
      <c r="W121" s="222"/>
      <c r="X121" s="223"/>
      <c r="AT121" s="224" t="s">
        <v>186</v>
      </c>
      <c r="AU121" s="224" t="s">
        <v>141</v>
      </c>
      <c r="AV121" s="14" t="s">
        <v>141</v>
      </c>
      <c r="AW121" s="14" t="s">
        <v>4</v>
      </c>
      <c r="AX121" s="14" t="s">
        <v>86</v>
      </c>
      <c r="AY121" s="224" t="s">
        <v>138</v>
      </c>
    </row>
    <row r="122" spans="1:65" s="2" customFormat="1" ht="37.9" customHeight="1">
      <c r="A122" s="36"/>
      <c r="B122" s="37"/>
      <c r="C122" s="178" t="s">
        <v>814</v>
      </c>
      <c r="D122" s="178" t="s">
        <v>142</v>
      </c>
      <c r="E122" s="179" t="s">
        <v>1380</v>
      </c>
      <c r="F122" s="180" t="s">
        <v>1381</v>
      </c>
      <c r="G122" s="181" t="s">
        <v>682</v>
      </c>
      <c r="H122" s="182">
        <v>55</v>
      </c>
      <c r="I122" s="183"/>
      <c r="J122" s="183"/>
      <c r="K122" s="184">
        <f>ROUND(P122*H122,2)</f>
        <v>0</v>
      </c>
      <c r="L122" s="180" t="s">
        <v>182</v>
      </c>
      <c r="M122" s="41"/>
      <c r="N122" s="185" t="s">
        <v>22</v>
      </c>
      <c r="O122" s="186" t="s">
        <v>48</v>
      </c>
      <c r="P122" s="187">
        <f>I122+J122</f>
        <v>0</v>
      </c>
      <c r="Q122" s="187">
        <f>ROUND(I122*H122,2)</f>
        <v>0</v>
      </c>
      <c r="R122" s="187">
        <f>ROUND(J122*H122,2)</f>
        <v>0</v>
      </c>
      <c r="S122" s="66"/>
      <c r="T122" s="188">
        <f>S122*H122</f>
        <v>0</v>
      </c>
      <c r="U122" s="188">
        <v>0</v>
      </c>
      <c r="V122" s="188">
        <f>U122*H122</f>
        <v>0</v>
      </c>
      <c r="W122" s="188">
        <v>0</v>
      </c>
      <c r="X122" s="189">
        <f>W122*H122</f>
        <v>0</v>
      </c>
      <c r="Y122" s="36"/>
      <c r="Z122" s="36"/>
      <c r="AA122" s="36"/>
      <c r="AB122" s="36"/>
      <c r="AC122" s="36"/>
      <c r="AD122" s="36"/>
      <c r="AE122" s="36"/>
      <c r="AR122" s="190" t="s">
        <v>503</v>
      </c>
      <c r="AT122" s="190" t="s">
        <v>142</v>
      </c>
      <c r="AU122" s="190" t="s">
        <v>141</v>
      </c>
      <c r="AY122" s="19" t="s">
        <v>138</v>
      </c>
      <c r="BE122" s="191">
        <f>IF(O122="základní",K122,0)</f>
        <v>0</v>
      </c>
      <c r="BF122" s="191">
        <f>IF(O122="snížená",K122,0)</f>
        <v>0</v>
      </c>
      <c r="BG122" s="191">
        <f>IF(O122="zákl. přenesená",K122,0)</f>
        <v>0</v>
      </c>
      <c r="BH122" s="191">
        <f>IF(O122="sníž. přenesená",K122,0)</f>
        <v>0</v>
      </c>
      <c r="BI122" s="191">
        <f>IF(O122="nulová",K122,0)</f>
        <v>0</v>
      </c>
      <c r="BJ122" s="19" t="s">
        <v>141</v>
      </c>
      <c r="BK122" s="191">
        <f>ROUND(P122*H122,2)</f>
        <v>0</v>
      </c>
      <c r="BL122" s="19" t="s">
        <v>503</v>
      </c>
      <c r="BM122" s="190" t="s">
        <v>1382</v>
      </c>
    </row>
    <row r="123" spans="1:47" s="2" customFormat="1" ht="11.25">
      <c r="A123" s="36"/>
      <c r="B123" s="37"/>
      <c r="C123" s="38"/>
      <c r="D123" s="198" t="s">
        <v>184</v>
      </c>
      <c r="E123" s="38"/>
      <c r="F123" s="199" t="s">
        <v>1383</v>
      </c>
      <c r="G123" s="38"/>
      <c r="H123" s="38"/>
      <c r="I123" s="200"/>
      <c r="J123" s="200"/>
      <c r="K123" s="38"/>
      <c r="L123" s="38"/>
      <c r="M123" s="41"/>
      <c r="N123" s="201"/>
      <c r="O123" s="202"/>
      <c r="P123" s="66"/>
      <c r="Q123" s="66"/>
      <c r="R123" s="66"/>
      <c r="S123" s="66"/>
      <c r="T123" s="66"/>
      <c r="U123" s="66"/>
      <c r="V123" s="66"/>
      <c r="W123" s="66"/>
      <c r="X123" s="67"/>
      <c r="Y123" s="36"/>
      <c r="Z123" s="36"/>
      <c r="AA123" s="36"/>
      <c r="AB123" s="36"/>
      <c r="AC123" s="36"/>
      <c r="AD123" s="36"/>
      <c r="AE123" s="36"/>
      <c r="AT123" s="19" t="s">
        <v>184</v>
      </c>
      <c r="AU123" s="19" t="s">
        <v>141</v>
      </c>
    </row>
    <row r="124" spans="1:65" s="2" customFormat="1" ht="37.9" customHeight="1">
      <c r="A124" s="36"/>
      <c r="B124" s="37"/>
      <c r="C124" s="236" t="s">
        <v>421</v>
      </c>
      <c r="D124" s="236" t="s">
        <v>405</v>
      </c>
      <c r="E124" s="237" t="s">
        <v>1384</v>
      </c>
      <c r="F124" s="238" t="s">
        <v>1385</v>
      </c>
      <c r="G124" s="239" t="s">
        <v>682</v>
      </c>
      <c r="H124" s="240">
        <v>46</v>
      </c>
      <c r="I124" s="241"/>
      <c r="J124" s="242"/>
      <c r="K124" s="243">
        <f>ROUND(P124*H124,2)</f>
        <v>0</v>
      </c>
      <c r="L124" s="238" t="s">
        <v>182</v>
      </c>
      <c r="M124" s="244"/>
      <c r="N124" s="245" t="s">
        <v>22</v>
      </c>
      <c r="O124" s="186" t="s">
        <v>48</v>
      </c>
      <c r="P124" s="187">
        <f>I124+J124</f>
        <v>0</v>
      </c>
      <c r="Q124" s="187">
        <f>ROUND(I124*H124,2)</f>
        <v>0</v>
      </c>
      <c r="R124" s="187">
        <f>ROUND(J124*H124,2)</f>
        <v>0</v>
      </c>
      <c r="S124" s="66"/>
      <c r="T124" s="188">
        <f>S124*H124</f>
        <v>0</v>
      </c>
      <c r="U124" s="188">
        <v>0.00019</v>
      </c>
      <c r="V124" s="188">
        <f>U124*H124</f>
        <v>0.008740000000000001</v>
      </c>
      <c r="W124" s="188">
        <v>0</v>
      </c>
      <c r="X124" s="189">
        <f>W124*H124</f>
        <v>0</v>
      </c>
      <c r="Y124" s="36"/>
      <c r="Z124" s="36"/>
      <c r="AA124" s="36"/>
      <c r="AB124" s="36"/>
      <c r="AC124" s="36"/>
      <c r="AD124" s="36"/>
      <c r="AE124" s="36"/>
      <c r="AR124" s="190" t="s">
        <v>511</v>
      </c>
      <c r="AT124" s="190" t="s">
        <v>405</v>
      </c>
      <c r="AU124" s="190" t="s">
        <v>141</v>
      </c>
      <c r="AY124" s="19" t="s">
        <v>138</v>
      </c>
      <c r="BE124" s="191">
        <f>IF(O124="základní",K124,0)</f>
        <v>0</v>
      </c>
      <c r="BF124" s="191">
        <f>IF(O124="snížená",K124,0)</f>
        <v>0</v>
      </c>
      <c r="BG124" s="191">
        <f>IF(O124="zákl. přenesená",K124,0)</f>
        <v>0</v>
      </c>
      <c r="BH124" s="191">
        <f>IF(O124="sníž. přenesená",K124,0)</f>
        <v>0</v>
      </c>
      <c r="BI124" s="191">
        <f>IF(O124="nulová",K124,0)</f>
        <v>0</v>
      </c>
      <c r="BJ124" s="19" t="s">
        <v>141</v>
      </c>
      <c r="BK124" s="191">
        <f>ROUND(P124*H124,2)</f>
        <v>0</v>
      </c>
      <c r="BL124" s="19" t="s">
        <v>503</v>
      </c>
      <c r="BM124" s="190" t="s">
        <v>1386</v>
      </c>
    </row>
    <row r="125" spans="2:51" s="14" customFormat="1" ht="11.25">
      <c r="B125" s="214"/>
      <c r="C125" s="215"/>
      <c r="D125" s="205" t="s">
        <v>186</v>
      </c>
      <c r="E125" s="215"/>
      <c r="F125" s="217" t="s">
        <v>1367</v>
      </c>
      <c r="G125" s="215"/>
      <c r="H125" s="218">
        <v>46</v>
      </c>
      <c r="I125" s="219"/>
      <c r="J125" s="219"/>
      <c r="K125" s="215"/>
      <c r="L125" s="215"/>
      <c r="M125" s="220"/>
      <c r="N125" s="221"/>
      <c r="O125" s="222"/>
      <c r="P125" s="222"/>
      <c r="Q125" s="222"/>
      <c r="R125" s="222"/>
      <c r="S125" s="222"/>
      <c r="T125" s="222"/>
      <c r="U125" s="222"/>
      <c r="V125" s="222"/>
      <c r="W125" s="222"/>
      <c r="X125" s="223"/>
      <c r="AT125" s="224" t="s">
        <v>186</v>
      </c>
      <c r="AU125" s="224" t="s">
        <v>141</v>
      </c>
      <c r="AV125" s="14" t="s">
        <v>141</v>
      </c>
      <c r="AW125" s="14" t="s">
        <v>4</v>
      </c>
      <c r="AX125" s="14" t="s">
        <v>86</v>
      </c>
      <c r="AY125" s="224" t="s">
        <v>138</v>
      </c>
    </row>
    <row r="126" spans="1:65" s="2" customFormat="1" ht="37.9" customHeight="1">
      <c r="A126" s="36"/>
      <c r="B126" s="37"/>
      <c r="C126" s="236" t="s">
        <v>1387</v>
      </c>
      <c r="D126" s="236" t="s">
        <v>405</v>
      </c>
      <c r="E126" s="237" t="s">
        <v>1388</v>
      </c>
      <c r="F126" s="238" t="s">
        <v>1389</v>
      </c>
      <c r="G126" s="239" t="s">
        <v>682</v>
      </c>
      <c r="H126" s="240">
        <v>11.5</v>
      </c>
      <c r="I126" s="241"/>
      <c r="J126" s="242"/>
      <c r="K126" s="243">
        <f>ROUND(P126*H126,2)</f>
        <v>0</v>
      </c>
      <c r="L126" s="238" t="s">
        <v>182</v>
      </c>
      <c r="M126" s="244"/>
      <c r="N126" s="245" t="s">
        <v>22</v>
      </c>
      <c r="O126" s="186" t="s">
        <v>48</v>
      </c>
      <c r="P126" s="187">
        <f>I126+J126</f>
        <v>0</v>
      </c>
      <c r="Q126" s="187">
        <f>ROUND(I126*H126,2)</f>
        <v>0</v>
      </c>
      <c r="R126" s="187">
        <f>ROUND(J126*H126,2)</f>
        <v>0</v>
      </c>
      <c r="S126" s="66"/>
      <c r="T126" s="188">
        <f>S126*H126</f>
        <v>0</v>
      </c>
      <c r="U126" s="188">
        <v>0.00041</v>
      </c>
      <c r="V126" s="188">
        <f>U126*H126</f>
        <v>0.004715</v>
      </c>
      <c r="W126" s="188">
        <v>0</v>
      </c>
      <c r="X126" s="189">
        <f>W126*H126</f>
        <v>0</v>
      </c>
      <c r="Y126" s="36"/>
      <c r="Z126" s="36"/>
      <c r="AA126" s="36"/>
      <c r="AB126" s="36"/>
      <c r="AC126" s="36"/>
      <c r="AD126" s="36"/>
      <c r="AE126" s="36"/>
      <c r="AR126" s="190" t="s">
        <v>511</v>
      </c>
      <c r="AT126" s="190" t="s">
        <v>405</v>
      </c>
      <c r="AU126" s="190" t="s">
        <v>141</v>
      </c>
      <c r="AY126" s="19" t="s">
        <v>138</v>
      </c>
      <c r="BE126" s="191">
        <f>IF(O126="základní",K126,0)</f>
        <v>0</v>
      </c>
      <c r="BF126" s="191">
        <f>IF(O126="snížená",K126,0)</f>
        <v>0</v>
      </c>
      <c r="BG126" s="191">
        <f>IF(O126="zákl. přenesená",K126,0)</f>
        <v>0</v>
      </c>
      <c r="BH126" s="191">
        <f>IF(O126="sníž. přenesená",K126,0)</f>
        <v>0</v>
      </c>
      <c r="BI126" s="191">
        <f>IF(O126="nulová",K126,0)</f>
        <v>0</v>
      </c>
      <c r="BJ126" s="19" t="s">
        <v>141</v>
      </c>
      <c r="BK126" s="191">
        <f>ROUND(P126*H126,2)</f>
        <v>0</v>
      </c>
      <c r="BL126" s="19" t="s">
        <v>503</v>
      </c>
      <c r="BM126" s="190" t="s">
        <v>1390</v>
      </c>
    </row>
    <row r="127" spans="2:51" s="14" customFormat="1" ht="11.25">
      <c r="B127" s="214"/>
      <c r="C127" s="215"/>
      <c r="D127" s="205" t="s">
        <v>186</v>
      </c>
      <c r="E127" s="215"/>
      <c r="F127" s="217" t="s">
        <v>1391</v>
      </c>
      <c r="G127" s="215"/>
      <c r="H127" s="218">
        <v>11.5</v>
      </c>
      <c r="I127" s="219"/>
      <c r="J127" s="219"/>
      <c r="K127" s="215"/>
      <c r="L127" s="215"/>
      <c r="M127" s="220"/>
      <c r="N127" s="221"/>
      <c r="O127" s="222"/>
      <c r="P127" s="222"/>
      <c r="Q127" s="222"/>
      <c r="R127" s="222"/>
      <c r="S127" s="222"/>
      <c r="T127" s="222"/>
      <c r="U127" s="222"/>
      <c r="V127" s="222"/>
      <c r="W127" s="222"/>
      <c r="X127" s="223"/>
      <c r="AT127" s="224" t="s">
        <v>186</v>
      </c>
      <c r="AU127" s="224" t="s">
        <v>141</v>
      </c>
      <c r="AV127" s="14" t="s">
        <v>141</v>
      </c>
      <c r="AW127" s="14" t="s">
        <v>4</v>
      </c>
      <c r="AX127" s="14" t="s">
        <v>86</v>
      </c>
      <c r="AY127" s="224" t="s">
        <v>138</v>
      </c>
    </row>
    <row r="128" spans="1:65" s="2" customFormat="1" ht="37.9" customHeight="1">
      <c r="A128" s="36"/>
      <c r="B128" s="37"/>
      <c r="C128" s="178" t="s">
        <v>179</v>
      </c>
      <c r="D128" s="178" t="s">
        <v>142</v>
      </c>
      <c r="E128" s="179" t="s">
        <v>1392</v>
      </c>
      <c r="F128" s="180" t="s">
        <v>1393</v>
      </c>
      <c r="G128" s="181" t="s">
        <v>682</v>
      </c>
      <c r="H128" s="182">
        <v>195</v>
      </c>
      <c r="I128" s="183"/>
      <c r="J128" s="183"/>
      <c r="K128" s="184">
        <f>ROUND(P128*H128,2)</f>
        <v>0</v>
      </c>
      <c r="L128" s="180" t="s">
        <v>182</v>
      </c>
      <c r="M128" s="41"/>
      <c r="N128" s="185" t="s">
        <v>22</v>
      </c>
      <c r="O128" s="186" t="s">
        <v>48</v>
      </c>
      <c r="P128" s="187">
        <f>I128+J128</f>
        <v>0</v>
      </c>
      <c r="Q128" s="187">
        <f>ROUND(I128*H128,2)</f>
        <v>0</v>
      </c>
      <c r="R128" s="187">
        <f>ROUND(J128*H128,2)</f>
        <v>0</v>
      </c>
      <c r="S128" s="66"/>
      <c r="T128" s="188">
        <f>S128*H128</f>
        <v>0</v>
      </c>
      <c r="U128" s="188">
        <v>0</v>
      </c>
      <c r="V128" s="188">
        <f>U128*H128</f>
        <v>0</v>
      </c>
      <c r="W128" s="188">
        <v>0</v>
      </c>
      <c r="X128" s="189">
        <f>W128*H128</f>
        <v>0</v>
      </c>
      <c r="Y128" s="36"/>
      <c r="Z128" s="36"/>
      <c r="AA128" s="36"/>
      <c r="AB128" s="36"/>
      <c r="AC128" s="36"/>
      <c r="AD128" s="36"/>
      <c r="AE128" s="36"/>
      <c r="AR128" s="190" t="s">
        <v>503</v>
      </c>
      <c r="AT128" s="190" t="s">
        <v>142</v>
      </c>
      <c r="AU128" s="190" t="s">
        <v>141</v>
      </c>
      <c r="AY128" s="19" t="s">
        <v>138</v>
      </c>
      <c r="BE128" s="191">
        <f>IF(O128="základní",K128,0)</f>
        <v>0</v>
      </c>
      <c r="BF128" s="191">
        <f>IF(O128="snížená",K128,0)</f>
        <v>0</v>
      </c>
      <c r="BG128" s="191">
        <f>IF(O128="zákl. přenesená",K128,0)</f>
        <v>0</v>
      </c>
      <c r="BH128" s="191">
        <f>IF(O128="sníž. přenesená",K128,0)</f>
        <v>0</v>
      </c>
      <c r="BI128" s="191">
        <f>IF(O128="nulová",K128,0)</f>
        <v>0</v>
      </c>
      <c r="BJ128" s="19" t="s">
        <v>141</v>
      </c>
      <c r="BK128" s="191">
        <f>ROUND(P128*H128,2)</f>
        <v>0</v>
      </c>
      <c r="BL128" s="19" t="s">
        <v>503</v>
      </c>
      <c r="BM128" s="190" t="s">
        <v>1394</v>
      </c>
    </row>
    <row r="129" spans="1:47" s="2" customFormat="1" ht="11.25">
      <c r="A129" s="36"/>
      <c r="B129" s="37"/>
      <c r="C129" s="38"/>
      <c r="D129" s="198" t="s">
        <v>184</v>
      </c>
      <c r="E129" s="38"/>
      <c r="F129" s="199" t="s">
        <v>1395</v>
      </c>
      <c r="G129" s="38"/>
      <c r="H129" s="38"/>
      <c r="I129" s="200"/>
      <c r="J129" s="200"/>
      <c r="K129" s="38"/>
      <c r="L129" s="38"/>
      <c r="M129" s="41"/>
      <c r="N129" s="201"/>
      <c r="O129" s="202"/>
      <c r="P129" s="66"/>
      <c r="Q129" s="66"/>
      <c r="R129" s="66"/>
      <c r="S129" s="66"/>
      <c r="T129" s="66"/>
      <c r="U129" s="66"/>
      <c r="V129" s="66"/>
      <c r="W129" s="66"/>
      <c r="X129" s="67"/>
      <c r="Y129" s="36"/>
      <c r="Z129" s="36"/>
      <c r="AA129" s="36"/>
      <c r="AB129" s="36"/>
      <c r="AC129" s="36"/>
      <c r="AD129" s="36"/>
      <c r="AE129" s="36"/>
      <c r="AT129" s="19" t="s">
        <v>184</v>
      </c>
      <c r="AU129" s="19" t="s">
        <v>141</v>
      </c>
    </row>
    <row r="130" spans="1:65" s="2" customFormat="1" ht="24.2" customHeight="1">
      <c r="A130" s="36"/>
      <c r="B130" s="37"/>
      <c r="C130" s="236" t="s">
        <v>464</v>
      </c>
      <c r="D130" s="236" t="s">
        <v>405</v>
      </c>
      <c r="E130" s="237" t="s">
        <v>1396</v>
      </c>
      <c r="F130" s="238" t="s">
        <v>1397</v>
      </c>
      <c r="G130" s="239" t="s">
        <v>682</v>
      </c>
      <c r="H130" s="240">
        <v>224.25</v>
      </c>
      <c r="I130" s="241"/>
      <c r="J130" s="242"/>
      <c r="K130" s="243">
        <f>ROUND(P130*H130,2)</f>
        <v>0</v>
      </c>
      <c r="L130" s="238" t="s">
        <v>182</v>
      </c>
      <c r="M130" s="244"/>
      <c r="N130" s="245" t="s">
        <v>22</v>
      </c>
      <c r="O130" s="186" t="s">
        <v>48</v>
      </c>
      <c r="P130" s="187">
        <f>I130+J130</f>
        <v>0</v>
      </c>
      <c r="Q130" s="187">
        <f>ROUND(I130*H130,2)</f>
        <v>0</v>
      </c>
      <c r="R130" s="187">
        <f>ROUND(J130*H130,2)</f>
        <v>0</v>
      </c>
      <c r="S130" s="66"/>
      <c r="T130" s="188">
        <f>S130*H130</f>
        <v>0</v>
      </c>
      <c r="U130" s="188">
        <v>0.0001</v>
      </c>
      <c r="V130" s="188">
        <f>U130*H130</f>
        <v>0.022425</v>
      </c>
      <c r="W130" s="188">
        <v>0</v>
      </c>
      <c r="X130" s="189">
        <f>W130*H130</f>
        <v>0</v>
      </c>
      <c r="Y130" s="36"/>
      <c r="Z130" s="36"/>
      <c r="AA130" s="36"/>
      <c r="AB130" s="36"/>
      <c r="AC130" s="36"/>
      <c r="AD130" s="36"/>
      <c r="AE130" s="36"/>
      <c r="AR130" s="190" t="s">
        <v>511</v>
      </c>
      <c r="AT130" s="190" t="s">
        <v>405</v>
      </c>
      <c r="AU130" s="190" t="s">
        <v>141</v>
      </c>
      <c r="AY130" s="19" t="s">
        <v>138</v>
      </c>
      <c r="BE130" s="191">
        <f>IF(O130="základní",K130,0)</f>
        <v>0</v>
      </c>
      <c r="BF130" s="191">
        <f>IF(O130="snížená",K130,0)</f>
        <v>0</v>
      </c>
      <c r="BG130" s="191">
        <f>IF(O130="zákl. přenesená",K130,0)</f>
        <v>0</v>
      </c>
      <c r="BH130" s="191">
        <f>IF(O130="sníž. přenesená",K130,0)</f>
        <v>0</v>
      </c>
      <c r="BI130" s="191">
        <f>IF(O130="nulová",K130,0)</f>
        <v>0</v>
      </c>
      <c r="BJ130" s="19" t="s">
        <v>141</v>
      </c>
      <c r="BK130" s="191">
        <f>ROUND(P130*H130,2)</f>
        <v>0</v>
      </c>
      <c r="BL130" s="19" t="s">
        <v>503</v>
      </c>
      <c r="BM130" s="190" t="s">
        <v>1398</v>
      </c>
    </row>
    <row r="131" spans="2:51" s="14" customFormat="1" ht="11.25">
      <c r="B131" s="214"/>
      <c r="C131" s="215"/>
      <c r="D131" s="205" t="s">
        <v>186</v>
      </c>
      <c r="E131" s="215"/>
      <c r="F131" s="217" t="s">
        <v>1399</v>
      </c>
      <c r="G131" s="215"/>
      <c r="H131" s="218">
        <v>224.25</v>
      </c>
      <c r="I131" s="219"/>
      <c r="J131" s="219"/>
      <c r="K131" s="215"/>
      <c r="L131" s="215"/>
      <c r="M131" s="220"/>
      <c r="N131" s="221"/>
      <c r="O131" s="222"/>
      <c r="P131" s="222"/>
      <c r="Q131" s="222"/>
      <c r="R131" s="222"/>
      <c r="S131" s="222"/>
      <c r="T131" s="222"/>
      <c r="U131" s="222"/>
      <c r="V131" s="222"/>
      <c r="W131" s="222"/>
      <c r="X131" s="223"/>
      <c r="AT131" s="224" t="s">
        <v>186</v>
      </c>
      <c r="AU131" s="224" t="s">
        <v>141</v>
      </c>
      <c r="AV131" s="14" t="s">
        <v>141</v>
      </c>
      <c r="AW131" s="14" t="s">
        <v>4</v>
      </c>
      <c r="AX131" s="14" t="s">
        <v>86</v>
      </c>
      <c r="AY131" s="224" t="s">
        <v>138</v>
      </c>
    </row>
    <row r="132" spans="1:65" s="2" customFormat="1" ht="37.9" customHeight="1">
      <c r="A132" s="36"/>
      <c r="B132" s="37"/>
      <c r="C132" s="178" t="s">
        <v>526</v>
      </c>
      <c r="D132" s="178" t="s">
        <v>142</v>
      </c>
      <c r="E132" s="179" t="s">
        <v>1400</v>
      </c>
      <c r="F132" s="180" t="s">
        <v>1401</v>
      </c>
      <c r="G132" s="181" t="s">
        <v>682</v>
      </c>
      <c r="H132" s="182">
        <v>560</v>
      </c>
      <c r="I132" s="183"/>
      <c r="J132" s="183"/>
      <c r="K132" s="184">
        <f>ROUND(P132*H132,2)</f>
        <v>0</v>
      </c>
      <c r="L132" s="180" t="s">
        <v>182</v>
      </c>
      <c r="M132" s="41"/>
      <c r="N132" s="185" t="s">
        <v>22</v>
      </c>
      <c r="O132" s="186" t="s">
        <v>48</v>
      </c>
      <c r="P132" s="187">
        <f>I132+J132</f>
        <v>0</v>
      </c>
      <c r="Q132" s="187">
        <f>ROUND(I132*H132,2)</f>
        <v>0</v>
      </c>
      <c r="R132" s="187">
        <f>ROUND(J132*H132,2)</f>
        <v>0</v>
      </c>
      <c r="S132" s="66"/>
      <c r="T132" s="188">
        <f>S132*H132</f>
        <v>0</v>
      </c>
      <c r="U132" s="188">
        <v>0</v>
      </c>
      <c r="V132" s="188">
        <f>U132*H132</f>
        <v>0</v>
      </c>
      <c r="W132" s="188">
        <v>0</v>
      </c>
      <c r="X132" s="189">
        <f>W132*H132</f>
        <v>0</v>
      </c>
      <c r="Y132" s="36"/>
      <c r="Z132" s="36"/>
      <c r="AA132" s="36"/>
      <c r="AB132" s="36"/>
      <c r="AC132" s="36"/>
      <c r="AD132" s="36"/>
      <c r="AE132" s="36"/>
      <c r="AR132" s="190" t="s">
        <v>503</v>
      </c>
      <c r="AT132" s="190" t="s">
        <v>142</v>
      </c>
      <c r="AU132" s="190" t="s">
        <v>141</v>
      </c>
      <c r="AY132" s="19" t="s">
        <v>138</v>
      </c>
      <c r="BE132" s="191">
        <f>IF(O132="základní",K132,0)</f>
        <v>0</v>
      </c>
      <c r="BF132" s="191">
        <f>IF(O132="snížená",K132,0)</f>
        <v>0</v>
      </c>
      <c r="BG132" s="191">
        <f>IF(O132="zákl. přenesená",K132,0)</f>
        <v>0</v>
      </c>
      <c r="BH132" s="191">
        <f>IF(O132="sníž. přenesená",K132,0)</f>
        <v>0</v>
      </c>
      <c r="BI132" s="191">
        <f>IF(O132="nulová",K132,0)</f>
        <v>0</v>
      </c>
      <c r="BJ132" s="19" t="s">
        <v>141</v>
      </c>
      <c r="BK132" s="191">
        <f>ROUND(P132*H132,2)</f>
        <v>0</v>
      </c>
      <c r="BL132" s="19" t="s">
        <v>503</v>
      </c>
      <c r="BM132" s="190" t="s">
        <v>1402</v>
      </c>
    </row>
    <row r="133" spans="1:47" s="2" customFormat="1" ht="11.25">
      <c r="A133" s="36"/>
      <c r="B133" s="37"/>
      <c r="C133" s="38"/>
      <c r="D133" s="198" t="s">
        <v>184</v>
      </c>
      <c r="E133" s="38"/>
      <c r="F133" s="199" t="s">
        <v>1403</v>
      </c>
      <c r="G133" s="38"/>
      <c r="H133" s="38"/>
      <c r="I133" s="200"/>
      <c r="J133" s="200"/>
      <c r="K133" s="38"/>
      <c r="L133" s="38"/>
      <c r="M133" s="41"/>
      <c r="N133" s="201"/>
      <c r="O133" s="202"/>
      <c r="P133" s="66"/>
      <c r="Q133" s="66"/>
      <c r="R133" s="66"/>
      <c r="S133" s="66"/>
      <c r="T133" s="66"/>
      <c r="U133" s="66"/>
      <c r="V133" s="66"/>
      <c r="W133" s="66"/>
      <c r="X133" s="67"/>
      <c r="Y133" s="36"/>
      <c r="Z133" s="36"/>
      <c r="AA133" s="36"/>
      <c r="AB133" s="36"/>
      <c r="AC133" s="36"/>
      <c r="AD133" s="36"/>
      <c r="AE133" s="36"/>
      <c r="AT133" s="19" t="s">
        <v>184</v>
      </c>
      <c r="AU133" s="19" t="s">
        <v>141</v>
      </c>
    </row>
    <row r="134" spans="1:65" s="2" customFormat="1" ht="24.2" customHeight="1">
      <c r="A134" s="36"/>
      <c r="B134" s="37"/>
      <c r="C134" s="236" t="s">
        <v>205</v>
      </c>
      <c r="D134" s="236" t="s">
        <v>405</v>
      </c>
      <c r="E134" s="237" t="s">
        <v>1404</v>
      </c>
      <c r="F134" s="238" t="s">
        <v>1405</v>
      </c>
      <c r="G134" s="239" t="s">
        <v>682</v>
      </c>
      <c r="H134" s="240">
        <v>644</v>
      </c>
      <c r="I134" s="241"/>
      <c r="J134" s="242"/>
      <c r="K134" s="243">
        <f>ROUND(P134*H134,2)</f>
        <v>0</v>
      </c>
      <c r="L134" s="238" t="s">
        <v>182</v>
      </c>
      <c r="M134" s="244"/>
      <c r="N134" s="245" t="s">
        <v>22</v>
      </c>
      <c r="O134" s="186" t="s">
        <v>48</v>
      </c>
      <c r="P134" s="187">
        <f>I134+J134</f>
        <v>0</v>
      </c>
      <c r="Q134" s="187">
        <f>ROUND(I134*H134,2)</f>
        <v>0</v>
      </c>
      <c r="R134" s="187">
        <f>ROUND(J134*H134,2)</f>
        <v>0</v>
      </c>
      <c r="S134" s="66"/>
      <c r="T134" s="188">
        <f>S134*H134</f>
        <v>0</v>
      </c>
      <c r="U134" s="188">
        <v>0.00012</v>
      </c>
      <c r="V134" s="188">
        <f>U134*H134</f>
        <v>0.07728</v>
      </c>
      <c r="W134" s="188">
        <v>0</v>
      </c>
      <c r="X134" s="189">
        <f>W134*H134</f>
        <v>0</v>
      </c>
      <c r="Y134" s="36"/>
      <c r="Z134" s="36"/>
      <c r="AA134" s="36"/>
      <c r="AB134" s="36"/>
      <c r="AC134" s="36"/>
      <c r="AD134" s="36"/>
      <c r="AE134" s="36"/>
      <c r="AR134" s="190" t="s">
        <v>511</v>
      </c>
      <c r="AT134" s="190" t="s">
        <v>405</v>
      </c>
      <c r="AU134" s="190" t="s">
        <v>141</v>
      </c>
      <c r="AY134" s="19" t="s">
        <v>138</v>
      </c>
      <c r="BE134" s="191">
        <f>IF(O134="základní",K134,0)</f>
        <v>0</v>
      </c>
      <c r="BF134" s="191">
        <f>IF(O134="snížená",K134,0)</f>
        <v>0</v>
      </c>
      <c r="BG134" s="191">
        <f>IF(O134="zákl. přenesená",K134,0)</f>
        <v>0</v>
      </c>
      <c r="BH134" s="191">
        <f>IF(O134="sníž. přenesená",K134,0)</f>
        <v>0</v>
      </c>
      <c r="BI134" s="191">
        <f>IF(O134="nulová",K134,0)</f>
        <v>0</v>
      </c>
      <c r="BJ134" s="19" t="s">
        <v>141</v>
      </c>
      <c r="BK134" s="191">
        <f>ROUND(P134*H134,2)</f>
        <v>0</v>
      </c>
      <c r="BL134" s="19" t="s">
        <v>503</v>
      </c>
      <c r="BM134" s="190" t="s">
        <v>1406</v>
      </c>
    </row>
    <row r="135" spans="2:51" s="14" customFormat="1" ht="11.25">
      <c r="B135" s="214"/>
      <c r="C135" s="215"/>
      <c r="D135" s="205" t="s">
        <v>186</v>
      </c>
      <c r="E135" s="215"/>
      <c r="F135" s="217" t="s">
        <v>1407</v>
      </c>
      <c r="G135" s="215"/>
      <c r="H135" s="218">
        <v>644</v>
      </c>
      <c r="I135" s="219"/>
      <c r="J135" s="219"/>
      <c r="K135" s="215"/>
      <c r="L135" s="215"/>
      <c r="M135" s="220"/>
      <c r="N135" s="221"/>
      <c r="O135" s="222"/>
      <c r="P135" s="222"/>
      <c r="Q135" s="222"/>
      <c r="R135" s="222"/>
      <c r="S135" s="222"/>
      <c r="T135" s="222"/>
      <c r="U135" s="222"/>
      <c r="V135" s="222"/>
      <c r="W135" s="222"/>
      <c r="X135" s="223"/>
      <c r="AT135" s="224" t="s">
        <v>186</v>
      </c>
      <c r="AU135" s="224" t="s">
        <v>141</v>
      </c>
      <c r="AV135" s="14" t="s">
        <v>141</v>
      </c>
      <c r="AW135" s="14" t="s">
        <v>4</v>
      </c>
      <c r="AX135" s="14" t="s">
        <v>86</v>
      </c>
      <c r="AY135" s="224" t="s">
        <v>138</v>
      </c>
    </row>
    <row r="136" spans="1:65" s="2" customFormat="1" ht="37.9" customHeight="1">
      <c r="A136" s="36"/>
      <c r="B136" s="37"/>
      <c r="C136" s="178" t="s">
        <v>1408</v>
      </c>
      <c r="D136" s="178" t="s">
        <v>142</v>
      </c>
      <c r="E136" s="179" t="s">
        <v>1409</v>
      </c>
      <c r="F136" s="180" t="s">
        <v>1410</v>
      </c>
      <c r="G136" s="181" t="s">
        <v>682</v>
      </c>
      <c r="H136" s="182">
        <v>1225</v>
      </c>
      <c r="I136" s="183"/>
      <c r="J136" s="183"/>
      <c r="K136" s="184">
        <f>ROUND(P136*H136,2)</f>
        <v>0</v>
      </c>
      <c r="L136" s="180" t="s">
        <v>182</v>
      </c>
      <c r="M136" s="41"/>
      <c r="N136" s="185" t="s">
        <v>22</v>
      </c>
      <c r="O136" s="186" t="s">
        <v>48</v>
      </c>
      <c r="P136" s="187">
        <f>I136+J136</f>
        <v>0</v>
      </c>
      <c r="Q136" s="187">
        <f>ROUND(I136*H136,2)</f>
        <v>0</v>
      </c>
      <c r="R136" s="187">
        <f>ROUND(J136*H136,2)</f>
        <v>0</v>
      </c>
      <c r="S136" s="66"/>
      <c r="T136" s="188">
        <f>S136*H136</f>
        <v>0</v>
      </c>
      <c r="U136" s="188">
        <v>0</v>
      </c>
      <c r="V136" s="188">
        <f>U136*H136</f>
        <v>0</v>
      </c>
      <c r="W136" s="188">
        <v>0</v>
      </c>
      <c r="X136" s="189">
        <f>W136*H136</f>
        <v>0</v>
      </c>
      <c r="Y136" s="36"/>
      <c r="Z136" s="36"/>
      <c r="AA136" s="36"/>
      <c r="AB136" s="36"/>
      <c r="AC136" s="36"/>
      <c r="AD136" s="36"/>
      <c r="AE136" s="36"/>
      <c r="AR136" s="190" t="s">
        <v>503</v>
      </c>
      <c r="AT136" s="190" t="s">
        <v>142</v>
      </c>
      <c r="AU136" s="190" t="s">
        <v>141</v>
      </c>
      <c r="AY136" s="19" t="s">
        <v>138</v>
      </c>
      <c r="BE136" s="191">
        <f>IF(O136="základní",K136,0)</f>
        <v>0</v>
      </c>
      <c r="BF136" s="191">
        <f>IF(O136="snížená",K136,0)</f>
        <v>0</v>
      </c>
      <c r="BG136" s="191">
        <f>IF(O136="zákl. přenesená",K136,0)</f>
        <v>0</v>
      </c>
      <c r="BH136" s="191">
        <f>IF(O136="sníž. přenesená",K136,0)</f>
        <v>0</v>
      </c>
      <c r="BI136" s="191">
        <f>IF(O136="nulová",K136,0)</f>
        <v>0</v>
      </c>
      <c r="BJ136" s="19" t="s">
        <v>141</v>
      </c>
      <c r="BK136" s="191">
        <f>ROUND(P136*H136,2)</f>
        <v>0</v>
      </c>
      <c r="BL136" s="19" t="s">
        <v>503</v>
      </c>
      <c r="BM136" s="190" t="s">
        <v>1411</v>
      </c>
    </row>
    <row r="137" spans="1:47" s="2" customFormat="1" ht="11.25">
      <c r="A137" s="36"/>
      <c r="B137" s="37"/>
      <c r="C137" s="38"/>
      <c r="D137" s="198" t="s">
        <v>184</v>
      </c>
      <c r="E137" s="38"/>
      <c r="F137" s="199" t="s">
        <v>1412</v>
      </c>
      <c r="G137" s="38"/>
      <c r="H137" s="38"/>
      <c r="I137" s="200"/>
      <c r="J137" s="200"/>
      <c r="K137" s="38"/>
      <c r="L137" s="38"/>
      <c r="M137" s="41"/>
      <c r="N137" s="201"/>
      <c r="O137" s="202"/>
      <c r="P137" s="66"/>
      <c r="Q137" s="66"/>
      <c r="R137" s="66"/>
      <c r="S137" s="66"/>
      <c r="T137" s="66"/>
      <c r="U137" s="66"/>
      <c r="V137" s="66"/>
      <c r="W137" s="66"/>
      <c r="X137" s="67"/>
      <c r="Y137" s="36"/>
      <c r="Z137" s="36"/>
      <c r="AA137" s="36"/>
      <c r="AB137" s="36"/>
      <c r="AC137" s="36"/>
      <c r="AD137" s="36"/>
      <c r="AE137" s="36"/>
      <c r="AT137" s="19" t="s">
        <v>184</v>
      </c>
      <c r="AU137" s="19" t="s">
        <v>141</v>
      </c>
    </row>
    <row r="138" spans="1:65" s="2" customFormat="1" ht="24.2" customHeight="1">
      <c r="A138" s="36"/>
      <c r="B138" s="37"/>
      <c r="C138" s="236" t="s">
        <v>603</v>
      </c>
      <c r="D138" s="236" t="s">
        <v>405</v>
      </c>
      <c r="E138" s="237" t="s">
        <v>1413</v>
      </c>
      <c r="F138" s="238" t="s">
        <v>1414</v>
      </c>
      <c r="G138" s="239" t="s">
        <v>682</v>
      </c>
      <c r="H138" s="240">
        <v>1408.75</v>
      </c>
      <c r="I138" s="241"/>
      <c r="J138" s="242"/>
      <c r="K138" s="243">
        <f>ROUND(P138*H138,2)</f>
        <v>0</v>
      </c>
      <c r="L138" s="238" t="s">
        <v>182</v>
      </c>
      <c r="M138" s="244"/>
      <c r="N138" s="245" t="s">
        <v>22</v>
      </c>
      <c r="O138" s="186" t="s">
        <v>48</v>
      </c>
      <c r="P138" s="187">
        <f>I138+J138</f>
        <v>0</v>
      </c>
      <c r="Q138" s="187">
        <f>ROUND(I138*H138,2)</f>
        <v>0</v>
      </c>
      <c r="R138" s="187">
        <f>ROUND(J138*H138,2)</f>
        <v>0</v>
      </c>
      <c r="S138" s="66"/>
      <c r="T138" s="188">
        <f>S138*H138</f>
        <v>0</v>
      </c>
      <c r="U138" s="188">
        <v>0.00017</v>
      </c>
      <c r="V138" s="188">
        <f>U138*H138</f>
        <v>0.23948750000000002</v>
      </c>
      <c r="W138" s="188">
        <v>0</v>
      </c>
      <c r="X138" s="189">
        <f>W138*H138</f>
        <v>0</v>
      </c>
      <c r="Y138" s="36"/>
      <c r="Z138" s="36"/>
      <c r="AA138" s="36"/>
      <c r="AB138" s="36"/>
      <c r="AC138" s="36"/>
      <c r="AD138" s="36"/>
      <c r="AE138" s="36"/>
      <c r="AR138" s="190" t="s">
        <v>511</v>
      </c>
      <c r="AT138" s="190" t="s">
        <v>405</v>
      </c>
      <c r="AU138" s="190" t="s">
        <v>141</v>
      </c>
      <c r="AY138" s="19" t="s">
        <v>138</v>
      </c>
      <c r="BE138" s="191">
        <f>IF(O138="základní",K138,0)</f>
        <v>0</v>
      </c>
      <c r="BF138" s="191">
        <f>IF(O138="snížená",K138,0)</f>
        <v>0</v>
      </c>
      <c r="BG138" s="191">
        <f>IF(O138="zákl. přenesená",K138,0)</f>
        <v>0</v>
      </c>
      <c r="BH138" s="191">
        <f>IF(O138="sníž. přenesená",K138,0)</f>
        <v>0</v>
      </c>
      <c r="BI138" s="191">
        <f>IF(O138="nulová",K138,0)</f>
        <v>0</v>
      </c>
      <c r="BJ138" s="19" t="s">
        <v>141</v>
      </c>
      <c r="BK138" s="191">
        <f>ROUND(P138*H138,2)</f>
        <v>0</v>
      </c>
      <c r="BL138" s="19" t="s">
        <v>503</v>
      </c>
      <c r="BM138" s="190" t="s">
        <v>1415</v>
      </c>
    </row>
    <row r="139" spans="2:51" s="14" customFormat="1" ht="11.25">
      <c r="B139" s="214"/>
      <c r="C139" s="215"/>
      <c r="D139" s="205" t="s">
        <v>186</v>
      </c>
      <c r="E139" s="215"/>
      <c r="F139" s="217" t="s">
        <v>1416</v>
      </c>
      <c r="G139" s="215"/>
      <c r="H139" s="218">
        <v>1408.75</v>
      </c>
      <c r="I139" s="219"/>
      <c r="J139" s="219"/>
      <c r="K139" s="215"/>
      <c r="L139" s="215"/>
      <c r="M139" s="220"/>
      <c r="N139" s="221"/>
      <c r="O139" s="222"/>
      <c r="P139" s="222"/>
      <c r="Q139" s="222"/>
      <c r="R139" s="222"/>
      <c r="S139" s="222"/>
      <c r="T139" s="222"/>
      <c r="U139" s="222"/>
      <c r="V139" s="222"/>
      <c r="W139" s="222"/>
      <c r="X139" s="223"/>
      <c r="AT139" s="224" t="s">
        <v>186</v>
      </c>
      <c r="AU139" s="224" t="s">
        <v>141</v>
      </c>
      <c r="AV139" s="14" t="s">
        <v>141</v>
      </c>
      <c r="AW139" s="14" t="s">
        <v>4</v>
      </c>
      <c r="AX139" s="14" t="s">
        <v>86</v>
      </c>
      <c r="AY139" s="224" t="s">
        <v>138</v>
      </c>
    </row>
    <row r="140" spans="1:65" s="2" customFormat="1" ht="37.9" customHeight="1">
      <c r="A140" s="36"/>
      <c r="B140" s="37"/>
      <c r="C140" s="178" t="s">
        <v>793</v>
      </c>
      <c r="D140" s="178" t="s">
        <v>142</v>
      </c>
      <c r="E140" s="179" t="s">
        <v>1417</v>
      </c>
      <c r="F140" s="180" t="s">
        <v>1418</v>
      </c>
      <c r="G140" s="181" t="s">
        <v>682</v>
      </c>
      <c r="H140" s="182">
        <v>45</v>
      </c>
      <c r="I140" s="183"/>
      <c r="J140" s="183"/>
      <c r="K140" s="184">
        <f>ROUND(P140*H140,2)</f>
        <v>0</v>
      </c>
      <c r="L140" s="180" t="s">
        <v>182</v>
      </c>
      <c r="M140" s="41"/>
      <c r="N140" s="185" t="s">
        <v>22</v>
      </c>
      <c r="O140" s="186" t="s">
        <v>48</v>
      </c>
      <c r="P140" s="187">
        <f>I140+J140</f>
        <v>0</v>
      </c>
      <c r="Q140" s="187">
        <f>ROUND(I140*H140,2)</f>
        <v>0</v>
      </c>
      <c r="R140" s="187">
        <f>ROUND(J140*H140,2)</f>
        <v>0</v>
      </c>
      <c r="S140" s="66"/>
      <c r="T140" s="188">
        <f>S140*H140</f>
        <v>0</v>
      </c>
      <c r="U140" s="188">
        <v>0</v>
      </c>
      <c r="V140" s="188">
        <f>U140*H140</f>
        <v>0</v>
      </c>
      <c r="W140" s="188">
        <v>0</v>
      </c>
      <c r="X140" s="189">
        <f>W140*H140</f>
        <v>0</v>
      </c>
      <c r="Y140" s="36"/>
      <c r="Z140" s="36"/>
      <c r="AA140" s="36"/>
      <c r="AB140" s="36"/>
      <c r="AC140" s="36"/>
      <c r="AD140" s="36"/>
      <c r="AE140" s="36"/>
      <c r="AR140" s="190" t="s">
        <v>503</v>
      </c>
      <c r="AT140" s="190" t="s">
        <v>142</v>
      </c>
      <c r="AU140" s="190" t="s">
        <v>141</v>
      </c>
      <c r="AY140" s="19" t="s">
        <v>138</v>
      </c>
      <c r="BE140" s="191">
        <f>IF(O140="základní",K140,0)</f>
        <v>0</v>
      </c>
      <c r="BF140" s="191">
        <f>IF(O140="snížená",K140,0)</f>
        <v>0</v>
      </c>
      <c r="BG140" s="191">
        <f>IF(O140="zákl. přenesená",K140,0)</f>
        <v>0</v>
      </c>
      <c r="BH140" s="191">
        <f>IF(O140="sníž. přenesená",K140,0)</f>
        <v>0</v>
      </c>
      <c r="BI140" s="191">
        <f>IF(O140="nulová",K140,0)</f>
        <v>0</v>
      </c>
      <c r="BJ140" s="19" t="s">
        <v>141</v>
      </c>
      <c r="BK140" s="191">
        <f>ROUND(P140*H140,2)</f>
        <v>0</v>
      </c>
      <c r="BL140" s="19" t="s">
        <v>503</v>
      </c>
      <c r="BM140" s="190" t="s">
        <v>1419</v>
      </c>
    </row>
    <row r="141" spans="1:47" s="2" customFormat="1" ht="11.25">
      <c r="A141" s="36"/>
      <c r="B141" s="37"/>
      <c r="C141" s="38"/>
      <c r="D141" s="198" t="s">
        <v>184</v>
      </c>
      <c r="E141" s="38"/>
      <c r="F141" s="199" t="s">
        <v>1420</v>
      </c>
      <c r="G141" s="38"/>
      <c r="H141" s="38"/>
      <c r="I141" s="200"/>
      <c r="J141" s="200"/>
      <c r="K141" s="38"/>
      <c r="L141" s="38"/>
      <c r="M141" s="41"/>
      <c r="N141" s="201"/>
      <c r="O141" s="202"/>
      <c r="P141" s="66"/>
      <c r="Q141" s="66"/>
      <c r="R141" s="66"/>
      <c r="S141" s="66"/>
      <c r="T141" s="66"/>
      <c r="U141" s="66"/>
      <c r="V141" s="66"/>
      <c r="W141" s="66"/>
      <c r="X141" s="67"/>
      <c r="Y141" s="36"/>
      <c r="Z141" s="36"/>
      <c r="AA141" s="36"/>
      <c r="AB141" s="36"/>
      <c r="AC141" s="36"/>
      <c r="AD141" s="36"/>
      <c r="AE141" s="36"/>
      <c r="AT141" s="19" t="s">
        <v>184</v>
      </c>
      <c r="AU141" s="19" t="s">
        <v>141</v>
      </c>
    </row>
    <row r="142" spans="1:65" s="2" customFormat="1" ht="24.2" customHeight="1">
      <c r="A142" s="36"/>
      <c r="B142" s="37"/>
      <c r="C142" s="236" t="s">
        <v>798</v>
      </c>
      <c r="D142" s="236" t="s">
        <v>405</v>
      </c>
      <c r="E142" s="237" t="s">
        <v>1421</v>
      </c>
      <c r="F142" s="238" t="s">
        <v>1422</v>
      </c>
      <c r="G142" s="239" t="s">
        <v>682</v>
      </c>
      <c r="H142" s="240">
        <v>51.75</v>
      </c>
      <c r="I142" s="241"/>
      <c r="J142" s="242"/>
      <c r="K142" s="243">
        <f>ROUND(P142*H142,2)</f>
        <v>0</v>
      </c>
      <c r="L142" s="238" t="s">
        <v>182</v>
      </c>
      <c r="M142" s="244"/>
      <c r="N142" s="245" t="s">
        <v>22</v>
      </c>
      <c r="O142" s="186" t="s">
        <v>48</v>
      </c>
      <c r="P142" s="187">
        <f>I142+J142</f>
        <v>0</v>
      </c>
      <c r="Q142" s="187">
        <f>ROUND(I142*H142,2)</f>
        <v>0</v>
      </c>
      <c r="R142" s="187">
        <f>ROUND(J142*H142,2)</f>
        <v>0</v>
      </c>
      <c r="S142" s="66"/>
      <c r="T142" s="188">
        <f>S142*H142</f>
        <v>0</v>
      </c>
      <c r="U142" s="188">
        <v>0.00053</v>
      </c>
      <c r="V142" s="188">
        <f>U142*H142</f>
        <v>0.0274275</v>
      </c>
      <c r="W142" s="188">
        <v>0</v>
      </c>
      <c r="X142" s="189">
        <f>W142*H142</f>
        <v>0</v>
      </c>
      <c r="Y142" s="36"/>
      <c r="Z142" s="36"/>
      <c r="AA142" s="36"/>
      <c r="AB142" s="36"/>
      <c r="AC142" s="36"/>
      <c r="AD142" s="36"/>
      <c r="AE142" s="36"/>
      <c r="AR142" s="190" t="s">
        <v>511</v>
      </c>
      <c r="AT142" s="190" t="s">
        <v>405</v>
      </c>
      <c r="AU142" s="190" t="s">
        <v>141</v>
      </c>
      <c r="AY142" s="19" t="s">
        <v>138</v>
      </c>
      <c r="BE142" s="191">
        <f>IF(O142="základní",K142,0)</f>
        <v>0</v>
      </c>
      <c r="BF142" s="191">
        <f>IF(O142="snížená",K142,0)</f>
        <v>0</v>
      </c>
      <c r="BG142" s="191">
        <f>IF(O142="zákl. přenesená",K142,0)</f>
        <v>0</v>
      </c>
      <c r="BH142" s="191">
        <f>IF(O142="sníž. přenesená",K142,0)</f>
        <v>0</v>
      </c>
      <c r="BI142" s="191">
        <f>IF(O142="nulová",K142,0)</f>
        <v>0</v>
      </c>
      <c r="BJ142" s="19" t="s">
        <v>141</v>
      </c>
      <c r="BK142" s="191">
        <f>ROUND(P142*H142,2)</f>
        <v>0</v>
      </c>
      <c r="BL142" s="19" t="s">
        <v>503</v>
      </c>
      <c r="BM142" s="190" t="s">
        <v>1423</v>
      </c>
    </row>
    <row r="143" spans="2:51" s="14" customFormat="1" ht="11.25">
      <c r="B143" s="214"/>
      <c r="C143" s="215"/>
      <c r="D143" s="205" t="s">
        <v>186</v>
      </c>
      <c r="E143" s="215"/>
      <c r="F143" s="217" t="s">
        <v>1424</v>
      </c>
      <c r="G143" s="215"/>
      <c r="H143" s="218">
        <v>51.75</v>
      </c>
      <c r="I143" s="219"/>
      <c r="J143" s="219"/>
      <c r="K143" s="215"/>
      <c r="L143" s="215"/>
      <c r="M143" s="220"/>
      <c r="N143" s="221"/>
      <c r="O143" s="222"/>
      <c r="P143" s="222"/>
      <c r="Q143" s="222"/>
      <c r="R143" s="222"/>
      <c r="S143" s="222"/>
      <c r="T143" s="222"/>
      <c r="U143" s="222"/>
      <c r="V143" s="222"/>
      <c r="W143" s="222"/>
      <c r="X143" s="223"/>
      <c r="AT143" s="224" t="s">
        <v>186</v>
      </c>
      <c r="AU143" s="224" t="s">
        <v>141</v>
      </c>
      <c r="AV143" s="14" t="s">
        <v>141</v>
      </c>
      <c r="AW143" s="14" t="s">
        <v>4</v>
      </c>
      <c r="AX143" s="14" t="s">
        <v>86</v>
      </c>
      <c r="AY143" s="224" t="s">
        <v>138</v>
      </c>
    </row>
    <row r="144" spans="1:65" s="2" customFormat="1" ht="49.15" customHeight="1">
      <c r="A144" s="36"/>
      <c r="B144" s="37"/>
      <c r="C144" s="178" t="s">
        <v>1425</v>
      </c>
      <c r="D144" s="178" t="s">
        <v>142</v>
      </c>
      <c r="E144" s="179" t="s">
        <v>1426</v>
      </c>
      <c r="F144" s="180" t="s">
        <v>1427</v>
      </c>
      <c r="G144" s="181" t="s">
        <v>682</v>
      </c>
      <c r="H144" s="182">
        <v>30</v>
      </c>
      <c r="I144" s="183"/>
      <c r="J144" s="183"/>
      <c r="K144" s="184">
        <f>ROUND(P144*H144,2)</f>
        <v>0</v>
      </c>
      <c r="L144" s="180" t="s">
        <v>182</v>
      </c>
      <c r="M144" s="41"/>
      <c r="N144" s="185" t="s">
        <v>22</v>
      </c>
      <c r="O144" s="186" t="s">
        <v>48</v>
      </c>
      <c r="P144" s="187">
        <f>I144+J144</f>
        <v>0</v>
      </c>
      <c r="Q144" s="187">
        <f>ROUND(I144*H144,2)</f>
        <v>0</v>
      </c>
      <c r="R144" s="187">
        <f>ROUND(J144*H144,2)</f>
        <v>0</v>
      </c>
      <c r="S144" s="66"/>
      <c r="T144" s="188">
        <f>S144*H144</f>
        <v>0</v>
      </c>
      <c r="U144" s="188">
        <v>0</v>
      </c>
      <c r="V144" s="188">
        <f>U144*H144</f>
        <v>0</v>
      </c>
      <c r="W144" s="188">
        <v>0</v>
      </c>
      <c r="X144" s="189">
        <f>W144*H144</f>
        <v>0</v>
      </c>
      <c r="Y144" s="36"/>
      <c r="Z144" s="36"/>
      <c r="AA144" s="36"/>
      <c r="AB144" s="36"/>
      <c r="AC144" s="36"/>
      <c r="AD144" s="36"/>
      <c r="AE144" s="36"/>
      <c r="AR144" s="190" t="s">
        <v>503</v>
      </c>
      <c r="AT144" s="190" t="s">
        <v>142</v>
      </c>
      <c r="AU144" s="190" t="s">
        <v>141</v>
      </c>
      <c r="AY144" s="19" t="s">
        <v>138</v>
      </c>
      <c r="BE144" s="191">
        <f>IF(O144="základní",K144,0)</f>
        <v>0</v>
      </c>
      <c r="BF144" s="191">
        <f>IF(O144="snížená",K144,0)</f>
        <v>0</v>
      </c>
      <c r="BG144" s="191">
        <f>IF(O144="zákl. přenesená",K144,0)</f>
        <v>0</v>
      </c>
      <c r="BH144" s="191">
        <f>IF(O144="sníž. přenesená",K144,0)</f>
        <v>0</v>
      </c>
      <c r="BI144" s="191">
        <f>IF(O144="nulová",K144,0)</f>
        <v>0</v>
      </c>
      <c r="BJ144" s="19" t="s">
        <v>141</v>
      </c>
      <c r="BK144" s="191">
        <f>ROUND(P144*H144,2)</f>
        <v>0</v>
      </c>
      <c r="BL144" s="19" t="s">
        <v>503</v>
      </c>
      <c r="BM144" s="190" t="s">
        <v>1428</v>
      </c>
    </row>
    <row r="145" spans="1:47" s="2" customFormat="1" ht="11.25">
      <c r="A145" s="36"/>
      <c r="B145" s="37"/>
      <c r="C145" s="38"/>
      <c r="D145" s="198" t="s">
        <v>184</v>
      </c>
      <c r="E145" s="38"/>
      <c r="F145" s="199" t="s">
        <v>1429</v>
      </c>
      <c r="G145" s="38"/>
      <c r="H145" s="38"/>
      <c r="I145" s="200"/>
      <c r="J145" s="200"/>
      <c r="K145" s="38"/>
      <c r="L145" s="38"/>
      <c r="M145" s="41"/>
      <c r="N145" s="201"/>
      <c r="O145" s="202"/>
      <c r="P145" s="66"/>
      <c r="Q145" s="66"/>
      <c r="R145" s="66"/>
      <c r="S145" s="66"/>
      <c r="T145" s="66"/>
      <c r="U145" s="66"/>
      <c r="V145" s="66"/>
      <c r="W145" s="66"/>
      <c r="X145" s="67"/>
      <c r="Y145" s="36"/>
      <c r="Z145" s="36"/>
      <c r="AA145" s="36"/>
      <c r="AB145" s="36"/>
      <c r="AC145" s="36"/>
      <c r="AD145" s="36"/>
      <c r="AE145" s="36"/>
      <c r="AT145" s="19" t="s">
        <v>184</v>
      </c>
      <c r="AU145" s="19" t="s">
        <v>141</v>
      </c>
    </row>
    <row r="146" spans="1:65" s="2" customFormat="1" ht="24.2" customHeight="1">
      <c r="A146" s="36"/>
      <c r="B146" s="37"/>
      <c r="C146" s="236" t="s">
        <v>1430</v>
      </c>
      <c r="D146" s="236" t="s">
        <v>405</v>
      </c>
      <c r="E146" s="237" t="s">
        <v>1431</v>
      </c>
      <c r="F146" s="238" t="s">
        <v>1432</v>
      </c>
      <c r="G146" s="239" t="s">
        <v>682</v>
      </c>
      <c r="H146" s="240">
        <v>34.5</v>
      </c>
      <c r="I146" s="241"/>
      <c r="J146" s="242"/>
      <c r="K146" s="243">
        <f>ROUND(P146*H146,2)</f>
        <v>0</v>
      </c>
      <c r="L146" s="238" t="s">
        <v>182</v>
      </c>
      <c r="M146" s="244"/>
      <c r="N146" s="245" t="s">
        <v>22</v>
      </c>
      <c r="O146" s="186" t="s">
        <v>48</v>
      </c>
      <c r="P146" s="187">
        <f>I146+J146</f>
        <v>0</v>
      </c>
      <c r="Q146" s="187">
        <f>ROUND(I146*H146,2)</f>
        <v>0</v>
      </c>
      <c r="R146" s="187">
        <f>ROUND(J146*H146,2)</f>
        <v>0</v>
      </c>
      <c r="S146" s="66"/>
      <c r="T146" s="188">
        <f>S146*H146</f>
        <v>0</v>
      </c>
      <c r="U146" s="188">
        <v>0.00147</v>
      </c>
      <c r="V146" s="188">
        <f>U146*H146</f>
        <v>0.050714999999999996</v>
      </c>
      <c r="W146" s="188">
        <v>0</v>
      </c>
      <c r="X146" s="189">
        <f>W146*H146</f>
        <v>0</v>
      </c>
      <c r="Y146" s="36"/>
      <c r="Z146" s="36"/>
      <c r="AA146" s="36"/>
      <c r="AB146" s="36"/>
      <c r="AC146" s="36"/>
      <c r="AD146" s="36"/>
      <c r="AE146" s="36"/>
      <c r="AR146" s="190" t="s">
        <v>511</v>
      </c>
      <c r="AT146" s="190" t="s">
        <v>405</v>
      </c>
      <c r="AU146" s="190" t="s">
        <v>141</v>
      </c>
      <c r="AY146" s="19" t="s">
        <v>138</v>
      </c>
      <c r="BE146" s="191">
        <f>IF(O146="základní",K146,0)</f>
        <v>0</v>
      </c>
      <c r="BF146" s="191">
        <f>IF(O146="snížená",K146,0)</f>
        <v>0</v>
      </c>
      <c r="BG146" s="191">
        <f>IF(O146="zákl. přenesená",K146,0)</f>
        <v>0</v>
      </c>
      <c r="BH146" s="191">
        <f>IF(O146="sníž. přenesená",K146,0)</f>
        <v>0</v>
      </c>
      <c r="BI146" s="191">
        <f>IF(O146="nulová",K146,0)</f>
        <v>0</v>
      </c>
      <c r="BJ146" s="19" t="s">
        <v>141</v>
      </c>
      <c r="BK146" s="191">
        <f>ROUND(P146*H146,2)</f>
        <v>0</v>
      </c>
      <c r="BL146" s="19" t="s">
        <v>503</v>
      </c>
      <c r="BM146" s="190" t="s">
        <v>1433</v>
      </c>
    </row>
    <row r="147" spans="1:65" s="2" customFormat="1" ht="49.15" customHeight="1">
      <c r="A147" s="36"/>
      <c r="B147" s="37"/>
      <c r="C147" s="178" t="s">
        <v>803</v>
      </c>
      <c r="D147" s="178" t="s">
        <v>142</v>
      </c>
      <c r="E147" s="179" t="s">
        <v>1434</v>
      </c>
      <c r="F147" s="180" t="s">
        <v>1435</v>
      </c>
      <c r="G147" s="181" t="s">
        <v>682</v>
      </c>
      <c r="H147" s="182">
        <v>40</v>
      </c>
      <c r="I147" s="183"/>
      <c r="J147" s="183"/>
      <c r="K147" s="184">
        <f>ROUND(P147*H147,2)</f>
        <v>0</v>
      </c>
      <c r="L147" s="180" t="s">
        <v>182</v>
      </c>
      <c r="M147" s="41"/>
      <c r="N147" s="185" t="s">
        <v>22</v>
      </c>
      <c r="O147" s="186" t="s">
        <v>48</v>
      </c>
      <c r="P147" s="187">
        <f>I147+J147</f>
        <v>0</v>
      </c>
      <c r="Q147" s="187">
        <f>ROUND(I147*H147,2)</f>
        <v>0</v>
      </c>
      <c r="R147" s="187">
        <f>ROUND(J147*H147,2)</f>
        <v>0</v>
      </c>
      <c r="S147" s="66"/>
      <c r="T147" s="188">
        <f>S147*H147</f>
        <v>0</v>
      </c>
      <c r="U147" s="188">
        <v>0</v>
      </c>
      <c r="V147" s="188">
        <f>U147*H147</f>
        <v>0</v>
      </c>
      <c r="W147" s="188">
        <v>0</v>
      </c>
      <c r="X147" s="189">
        <f>W147*H147</f>
        <v>0</v>
      </c>
      <c r="Y147" s="36"/>
      <c r="Z147" s="36"/>
      <c r="AA147" s="36"/>
      <c r="AB147" s="36"/>
      <c r="AC147" s="36"/>
      <c r="AD147" s="36"/>
      <c r="AE147" s="36"/>
      <c r="AR147" s="190" t="s">
        <v>503</v>
      </c>
      <c r="AT147" s="190" t="s">
        <v>142</v>
      </c>
      <c r="AU147" s="190" t="s">
        <v>141</v>
      </c>
      <c r="AY147" s="19" t="s">
        <v>138</v>
      </c>
      <c r="BE147" s="191">
        <f>IF(O147="základní",K147,0)</f>
        <v>0</v>
      </c>
      <c r="BF147" s="191">
        <f>IF(O147="snížená",K147,0)</f>
        <v>0</v>
      </c>
      <c r="BG147" s="191">
        <f>IF(O147="zákl. přenesená",K147,0)</f>
        <v>0</v>
      </c>
      <c r="BH147" s="191">
        <f>IF(O147="sníž. přenesená",K147,0)</f>
        <v>0</v>
      </c>
      <c r="BI147" s="191">
        <f>IF(O147="nulová",K147,0)</f>
        <v>0</v>
      </c>
      <c r="BJ147" s="19" t="s">
        <v>141</v>
      </c>
      <c r="BK147" s="191">
        <f>ROUND(P147*H147,2)</f>
        <v>0</v>
      </c>
      <c r="BL147" s="19" t="s">
        <v>503</v>
      </c>
      <c r="BM147" s="190" t="s">
        <v>1436</v>
      </c>
    </row>
    <row r="148" spans="1:47" s="2" customFormat="1" ht="11.25">
      <c r="A148" s="36"/>
      <c r="B148" s="37"/>
      <c r="C148" s="38"/>
      <c r="D148" s="198" t="s">
        <v>184</v>
      </c>
      <c r="E148" s="38"/>
      <c r="F148" s="199" t="s">
        <v>1437</v>
      </c>
      <c r="G148" s="38"/>
      <c r="H148" s="38"/>
      <c r="I148" s="200"/>
      <c r="J148" s="200"/>
      <c r="K148" s="38"/>
      <c r="L148" s="38"/>
      <c r="M148" s="41"/>
      <c r="N148" s="201"/>
      <c r="O148" s="202"/>
      <c r="P148" s="66"/>
      <c r="Q148" s="66"/>
      <c r="R148" s="66"/>
      <c r="S148" s="66"/>
      <c r="T148" s="66"/>
      <c r="U148" s="66"/>
      <c r="V148" s="66"/>
      <c r="W148" s="66"/>
      <c r="X148" s="67"/>
      <c r="Y148" s="36"/>
      <c r="Z148" s="36"/>
      <c r="AA148" s="36"/>
      <c r="AB148" s="36"/>
      <c r="AC148" s="36"/>
      <c r="AD148" s="36"/>
      <c r="AE148" s="36"/>
      <c r="AT148" s="19" t="s">
        <v>184</v>
      </c>
      <c r="AU148" s="19" t="s">
        <v>141</v>
      </c>
    </row>
    <row r="149" spans="1:65" s="2" customFormat="1" ht="24.2" customHeight="1">
      <c r="A149" s="36"/>
      <c r="B149" s="37"/>
      <c r="C149" s="236" t="s">
        <v>808</v>
      </c>
      <c r="D149" s="236" t="s">
        <v>405</v>
      </c>
      <c r="E149" s="237" t="s">
        <v>1438</v>
      </c>
      <c r="F149" s="238" t="s">
        <v>1439</v>
      </c>
      <c r="G149" s="239" t="s">
        <v>682</v>
      </c>
      <c r="H149" s="240">
        <v>46</v>
      </c>
      <c r="I149" s="241"/>
      <c r="J149" s="242"/>
      <c r="K149" s="243">
        <f>ROUND(P149*H149,2)</f>
        <v>0</v>
      </c>
      <c r="L149" s="238" t="s">
        <v>182</v>
      </c>
      <c r="M149" s="244"/>
      <c r="N149" s="245" t="s">
        <v>22</v>
      </c>
      <c r="O149" s="186" t="s">
        <v>48</v>
      </c>
      <c r="P149" s="187">
        <f>I149+J149</f>
        <v>0</v>
      </c>
      <c r="Q149" s="187">
        <f>ROUND(I149*H149,2)</f>
        <v>0</v>
      </c>
      <c r="R149" s="187">
        <f>ROUND(J149*H149,2)</f>
        <v>0</v>
      </c>
      <c r="S149" s="66"/>
      <c r="T149" s="188">
        <f>S149*H149</f>
        <v>0</v>
      </c>
      <c r="U149" s="188">
        <v>0.00224</v>
      </c>
      <c r="V149" s="188">
        <f>U149*H149</f>
        <v>0.10303999999999999</v>
      </c>
      <c r="W149" s="188">
        <v>0</v>
      </c>
      <c r="X149" s="189">
        <f>W149*H149</f>
        <v>0</v>
      </c>
      <c r="Y149" s="36"/>
      <c r="Z149" s="36"/>
      <c r="AA149" s="36"/>
      <c r="AB149" s="36"/>
      <c r="AC149" s="36"/>
      <c r="AD149" s="36"/>
      <c r="AE149" s="36"/>
      <c r="AR149" s="190" t="s">
        <v>511</v>
      </c>
      <c r="AT149" s="190" t="s">
        <v>405</v>
      </c>
      <c r="AU149" s="190" t="s">
        <v>141</v>
      </c>
      <c r="AY149" s="19" t="s">
        <v>138</v>
      </c>
      <c r="BE149" s="191">
        <f>IF(O149="základní",K149,0)</f>
        <v>0</v>
      </c>
      <c r="BF149" s="191">
        <f>IF(O149="snížená",K149,0)</f>
        <v>0</v>
      </c>
      <c r="BG149" s="191">
        <f>IF(O149="zákl. přenesená",K149,0)</f>
        <v>0</v>
      </c>
      <c r="BH149" s="191">
        <f>IF(O149="sníž. přenesená",K149,0)</f>
        <v>0</v>
      </c>
      <c r="BI149" s="191">
        <f>IF(O149="nulová",K149,0)</f>
        <v>0</v>
      </c>
      <c r="BJ149" s="19" t="s">
        <v>141</v>
      </c>
      <c r="BK149" s="191">
        <f>ROUND(P149*H149,2)</f>
        <v>0</v>
      </c>
      <c r="BL149" s="19" t="s">
        <v>503</v>
      </c>
      <c r="BM149" s="190" t="s">
        <v>1440</v>
      </c>
    </row>
    <row r="150" spans="2:51" s="14" customFormat="1" ht="11.25">
      <c r="B150" s="214"/>
      <c r="C150" s="215"/>
      <c r="D150" s="205" t="s">
        <v>186</v>
      </c>
      <c r="E150" s="215"/>
      <c r="F150" s="217" t="s">
        <v>1367</v>
      </c>
      <c r="G150" s="215"/>
      <c r="H150" s="218">
        <v>46</v>
      </c>
      <c r="I150" s="219"/>
      <c r="J150" s="219"/>
      <c r="K150" s="215"/>
      <c r="L150" s="215"/>
      <c r="M150" s="220"/>
      <c r="N150" s="221"/>
      <c r="O150" s="222"/>
      <c r="P150" s="222"/>
      <c r="Q150" s="222"/>
      <c r="R150" s="222"/>
      <c r="S150" s="222"/>
      <c r="T150" s="222"/>
      <c r="U150" s="222"/>
      <c r="V150" s="222"/>
      <c r="W150" s="222"/>
      <c r="X150" s="223"/>
      <c r="AT150" s="224" t="s">
        <v>186</v>
      </c>
      <c r="AU150" s="224" t="s">
        <v>141</v>
      </c>
      <c r="AV150" s="14" t="s">
        <v>141</v>
      </c>
      <c r="AW150" s="14" t="s">
        <v>4</v>
      </c>
      <c r="AX150" s="14" t="s">
        <v>86</v>
      </c>
      <c r="AY150" s="224" t="s">
        <v>138</v>
      </c>
    </row>
    <row r="151" spans="1:65" s="2" customFormat="1" ht="33" customHeight="1">
      <c r="A151" s="36"/>
      <c r="B151" s="37"/>
      <c r="C151" s="178" t="s">
        <v>308</v>
      </c>
      <c r="D151" s="178" t="s">
        <v>142</v>
      </c>
      <c r="E151" s="179" t="s">
        <v>1441</v>
      </c>
      <c r="F151" s="180" t="s">
        <v>1442</v>
      </c>
      <c r="G151" s="181" t="s">
        <v>144</v>
      </c>
      <c r="H151" s="182">
        <v>565</v>
      </c>
      <c r="I151" s="183"/>
      <c r="J151" s="183"/>
      <c r="K151" s="184">
        <f>ROUND(P151*H151,2)</f>
        <v>0</v>
      </c>
      <c r="L151" s="180" t="s">
        <v>182</v>
      </c>
      <c r="M151" s="41"/>
      <c r="N151" s="185" t="s">
        <v>22</v>
      </c>
      <c r="O151" s="186" t="s">
        <v>48</v>
      </c>
      <c r="P151" s="187">
        <f>I151+J151</f>
        <v>0</v>
      </c>
      <c r="Q151" s="187">
        <f>ROUND(I151*H151,2)</f>
        <v>0</v>
      </c>
      <c r="R151" s="187">
        <f>ROUND(J151*H151,2)</f>
        <v>0</v>
      </c>
      <c r="S151" s="66"/>
      <c r="T151" s="188">
        <f>S151*H151</f>
        <v>0</v>
      </c>
      <c r="U151" s="188">
        <v>0</v>
      </c>
      <c r="V151" s="188">
        <f>U151*H151</f>
        <v>0</v>
      </c>
      <c r="W151" s="188">
        <v>0</v>
      </c>
      <c r="X151" s="189">
        <f>W151*H151</f>
        <v>0</v>
      </c>
      <c r="Y151" s="36"/>
      <c r="Z151" s="36"/>
      <c r="AA151" s="36"/>
      <c r="AB151" s="36"/>
      <c r="AC151" s="36"/>
      <c r="AD151" s="36"/>
      <c r="AE151" s="36"/>
      <c r="AR151" s="190" t="s">
        <v>503</v>
      </c>
      <c r="AT151" s="190" t="s">
        <v>142</v>
      </c>
      <c r="AU151" s="190" t="s">
        <v>141</v>
      </c>
      <c r="AY151" s="19" t="s">
        <v>138</v>
      </c>
      <c r="BE151" s="191">
        <f>IF(O151="základní",K151,0)</f>
        <v>0</v>
      </c>
      <c r="BF151" s="191">
        <f>IF(O151="snížená",K151,0)</f>
        <v>0</v>
      </c>
      <c r="BG151" s="191">
        <f>IF(O151="zákl. přenesená",K151,0)</f>
        <v>0</v>
      </c>
      <c r="BH151" s="191">
        <f>IF(O151="sníž. přenesená",K151,0)</f>
        <v>0</v>
      </c>
      <c r="BI151" s="191">
        <f>IF(O151="nulová",K151,0)</f>
        <v>0</v>
      </c>
      <c r="BJ151" s="19" t="s">
        <v>141</v>
      </c>
      <c r="BK151" s="191">
        <f>ROUND(P151*H151,2)</f>
        <v>0</v>
      </c>
      <c r="BL151" s="19" t="s">
        <v>503</v>
      </c>
      <c r="BM151" s="190" t="s">
        <v>1443</v>
      </c>
    </row>
    <row r="152" spans="1:47" s="2" customFormat="1" ht="11.25">
      <c r="A152" s="36"/>
      <c r="B152" s="37"/>
      <c r="C152" s="38"/>
      <c r="D152" s="198" t="s">
        <v>184</v>
      </c>
      <c r="E152" s="38"/>
      <c r="F152" s="199" t="s">
        <v>1444</v>
      </c>
      <c r="G152" s="38"/>
      <c r="H152" s="38"/>
      <c r="I152" s="200"/>
      <c r="J152" s="200"/>
      <c r="K152" s="38"/>
      <c r="L152" s="38"/>
      <c r="M152" s="41"/>
      <c r="N152" s="201"/>
      <c r="O152" s="202"/>
      <c r="P152" s="66"/>
      <c r="Q152" s="66"/>
      <c r="R152" s="66"/>
      <c r="S152" s="66"/>
      <c r="T152" s="66"/>
      <c r="U152" s="66"/>
      <c r="V152" s="66"/>
      <c r="W152" s="66"/>
      <c r="X152" s="67"/>
      <c r="Y152" s="36"/>
      <c r="Z152" s="36"/>
      <c r="AA152" s="36"/>
      <c r="AB152" s="36"/>
      <c r="AC152" s="36"/>
      <c r="AD152" s="36"/>
      <c r="AE152" s="36"/>
      <c r="AT152" s="19" t="s">
        <v>184</v>
      </c>
      <c r="AU152" s="19" t="s">
        <v>141</v>
      </c>
    </row>
    <row r="153" spans="1:65" s="2" customFormat="1" ht="33" customHeight="1">
      <c r="A153" s="36"/>
      <c r="B153" s="37"/>
      <c r="C153" s="178" t="s">
        <v>362</v>
      </c>
      <c r="D153" s="178" t="s">
        <v>142</v>
      </c>
      <c r="E153" s="179" t="s">
        <v>1445</v>
      </c>
      <c r="F153" s="180" t="s">
        <v>1446</v>
      </c>
      <c r="G153" s="181" t="s">
        <v>144</v>
      </c>
      <c r="H153" s="182">
        <v>10</v>
      </c>
      <c r="I153" s="183"/>
      <c r="J153" s="183"/>
      <c r="K153" s="184">
        <f>ROUND(P153*H153,2)</f>
        <v>0</v>
      </c>
      <c r="L153" s="180" t="s">
        <v>182</v>
      </c>
      <c r="M153" s="41"/>
      <c r="N153" s="185" t="s">
        <v>22</v>
      </c>
      <c r="O153" s="186" t="s">
        <v>48</v>
      </c>
      <c r="P153" s="187">
        <f>I153+J153</f>
        <v>0</v>
      </c>
      <c r="Q153" s="187">
        <f>ROUND(I153*H153,2)</f>
        <v>0</v>
      </c>
      <c r="R153" s="187">
        <f>ROUND(J153*H153,2)</f>
        <v>0</v>
      </c>
      <c r="S153" s="66"/>
      <c r="T153" s="188">
        <f>S153*H153</f>
        <v>0</v>
      </c>
      <c r="U153" s="188">
        <v>0</v>
      </c>
      <c r="V153" s="188">
        <f>U153*H153</f>
        <v>0</v>
      </c>
      <c r="W153" s="188">
        <v>0</v>
      </c>
      <c r="X153" s="189">
        <f>W153*H153</f>
        <v>0</v>
      </c>
      <c r="Y153" s="36"/>
      <c r="Z153" s="36"/>
      <c r="AA153" s="36"/>
      <c r="AB153" s="36"/>
      <c r="AC153" s="36"/>
      <c r="AD153" s="36"/>
      <c r="AE153" s="36"/>
      <c r="AR153" s="190" t="s">
        <v>503</v>
      </c>
      <c r="AT153" s="190" t="s">
        <v>142</v>
      </c>
      <c r="AU153" s="190" t="s">
        <v>141</v>
      </c>
      <c r="AY153" s="19" t="s">
        <v>138</v>
      </c>
      <c r="BE153" s="191">
        <f>IF(O153="základní",K153,0)</f>
        <v>0</v>
      </c>
      <c r="BF153" s="191">
        <f>IF(O153="snížená",K153,0)</f>
        <v>0</v>
      </c>
      <c r="BG153" s="191">
        <f>IF(O153="zákl. přenesená",K153,0)</f>
        <v>0</v>
      </c>
      <c r="BH153" s="191">
        <f>IF(O153="sníž. přenesená",K153,0)</f>
        <v>0</v>
      </c>
      <c r="BI153" s="191">
        <f>IF(O153="nulová",K153,0)</f>
        <v>0</v>
      </c>
      <c r="BJ153" s="19" t="s">
        <v>141</v>
      </c>
      <c r="BK153" s="191">
        <f>ROUND(P153*H153,2)</f>
        <v>0</v>
      </c>
      <c r="BL153" s="19" t="s">
        <v>503</v>
      </c>
      <c r="BM153" s="190" t="s">
        <v>1447</v>
      </c>
    </row>
    <row r="154" spans="1:47" s="2" customFormat="1" ht="11.25">
      <c r="A154" s="36"/>
      <c r="B154" s="37"/>
      <c r="C154" s="38"/>
      <c r="D154" s="198" t="s">
        <v>184</v>
      </c>
      <c r="E154" s="38"/>
      <c r="F154" s="199" t="s">
        <v>1448</v>
      </c>
      <c r="G154" s="38"/>
      <c r="H154" s="38"/>
      <c r="I154" s="200"/>
      <c r="J154" s="200"/>
      <c r="K154" s="38"/>
      <c r="L154" s="38"/>
      <c r="M154" s="41"/>
      <c r="N154" s="201"/>
      <c r="O154" s="202"/>
      <c r="P154" s="66"/>
      <c r="Q154" s="66"/>
      <c r="R154" s="66"/>
      <c r="S154" s="66"/>
      <c r="T154" s="66"/>
      <c r="U154" s="66"/>
      <c r="V154" s="66"/>
      <c r="W154" s="66"/>
      <c r="X154" s="67"/>
      <c r="Y154" s="36"/>
      <c r="Z154" s="36"/>
      <c r="AA154" s="36"/>
      <c r="AB154" s="36"/>
      <c r="AC154" s="36"/>
      <c r="AD154" s="36"/>
      <c r="AE154" s="36"/>
      <c r="AT154" s="19" t="s">
        <v>184</v>
      </c>
      <c r="AU154" s="19" t="s">
        <v>141</v>
      </c>
    </row>
    <row r="155" spans="1:65" s="2" customFormat="1" ht="33" customHeight="1">
      <c r="A155" s="36"/>
      <c r="B155" s="37"/>
      <c r="C155" s="178" t="s">
        <v>335</v>
      </c>
      <c r="D155" s="178" t="s">
        <v>142</v>
      </c>
      <c r="E155" s="179" t="s">
        <v>1449</v>
      </c>
      <c r="F155" s="180" t="s">
        <v>1450</v>
      </c>
      <c r="G155" s="181" t="s">
        <v>144</v>
      </c>
      <c r="H155" s="182">
        <v>24</v>
      </c>
      <c r="I155" s="183"/>
      <c r="J155" s="183"/>
      <c r="K155" s="184">
        <f>ROUND(P155*H155,2)</f>
        <v>0</v>
      </c>
      <c r="L155" s="180" t="s">
        <v>182</v>
      </c>
      <c r="M155" s="41"/>
      <c r="N155" s="185" t="s">
        <v>22</v>
      </c>
      <c r="O155" s="186" t="s">
        <v>48</v>
      </c>
      <c r="P155" s="187">
        <f>I155+J155</f>
        <v>0</v>
      </c>
      <c r="Q155" s="187">
        <f>ROUND(I155*H155,2)</f>
        <v>0</v>
      </c>
      <c r="R155" s="187">
        <f>ROUND(J155*H155,2)</f>
        <v>0</v>
      </c>
      <c r="S155" s="66"/>
      <c r="T155" s="188">
        <f>S155*H155</f>
        <v>0</v>
      </c>
      <c r="U155" s="188">
        <v>0</v>
      </c>
      <c r="V155" s="188">
        <f>U155*H155</f>
        <v>0</v>
      </c>
      <c r="W155" s="188">
        <v>0</v>
      </c>
      <c r="X155" s="189">
        <f>W155*H155</f>
        <v>0</v>
      </c>
      <c r="Y155" s="36"/>
      <c r="Z155" s="36"/>
      <c r="AA155" s="36"/>
      <c r="AB155" s="36"/>
      <c r="AC155" s="36"/>
      <c r="AD155" s="36"/>
      <c r="AE155" s="36"/>
      <c r="AR155" s="190" t="s">
        <v>503</v>
      </c>
      <c r="AT155" s="190" t="s">
        <v>142</v>
      </c>
      <c r="AU155" s="190" t="s">
        <v>141</v>
      </c>
      <c r="AY155" s="19" t="s">
        <v>138</v>
      </c>
      <c r="BE155" s="191">
        <f>IF(O155="základní",K155,0)</f>
        <v>0</v>
      </c>
      <c r="BF155" s="191">
        <f>IF(O155="snížená",K155,0)</f>
        <v>0</v>
      </c>
      <c r="BG155" s="191">
        <f>IF(O155="zákl. přenesená",K155,0)</f>
        <v>0</v>
      </c>
      <c r="BH155" s="191">
        <f>IF(O155="sníž. přenesená",K155,0)</f>
        <v>0</v>
      </c>
      <c r="BI155" s="191">
        <f>IF(O155="nulová",K155,0)</f>
        <v>0</v>
      </c>
      <c r="BJ155" s="19" t="s">
        <v>141</v>
      </c>
      <c r="BK155" s="191">
        <f>ROUND(P155*H155,2)</f>
        <v>0</v>
      </c>
      <c r="BL155" s="19" t="s">
        <v>503</v>
      </c>
      <c r="BM155" s="190" t="s">
        <v>1451</v>
      </c>
    </row>
    <row r="156" spans="1:47" s="2" customFormat="1" ht="11.25">
      <c r="A156" s="36"/>
      <c r="B156" s="37"/>
      <c r="C156" s="38"/>
      <c r="D156" s="198" t="s">
        <v>184</v>
      </c>
      <c r="E156" s="38"/>
      <c r="F156" s="199" t="s">
        <v>1452</v>
      </c>
      <c r="G156" s="38"/>
      <c r="H156" s="38"/>
      <c r="I156" s="200"/>
      <c r="J156" s="200"/>
      <c r="K156" s="38"/>
      <c r="L156" s="38"/>
      <c r="M156" s="41"/>
      <c r="N156" s="201"/>
      <c r="O156" s="202"/>
      <c r="P156" s="66"/>
      <c r="Q156" s="66"/>
      <c r="R156" s="66"/>
      <c r="S156" s="66"/>
      <c r="T156" s="66"/>
      <c r="U156" s="66"/>
      <c r="V156" s="66"/>
      <c r="W156" s="66"/>
      <c r="X156" s="67"/>
      <c r="Y156" s="36"/>
      <c r="Z156" s="36"/>
      <c r="AA156" s="36"/>
      <c r="AB156" s="36"/>
      <c r="AC156" s="36"/>
      <c r="AD156" s="36"/>
      <c r="AE156" s="36"/>
      <c r="AT156" s="19" t="s">
        <v>184</v>
      </c>
      <c r="AU156" s="19" t="s">
        <v>141</v>
      </c>
    </row>
    <row r="157" spans="1:65" s="2" customFormat="1" ht="33" customHeight="1">
      <c r="A157" s="36"/>
      <c r="B157" s="37"/>
      <c r="C157" s="178" t="s">
        <v>265</v>
      </c>
      <c r="D157" s="178" t="s">
        <v>142</v>
      </c>
      <c r="E157" s="179" t="s">
        <v>1453</v>
      </c>
      <c r="F157" s="180" t="s">
        <v>1454</v>
      </c>
      <c r="G157" s="181" t="s">
        <v>144</v>
      </c>
      <c r="H157" s="182">
        <v>8</v>
      </c>
      <c r="I157" s="183"/>
      <c r="J157" s="183"/>
      <c r="K157" s="184">
        <f>ROUND(P157*H157,2)</f>
        <v>0</v>
      </c>
      <c r="L157" s="180" t="s">
        <v>182</v>
      </c>
      <c r="M157" s="41"/>
      <c r="N157" s="185" t="s">
        <v>22</v>
      </c>
      <c r="O157" s="186" t="s">
        <v>48</v>
      </c>
      <c r="P157" s="187">
        <f>I157+J157</f>
        <v>0</v>
      </c>
      <c r="Q157" s="187">
        <f>ROUND(I157*H157,2)</f>
        <v>0</v>
      </c>
      <c r="R157" s="187">
        <f>ROUND(J157*H157,2)</f>
        <v>0</v>
      </c>
      <c r="S157" s="66"/>
      <c r="T157" s="188">
        <f>S157*H157</f>
        <v>0</v>
      </c>
      <c r="U157" s="188">
        <v>0</v>
      </c>
      <c r="V157" s="188">
        <f>U157*H157</f>
        <v>0</v>
      </c>
      <c r="W157" s="188">
        <v>0</v>
      </c>
      <c r="X157" s="189">
        <f>W157*H157</f>
        <v>0</v>
      </c>
      <c r="Y157" s="36"/>
      <c r="Z157" s="36"/>
      <c r="AA157" s="36"/>
      <c r="AB157" s="36"/>
      <c r="AC157" s="36"/>
      <c r="AD157" s="36"/>
      <c r="AE157" s="36"/>
      <c r="AR157" s="190" t="s">
        <v>503</v>
      </c>
      <c r="AT157" s="190" t="s">
        <v>142</v>
      </c>
      <c r="AU157" s="190" t="s">
        <v>141</v>
      </c>
      <c r="AY157" s="19" t="s">
        <v>138</v>
      </c>
      <c r="BE157" s="191">
        <f>IF(O157="základní",K157,0)</f>
        <v>0</v>
      </c>
      <c r="BF157" s="191">
        <f>IF(O157="snížená",K157,0)</f>
        <v>0</v>
      </c>
      <c r="BG157" s="191">
        <f>IF(O157="zákl. přenesená",K157,0)</f>
        <v>0</v>
      </c>
      <c r="BH157" s="191">
        <f>IF(O157="sníž. přenesená",K157,0)</f>
        <v>0</v>
      </c>
      <c r="BI157" s="191">
        <f>IF(O157="nulová",K157,0)</f>
        <v>0</v>
      </c>
      <c r="BJ157" s="19" t="s">
        <v>141</v>
      </c>
      <c r="BK157" s="191">
        <f>ROUND(P157*H157,2)</f>
        <v>0</v>
      </c>
      <c r="BL157" s="19" t="s">
        <v>503</v>
      </c>
      <c r="BM157" s="190" t="s">
        <v>1455</v>
      </c>
    </row>
    <row r="158" spans="1:47" s="2" customFormat="1" ht="11.25">
      <c r="A158" s="36"/>
      <c r="B158" s="37"/>
      <c r="C158" s="38"/>
      <c r="D158" s="198" t="s">
        <v>184</v>
      </c>
      <c r="E158" s="38"/>
      <c r="F158" s="199" t="s">
        <v>1456</v>
      </c>
      <c r="G158" s="38"/>
      <c r="H158" s="38"/>
      <c r="I158" s="200"/>
      <c r="J158" s="200"/>
      <c r="K158" s="38"/>
      <c r="L158" s="38"/>
      <c r="M158" s="41"/>
      <c r="N158" s="201"/>
      <c r="O158" s="202"/>
      <c r="P158" s="66"/>
      <c r="Q158" s="66"/>
      <c r="R158" s="66"/>
      <c r="S158" s="66"/>
      <c r="T158" s="66"/>
      <c r="U158" s="66"/>
      <c r="V158" s="66"/>
      <c r="W158" s="66"/>
      <c r="X158" s="67"/>
      <c r="Y158" s="36"/>
      <c r="Z158" s="36"/>
      <c r="AA158" s="36"/>
      <c r="AB158" s="36"/>
      <c r="AC158" s="36"/>
      <c r="AD158" s="36"/>
      <c r="AE158" s="36"/>
      <c r="AT158" s="19" t="s">
        <v>184</v>
      </c>
      <c r="AU158" s="19" t="s">
        <v>141</v>
      </c>
    </row>
    <row r="159" spans="1:65" s="2" customFormat="1" ht="37.9" customHeight="1">
      <c r="A159" s="36"/>
      <c r="B159" s="37"/>
      <c r="C159" s="178" t="s">
        <v>278</v>
      </c>
      <c r="D159" s="178" t="s">
        <v>142</v>
      </c>
      <c r="E159" s="179" t="s">
        <v>1457</v>
      </c>
      <c r="F159" s="180" t="s">
        <v>1458</v>
      </c>
      <c r="G159" s="181" t="s">
        <v>144</v>
      </c>
      <c r="H159" s="182">
        <v>242</v>
      </c>
      <c r="I159" s="183"/>
      <c r="J159" s="183"/>
      <c r="K159" s="184">
        <f>ROUND(P159*H159,2)</f>
        <v>0</v>
      </c>
      <c r="L159" s="180" t="s">
        <v>182</v>
      </c>
      <c r="M159" s="41"/>
      <c r="N159" s="185" t="s">
        <v>22</v>
      </c>
      <c r="O159" s="186" t="s">
        <v>48</v>
      </c>
      <c r="P159" s="187">
        <f>I159+J159</f>
        <v>0</v>
      </c>
      <c r="Q159" s="187">
        <f>ROUND(I159*H159,2)</f>
        <v>0</v>
      </c>
      <c r="R159" s="187">
        <f>ROUND(J159*H159,2)</f>
        <v>0</v>
      </c>
      <c r="S159" s="66"/>
      <c r="T159" s="188">
        <f>S159*H159</f>
        <v>0</v>
      </c>
      <c r="U159" s="188">
        <v>0</v>
      </c>
      <c r="V159" s="188">
        <f>U159*H159</f>
        <v>0</v>
      </c>
      <c r="W159" s="188">
        <v>0</v>
      </c>
      <c r="X159" s="189">
        <f>W159*H159</f>
        <v>0</v>
      </c>
      <c r="Y159" s="36"/>
      <c r="Z159" s="36"/>
      <c r="AA159" s="36"/>
      <c r="AB159" s="36"/>
      <c r="AC159" s="36"/>
      <c r="AD159" s="36"/>
      <c r="AE159" s="36"/>
      <c r="AR159" s="190" t="s">
        <v>503</v>
      </c>
      <c r="AT159" s="190" t="s">
        <v>142</v>
      </c>
      <c r="AU159" s="190" t="s">
        <v>141</v>
      </c>
      <c r="AY159" s="19" t="s">
        <v>138</v>
      </c>
      <c r="BE159" s="191">
        <f>IF(O159="základní",K159,0)</f>
        <v>0</v>
      </c>
      <c r="BF159" s="191">
        <f>IF(O159="snížená",K159,0)</f>
        <v>0</v>
      </c>
      <c r="BG159" s="191">
        <f>IF(O159="zákl. přenesená",K159,0)</f>
        <v>0</v>
      </c>
      <c r="BH159" s="191">
        <f>IF(O159="sníž. přenesená",K159,0)</f>
        <v>0</v>
      </c>
      <c r="BI159" s="191">
        <f>IF(O159="nulová",K159,0)</f>
        <v>0</v>
      </c>
      <c r="BJ159" s="19" t="s">
        <v>141</v>
      </c>
      <c r="BK159" s="191">
        <f>ROUND(P159*H159,2)</f>
        <v>0</v>
      </c>
      <c r="BL159" s="19" t="s">
        <v>503</v>
      </c>
      <c r="BM159" s="190" t="s">
        <v>1459</v>
      </c>
    </row>
    <row r="160" spans="1:47" s="2" customFormat="1" ht="11.25">
      <c r="A160" s="36"/>
      <c r="B160" s="37"/>
      <c r="C160" s="38"/>
      <c r="D160" s="198" t="s">
        <v>184</v>
      </c>
      <c r="E160" s="38"/>
      <c r="F160" s="199" t="s">
        <v>1460</v>
      </c>
      <c r="G160" s="38"/>
      <c r="H160" s="38"/>
      <c r="I160" s="200"/>
      <c r="J160" s="200"/>
      <c r="K160" s="38"/>
      <c r="L160" s="38"/>
      <c r="M160" s="41"/>
      <c r="N160" s="201"/>
      <c r="O160" s="202"/>
      <c r="P160" s="66"/>
      <c r="Q160" s="66"/>
      <c r="R160" s="66"/>
      <c r="S160" s="66"/>
      <c r="T160" s="66"/>
      <c r="U160" s="66"/>
      <c r="V160" s="66"/>
      <c r="W160" s="66"/>
      <c r="X160" s="67"/>
      <c r="Y160" s="36"/>
      <c r="Z160" s="36"/>
      <c r="AA160" s="36"/>
      <c r="AB160" s="36"/>
      <c r="AC160" s="36"/>
      <c r="AD160" s="36"/>
      <c r="AE160" s="36"/>
      <c r="AT160" s="19" t="s">
        <v>184</v>
      </c>
      <c r="AU160" s="19" t="s">
        <v>141</v>
      </c>
    </row>
    <row r="161" spans="1:65" s="2" customFormat="1" ht="24.2" customHeight="1">
      <c r="A161" s="36"/>
      <c r="B161" s="37"/>
      <c r="C161" s="178" t="s">
        <v>382</v>
      </c>
      <c r="D161" s="178" t="s">
        <v>142</v>
      </c>
      <c r="E161" s="179" t="s">
        <v>1461</v>
      </c>
      <c r="F161" s="180" t="s">
        <v>1462</v>
      </c>
      <c r="G161" s="181" t="s">
        <v>144</v>
      </c>
      <c r="H161" s="182">
        <v>22</v>
      </c>
      <c r="I161" s="183"/>
      <c r="J161" s="183"/>
      <c r="K161" s="184">
        <f>ROUND(P161*H161,2)</f>
        <v>0</v>
      </c>
      <c r="L161" s="180" t="s">
        <v>182</v>
      </c>
      <c r="M161" s="41"/>
      <c r="N161" s="185" t="s">
        <v>22</v>
      </c>
      <c r="O161" s="186" t="s">
        <v>48</v>
      </c>
      <c r="P161" s="187">
        <f>I161+J161</f>
        <v>0</v>
      </c>
      <c r="Q161" s="187">
        <f>ROUND(I161*H161,2)</f>
        <v>0</v>
      </c>
      <c r="R161" s="187">
        <f>ROUND(J161*H161,2)</f>
        <v>0</v>
      </c>
      <c r="S161" s="66"/>
      <c r="T161" s="188">
        <f>S161*H161</f>
        <v>0</v>
      </c>
      <c r="U161" s="188">
        <v>0</v>
      </c>
      <c r="V161" s="188">
        <f>U161*H161</f>
        <v>0</v>
      </c>
      <c r="W161" s="188">
        <v>0</v>
      </c>
      <c r="X161" s="189">
        <f>W161*H161</f>
        <v>0</v>
      </c>
      <c r="Y161" s="36"/>
      <c r="Z161" s="36"/>
      <c r="AA161" s="36"/>
      <c r="AB161" s="36"/>
      <c r="AC161" s="36"/>
      <c r="AD161" s="36"/>
      <c r="AE161" s="36"/>
      <c r="AR161" s="190" t="s">
        <v>503</v>
      </c>
      <c r="AT161" s="190" t="s">
        <v>142</v>
      </c>
      <c r="AU161" s="190" t="s">
        <v>141</v>
      </c>
      <c r="AY161" s="19" t="s">
        <v>138</v>
      </c>
      <c r="BE161" s="191">
        <f>IF(O161="základní",K161,0)</f>
        <v>0</v>
      </c>
      <c r="BF161" s="191">
        <f>IF(O161="snížená",K161,0)</f>
        <v>0</v>
      </c>
      <c r="BG161" s="191">
        <f>IF(O161="zákl. přenesená",K161,0)</f>
        <v>0</v>
      </c>
      <c r="BH161" s="191">
        <f>IF(O161="sníž. přenesená",K161,0)</f>
        <v>0</v>
      </c>
      <c r="BI161" s="191">
        <f>IF(O161="nulová",K161,0)</f>
        <v>0</v>
      </c>
      <c r="BJ161" s="19" t="s">
        <v>141</v>
      </c>
      <c r="BK161" s="191">
        <f>ROUND(P161*H161,2)</f>
        <v>0</v>
      </c>
      <c r="BL161" s="19" t="s">
        <v>503</v>
      </c>
      <c r="BM161" s="190" t="s">
        <v>1463</v>
      </c>
    </row>
    <row r="162" spans="1:47" s="2" customFormat="1" ht="11.25">
      <c r="A162" s="36"/>
      <c r="B162" s="37"/>
      <c r="C162" s="38"/>
      <c r="D162" s="198" t="s">
        <v>184</v>
      </c>
      <c r="E162" s="38"/>
      <c r="F162" s="199" t="s">
        <v>1464</v>
      </c>
      <c r="G162" s="38"/>
      <c r="H162" s="38"/>
      <c r="I162" s="200"/>
      <c r="J162" s="200"/>
      <c r="K162" s="38"/>
      <c r="L162" s="38"/>
      <c r="M162" s="41"/>
      <c r="N162" s="201"/>
      <c r="O162" s="202"/>
      <c r="P162" s="66"/>
      <c r="Q162" s="66"/>
      <c r="R162" s="66"/>
      <c r="S162" s="66"/>
      <c r="T162" s="66"/>
      <c r="U162" s="66"/>
      <c r="V162" s="66"/>
      <c r="W162" s="66"/>
      <c r="X162" s="67"/>
      <c r="Y162" s="36"/>
      <c r="Z162" s="36"/>
      <c r="AA162" s="36"/>
      <c r="AB162" s="36"/>
      <c r="AC162" s="36"/>
      <c r="AD162" s="36"/>
      <c r="AE162" s="36"/>
      <c r="AT162" s="19" t="s">
        <v>184</v>
      </c>
      <c r="AU162" s="19" t="s">
        <v>141</v>
      </c>
    </row>
    <row r="163" spans="1:65" s="2" customFormat="1" ht="24.2" customHeight="1">
      <c r="A163" s="36"/>
      <c r="B163" s="37"/>
      <c r="C163" s="178" t="s">
        <v>679</v>
      </c>
      <c r="D163" s="178" t="s">
        <v>142</v>
      </c>
      <c r="E163" s="179" t="s">
        <v>1465</v>
      </c>
      <c r="F163" s="180" t="s">
        <v>1466</v>
      </c>
      <c r="G163" s="181" t="s">
        <v>144</v>
      </c>
      <c r="H163" s="182">
        <v>2</v>
      </c>
      <c r="I163" s="183"/>
      <c r="J163" s="183"/>
      <c r="K163" s="184">
        <f>ROUND(P163*H163,2)</f>
        <v>0</v>
      </c>
      <c r="L163" s="180" t="s">
        <v>182</v>
      </c>
      <c r="M163" s="41"/>
      <c r="N163" s="185" t="s">
        <v>22</v>
      </c>
      <c r="O163" s="186" t="s">
        <v>48</v>
      </c>
      <c r="P163" s="187">
        <f>I163+J163</f>
        <v>0</v>
      </c>
      <c r="Q163" s="187">
        <f>ROUND(I163*H163,2)</f>
        <v>0</v>
      </c>
      <c r="R163" s="187">
        <f>ROUND(J163*H163,2)</f>
        <v>0</v>
      </c>
      <c r="S163" s="66"/>
      <c r="T163" s="188">
        <f>S163*H163</f>
        <v>0</v>
      </c>
      <c r="U163" s="188">
        <v>0</v>
      </c>
      <c r="V163" s="188">
        <f>U163*H163</f>
        <v>0</v>
      </c>
      <c r="W163" s="188">
        <v>0</v>
      </c>
      <c r="X163" s="189">
        <f>W163*H163</f>
        <v>0</v>
      </c>
      <c r="Y163" s="36"/>
      <c r="Z163" s="36"/>
      <c r="AA163" s="36"/>
      <c r="AB163" s="36"/>
      <c r="AC163" s="36"/>
      <c r="AD163" s="36"/>
      <c r="AE163" s="36"/>
      <c r="AR163" s="190" t="s">
        <v>503</v>
      </c>
      <c r="AT163" s="190" t="s">
        <v>142</v>
      </c>
      <c r="AU163" s="190" t="s">
        <v>141</v>
      </c>
      <c r="AY163" s="19" t="s">
        <v>138</v>
      </c>
      <c r="BE163" s="191">
        <f>IF(O163="základní",K163,0)</f>
        <v>0</v>
      </c>
      <c r="BF163" s="191">
        <f>IF(O163="snížená",K163,0)</f>
        <v>0</v>
      </c>
      <c r="BG163" s="191">
        <f>IF(O163="zákl. přenesená",K163,0)</f>
        <v>0</v>
      </c>
      <c r="BH163" s="191">
        <f>IF(O163="sníž. přenesená",K163,0)</f>
        <v>0</v>
      </c>
      <c r="BI163" s="191">
        <f>IF(O163="nulová",K163,0)</f>
        <v>0</v>
      </c>
      <c r="BJ163" s="19" t="s">
        <v>141</v>
      </c>
      <c r="BK163" s="191">
        <f>ROUND(P163*H163,2)</f>
        <v>0</v>
      </c>
      <c r="BL163" s="19" t="s">
        <v>503</v>
      </c>
      <c r="BM163" s="190" t="s">
        <v>1467</v>
      </c>
    </row>
    <row r="164" spans="1:47" s="2" customFormat="1" ht="11.25">
      <c r="A164" s="36"/>
      <c r="B164" s="37"/>
      <c r="C164" s="38"/>
      <c r="D164" s="198" t="s">
        <v>184</v>
      </c>
      <c r="E164" s="38"/>
      <c r="F164" s="199" t="s">
        <v>1468</v>
      </c>
      <c r="G164" s="38"/>
      <c r="H164" s="38"/>
      <c r="I164" s="200"/>
      <c r="J164" s="200"/>
      <c r="K164" s="38"/>
      <c r="L164" s="38"/>
      <c r="M164" s="41"/>
      <c r="N164" s="201"/>
      <c r="O164" s="202"/>
      <c r="P164" s="66"/>
      <c r="Q164" s="66"/>
      <c r="R164" s="66"/>
      <c r="S164" s="66"/>
      <c r="T164" s="66"/>
      <c r="U164" s="66"/>
      <c r="V164" s="66"/>
      <c r="W164" s="66"/>
      <c r="X164" s="67"/>
      <c r="Y164" s="36"/>
      <c r="Z164" s="36"/>
      <c r="AA164" s="36"/>
      <c r="AB164" s="36"/>
      <c r="AC164" s="36"/>
      <c r="AD164" s="36"/>
      <c r="AE164" s="36"/>
      <c r="AT164" s="19" t="s">
        <v>184</v>
      </c>
      <c r="AU164" s="19" t="s">
        <v>141</v>
      </c>
    </row>
    <row r="165" spans="1:65" s="2" customFormat="1" ht="33" customHeight="1">
      <c r="A165" s="36"/>
      <c r="B165" s="37"/>
      <c r="C165" s="178" t="s">
        <v>767</v>
      </c>
      <c r="D165" s="178" t="s">
        <v>142</v>
      </c>
      <c r="E165" s="179" t="s">
        <v>1469</v>
      </c>
      <c r="F165" s="180" t="s">
        <v>1470</v>
      </c>
      <c r="G165" s="181" t="s">
        <v>144</v>
      </c>
      <c r="H165" s="182">
        <v>1</v>
      </c>
      <c r="I165" s="183"/>
      <c r="J165" s="183"/>
      <c r="K165" s="184">
        <f>ROUND(P165*H165,2)</f>
        <v>0</v>
      </c>
      <c r="L165" s="180" t="s">
        <v>182</v>
      </c>
      <c r="M165" s="41"/>
      <c r="N165" s="185" t="s">
        <v>22</v>
      </c>
      <c r="O165" s="186" t="s">
        <v>48</v>
      </c>
      <c r="P165" s="187">
        <f>I165+J165</f>
        <v>0</v>
      </c>
      <c r="Q165" s="187">
        <f>ROUND(I165*H165,2)</f>
        <v>0</v>
      </c>
      <c r="R165" s="187">
        <f>ROUND(J165*H165,2)</f>
        <v>0</v>
      </c>
      <c r="S165" s="66"/>
      <c r="T165" s="188">
        <f>S165*H165</f>
        <v>0</v>
      </c>
      <c r="U165" s="188">
        <v>0</v>
      </c>
      <c r="V165" s="188">
        <f>U165*H165</f>
        <v>0</v>
      </c>
      <c r="W165" s="188">
        <v>0</v>
      </c>
      <c r="X165" s="189">
        <f>W165*H165</f>
        <v>0</v>
      </c>
      <c r="Y165" s="36"/>
      <c r="Z165" s="36"/>
      <c r="AA165" s="36"/>
      <c r="AB165" s="36"/>
      <c r="AC165" s="36"/>
      <c r="AD165" s="36"/>
      <c r="AE165" s="36"/>
      <c r="AR165" s="190" t="s">
        <v>503</v>
      </c>
      <c r="AT165" s="190" t="s">
        <v>142</v>
      </c>
      <c r="AU165" s="190" t="s">
        <v>141</v>
      </c>
      <c r="AY165" s="19" t="s">
        <v>138</v>
      </c>
      <c r="BE165" s="191">
        <f>IF(O165="základní",K165,0)</f>
        <v>0</v>
      </c>
      <c r="BF165" s="191">
        <f>IF(O165="snížená",K165,0)</f>
        <v>0</v>
      </c>
      <c r="BG165" s="191">
        <f>IF(O165="zákl. přenesená",K165,0)</f>
        <v>0</v>
      </c>
      <c r="BH165" s="191">
        <f>IF(O165="sníž. přenesená",K165,0)</f>
        <v>0</v>
      </c>
      <c r="BI165" s="191">
        <f>IF(O165="nulová",K165,0)</f>
        <v>0</v>
      </c>
      <c r="BJ165" s="19" t="s">
        <v>141</v>
      </c>
      <c r="BK165" s="191">
        <f>ROUND(P165*H165,2)</f>
        <v>0</v>
      </c>
      <c r="BL165" s="19" t="s">
        <v>503</v>
      </c>
      <c r="BM165" s="190" t="s">
        <v>1471</v>
      </c>
    </row>
    <row r="166" spans="1:47" s="2" customFormat="1" ht="11.25">
      <c r="A166" s="36"/>
      <c r="B166" s="37"/>
      <c r="C166" s="38"/>
      <c r="D166" s="198" t="s">
        <v>184</v>
      </c>
      <c r="E166" s="38"/>
      <c r="F166" s="199" t="s">
        <v>1472</v>
      </c>
      <c r="G166" s="38"/>
      <c r="H166" s="38"/>
      <c r="I166" s="200"/>
      <c r="J166" s="200"/>
      <c r="K166" s="38"/>
      <c r="L166" s="38"/>
      <c r="M166" s="41"/>
      <c r="N166" s="201"/>
      <c r="O166" s="202"/>
      <c r="P166" s="66"/>
      <c r="Q166" s="66"/>
      <c r="R166" s="66"/>
      <c r="S166" s="66"/>
      <c r="T166" s="66"/>
      <c r="U166" s="66"/>
      <c r="V166" s="66"/>
      <c r="W166" s="66"/>
      <c r="X166" s="67"/>
      <c r="Y166" s="36"/>
      <c r="Z166" s="36"/>
      <c r="AA166" s="36"/>
      <c r="AB166" s="36"/>
      <c r="AC166" s="36"/>
      <c r="AD166" s="36"/>
      <c r="AE166" s="36"/>
      <c r="AT166" s="19" t="s">
        <v>184</v>
      </c>
      <c r="AU166" s="19" t="s">
        <v>141</v>
      </c>
    </row>
    <row r="167" spans="1:65" s="2" customFormat="1" ht="44.25" customHeight="1">
      <c r="A167" s="36"/>
      <c r="B167" s="37"/>
      <c r="C167" s="236" t="s">
        <v>751</v>
      </c>
      <c r="D167" s="236" t="s">
        <v>405</v>
      </c>
      <c r="E167" s="237" t="s">
        <v>1473</v>
      </c>
      <c r="F167" s="238" t="s">
        <v>1474</v>
      </c>
      <c r="G167" s="239" t="s">
        <v>144</v>
      </c>
      <c r="H167" s="240">
        <v>1</v>
      </c>
      <c r="I167" s="241"/>
      <c r="J167" s="242"/>
      <c r="K167" s="243">
        <f>ROUND(P167*H167,2)</f>
        <v>0</v>
      </c>
      <c r="L167" s="238" t="s">
        <v>1330</v>
      </c>
      <c r="M167" s="244"/>
      <c r="N167" s="245" t="s">
        <v>22</v>
      </c>
      <c r="O167" s="186" t="s">
        <v>48</v>
      </c>
      <c r="P167" s="187">
        <f>I167+J167</f>
        <v>0</v>
      </c>
      <c r="Q167" s="187">
        <f>ROUND(I167*H167,2)</f>
        <v>0</v>
      </c>
      <c r="R167" s="187">
        <f>ROUND(J167*H167,2)</f>
        <v>0</v>
      </c>
      <c r="S167" s="66"/>
      <c r="T167" s="188">
        <f>S167*H167</f>
        <v>0</v>
      </c>
      <c r="U167" s="188">
        <v>0.00152</v>
      </c>
      <c r="V167" s="188">
        <f>U167*H167</f>
        <v>0.00152</v>
      </c>
      <c r="W167" s="188">
        <v>0</v>
      </c>
      <c r="X167" s="189">
        <f>W167*H167</f>
        <v>0</v>
      </c>
      <c r="Y167" s="36"/>
      <c r="Z167" s="36"/>
      <c r="AA167" s="36"/>
      <c r="AB167" s="36"/>
      <c r="AC167" s="36"/>
      <c r="AD167" s="36"/>
      <c r="AE167" s="36"/>
      <c r="AR167" s="190" t="s">
        <v>511</v>
      </c>
      <c r="AT167" s="190" t="s">
        <v>405</v>
      </c>
      <c r="AU167" s="190" t="s">
        <v>141</v>
      </c>
      <c r="AY167" s="19" t="s">
        <v>138</v>
      </c>
      <c r="BE167" s="191">
        <f>IF(O167="základní",K167,0)</f>
        <v>0</v>
      </c>
      <c r="BF167" s="191">
        <f>IF(O167="snížená",K167,0)</f>
        <v>0</v>
      </c>
      <c r="BG167" s="191">
        <f>IF(O167="zákl. přenesená",K167,0)</f>
        <v>0</v>
      </c>
      <c r="BH167" s="191">
        <f>IF(O167="sníž. přenesená",K167,0)</f>
        <v>0</v>
      </c>
      <c r="BI167" s="191">
        <f>IF(O167="nulová",K167,0)</f>
        <v>0</v>
      </c>
      <c r="BJ167" s="19" t="s">
        <v>141</v>
      </c>
      <c r="BK167" s="191">
        <f>ROUND(P167*H167,2)</f>
        <v>0</v>
      </c>
      <c r="BL167" s="19" t="s">
        <v>503</v>
      </c>
      <c r="BM167" s="190" t="s">
        <v>1475</v>
      </c>
    </row>
    <row r="168" spans="1:65" s="2" customFormat="1" ht="33" customHeight="1">
      <c r="A168" s="36"/>
      <c r="B168" s="37"/>
      <c r="C168" s="178" t="s">
        <v>772</v>
      </c>
      <c r="D168" s="178" t="s">
        <v>142</v>
      </c>
      <c r="E168" s="179" t="s">
        <v>1476</v>
      </c>
      <c r="F168" s="180" t="s">
        <v>1477</v>
      </c>
      <c r="G168" s="181" t="s">
        <v>144</v>
      </c>
      <c r="H168" s="182">
        <v>1</v>
      </c>
      <c r="I168" s="183"/>
      <c r="J168" s="183"/>
      <c r="K168" s="184">
        <f>ROUND(P168*H168,2)</f>
        <v>0</v>
      </c>
      <c r="L168" s="180" t="s">
        <v>182</v>
      </c>
      <c r="M168" s="41"/>
      <c r="N168" s="185" t="s">
        <v>22</v>
      </c>
      <c r="O168" s="186" t="s">
        <v>48</v>
      </c>
      <c r="P168" s="187">
        <f>I168+J168</f>
        <v>0</v>
      </c>
      <c r="Q168" s="187">
        <f>ROUND(I168*H168,2)</f>
        <v>0</v>
      </c>
      <c r="R168" s="187">
        <f>ROUND(J168*H168,2)</f>
        <v>0</v>
      </c>
      <c r="S168" s="66"/>
      <c r="T168" s="188">
        <f>S168*H168</f>
        <v>0</v>
      </c>
      <c r="U168" s="188">
        <v>0</v>
      </c>
      <c r="V168" s="188">
        <f>U168*H168</f>
        <v>0</v>
      </c>
      <c r="W168" s="188">
        <v>0</v>
      </c>
      <c r="X168" s="189">
        <f>W168*H168</f>
        <v>0</v>
      </c>
      <c r="Y168" s="36"/>
      <c r="Z168" s="36"/>
      <c r="AA168" s="36"/>
      <c r="AB168" s="36"/>
      <c r="AC168" s="36"/>
      <c r="AD168" s="36"/>
      <c r="AE168" s="36"/>
      <c r="AR168" s="190" t="s">
        <v>503</v>
      </c>
      <c r="AT168" s="190" t="s">
        <v>142</v>
      </c>
      <c r="AU168" s="190" t="s">
        <v>141</v>
      </c>
      <c r="AY168" s="19" t="s">
        <v>138</v>
      </c>
      <c r="BE168" s="191">
        <f>IF(O168="základní",K168,0)</f>
        <v>0</v>
      </c>
      <c r="BF168" s="191">
        <f>IF(O168="snížená",K168,0)</f>
        <v>0</v>
      </c>
      <c r="BG168" s="191">
        <f>IF(O168="zákl. přenesená",K168,0)</f>
        <v>0</v>
      </c>
      <c r="BH168" s="191">
        <f>IF(O168="sníž. přenesená",K168,0)</f>
        <v>0</v>
      </c>
      <c r="BI168" s="191">
        <f>IF(O168="nulová",K168,0)</f>
        <v>0</v>
      </c>
      <c r="BJ168" s="19" t="s">
        <v>141</v>
      </c>
      <c r="BK168" s="191">
        <f>ROUND(P168*H168,2)</f>
        <v>0</v>
      </c>
      <c r="BL168" s="19" t="s">
        <v>503</v>
      </c>
      <c r="BM168" s="190" t="s">
        <v>1478</v>
      </c>
    </row>
    <row r="169" spans="1:47" s="2" customFormat="1" ht="11.25">
      <c r="A169" s="36"/>
      <c r="B169" s="37"/>
      <c r="C169" s="38"/>
      <c r="D169" s="198" t="s">
        <v>184</v>
      </c>
      <c r="E169" s="38"/>
      <c r="F169" s="199" t="s">
        <v>1479</v>
      </c>
      <c r="G169" s="38"/>
      <c r="H169" s="38"/>
      <c r="I169" s="200"/>
      <c r="J169" s="200"/>
      <c r="K169" s="38"/>
      <c r="L169" s="38"/>
      <c r="M169" s="41"/>
      <c r="N169" s="201"/>
      <c r="O169" s="202"/>
      <c r="P169" s="66"/>
      <c r="Q169" s="66"/>
      <c r="R169" s="66"/>
      <c r="S169" s="66"/>
      <c r="T169" s="66"/>
      <c r="U169" s="66"/>
      <c r="V169" s="66"/>
      <c r="W169" s="66"/>
      <c r="X169" s="67"/>
      <c r="Y169" s="36"/>
      <c r="Z169" s="36"/>
      <c r="AA169" s="36"/>
      <c r="AB169" s="36"/>
      <c r="AC169" s="36"/>
      <c r="AD169" s="36"/>
      <c r="AE169" s="36"/>
      <c r="AT169" s="19" t="s">
        <v>184</v>
      </c>
      <c r="AU169" s="19" t="s">
        <v>141</v>
      </c>
    </row>
    <row r="170" spans="1:65" s="2" customFormat="1" ht="24.2" customHeight="1">
      <c r="A170" s="36"/>
      <c r="B170" s="37"/>
      <c r="C170" s="236" t="s">
        <v>762</v>
      </c>
      <c r="D170" s="236" t="s">
        <v>405</v>
      </c>
      <c r="E170" s="237" t="s">
        <v>1480</v>
      </c>
      <c r="F170" s="238" t="s">
        <v>1481</v>
      </c>
      <c r="G170" s="239" t="s">
        <v>144</v>
      </c>
      <c r="H170" s="240">
        <v>1</v>
      </c>
      <c r="I170" s="241"/>
      <c r="J170" s="242"/>
      <c r="K170" s="243">
        <f>ROUND(P170*H170,2)</f>
        <v>0</v>
      </c>
      <c r="L170" s="238" t="s">
        <v>1330</v>
      </c>
      <c r="M170" s="244"/>
      <c r="N170" s="245" t="s">
        <v>22</v>
      </c>
      <c r="O170" s="186" t="s">
        <v>48</v>
      </c>
      <c r="P170" s="187">
        <f>I170+J170</f>
        <v>0</v>
      </c>
      <c r="Q170" s="187">
        <f>ROUND(I170*H170,2)</f>
        <v>0</v>
      </c>
      <c r="R170" s="187">
        <f>ROUND(J170*H170,2)</f>
        <v>0</v>
      </c>
      <c r="S170" s="66"/>
      <c r="T170" s="188">
        <f>S170*H170</f>
        <v>0</v>
      </c>
      <c r="U170" s="188">
        <v>0</v>
      </c>
      <c r="V170" s="188">
        <f>U170*H170</f>
        <v>0</v>
      </c>
      <c r="W170" s="188">
        <v>0</v>
      </c>
      <c r="X170" s="189">
        <f>W170*H170</f>
        <v>0</v>
      </c>
      <c r="Y170" s="36"/>
      <c r="Z170" s="36"/>
      <c r="AA170" s="36"/>
      <c r="AB170" s="36"/>
      <c r="AC170" s="36"/>
      <c r="AD170" s="36"/>
      <c r="AE170" s="36"/>
      <c r="AR170" s="190" t="s">
        <v>511</v>
      </c>
      <c r="AT170" s="190" t="s">
        <v>405</v>
      </c>
      <c r="AU170" s="190" t="s">
        <v>141</v>
      </c>
      <c r="AY170" s="19" t="s">
        <v>138</v>
      </c>
      <c r="BE170" s="191">
        <f>IF(O170="základní",K170,0)</f>
        <v>0</v>
      </c>
      <c r="BF170" s="191">
        <f>IF(O170="snížená",K170,0)</f>
        <v>0</v>
      </c>
      <c r="BG170" s="191">
        <f>IF(O170="zákl. přenesená",K170,0)</f>
        <v>0</v>
      </c>
      <c r="BH170" s="191">
        <f>IF(O170="sníž. přenesená",K170,0)</f>
        <v>0</v>
      </c>
      <c r="BI170" s="191">
        <f>IF(O170="nulová",K170,0)</f>
        <v>0</v>
      </c>
      <c r="BJ170" s="19" t="s">
        <v>141</v>
      </c>
      <c r="BK170" s="191">
        <f>ROUND(P170*H170,2)</f>
        <v>0</v>
      </c>
      <c r="BL170" s="19" t="s">
        <v>503</v>
      </c>
      <c r="BM170" s="190" t="s">
        <v>1482</v>
      </c>
    </row>
    <row r="171" spans="1:65" s="2" customFormat="1" ht="24.2" customHeight="1">
      <c r="A171" s="36"/>
      <c r="B171" s="37"/>
      <c r="C171" s="178" t="s">
        <v>689</v>
      </c>
      <c r="D171" s="178" t="s">
        <v>142</v>
      </c>
      <c r="E171" s="179" t="s">
        <v>1483</v>
      </c>
      <c r="F171" s="180" t="s">
        <v>1484</v>
      </c>
      <c r="G171" s="181" t="s">
        <v>144</v>
      </c>
      <c r="H171" s="182">
        <v>1</v>
      </c>
      <c r="I171" s="183"/>
      <c r="J171" s="183"/>
      <c r="K171" s="184">
        <f>ROUND(P171*H171,2)</f>
        <v>0</v>
      </c>
      <c r="L171" s="180" t="s">
        <v>182</v>
      </c>
      <c r="M171" s="41"/>
      <c r="N171" s="185" t="s">
        <v>22</v>
      </c>
      <c r="O171" s="186" t="s">
        <v>48</v>
      </c>
      <c r="P171" s="187">
        <f>I171+J171</f>
        <v>0</v>
      </c>
      <c r="Q171" s="187">
        <f>ROUND(I171*H171,2)</f>
        <v>0</v>
      </c>
      <c r="R171" s="187">
        <f>ROUND(J171*H171,2)</f>
        <v>0</v>
      </c>
      <c r="S171" s="66"/>
      <c r="T171" s="188">
        <f>S171*H171</f>
        <v>0</v>
      </c>
      <c r="U171" s="188">
        <v>0</v>
      </c>
      <c r="V171" s="188">
        <f>U171*H171</f>
        <v>0</v>
      </c>
      <c r="W171" s="188">
        <v>0</v>
      </c>
      <c r="X171" s="189">
        <f>W171*H171</f>
        <v>0</v>
      </c>
      <c r="Y171" s="36"/>
      <c r="Z171" s="36"/>
      <c r="AA171" s="36"/>
      <c r="AB171" s="36"/>
      <c r="AC171" s="36"/>
      <c r="AD171" s="36"/>
      <c r="AE171" s="36"/>
      <c r="AR171" s="190" t="s">
        <v>503</v>
      </c>
      <c r="AT171" s="190" t="s">
        <v>142</v>
      </c>
      <c r="AU171" s="190" t="s">
        <v>141</v>
      </c>
      <c r="AY171" s="19" t="s">
        <v>138</v>
      </c>
      <c r="BE171" s="191">
        <f>IF(O171="základní",K171,0)</f>
        <v>0</v>
      </c>
      <c r="BF171" s="191">
        <f>IF(O171="snížená",K171,0)</f>
        <v>0</v>
      </c>
      <c r="BG171" s="191">
        <f>IF(O171="zákl. přenesená",K171,0)</f>
        <v>0</v>
      </c>
      <c r="BH171" s="191">
        <f>IF(O171="sníž. přenesená",K171,0)</f>
        <v>0</v>
      </c>
      <c r="BI171" s="191">
        <f>IF(O171="nulová",K171,0)</f>
        <v>0</v>
      </c>
      <c r="BJ171" s="19" t="s">
        <v>141</v>
      </c>
      <c r="BK171" s="191">
        <f>ROUND(P171*H171,2)</f>
        <v>0</v>
      </c>
      <c r="BL171" s="19" t="s">
        <v>503</v>
      </c>
      <c r="BM171" s="190" t="s">
        <v>1485</v>
      </c>
    </row>
    <row r="172" spans="1:47" s="2" customFormat="1" ht="11.25">
      <c r="A172" s="36"/>
      <c r="B172" s="37"/>
      <c r="C172" s="38"/>
      <c r="D172" s="198" t="s">
        <v>184</v>
      </c>
      <c r="E172" s="38"/>
      <c r="F172" s="199" t="s">
        <v>1486</v>
      </c>
      <c r="G172" s="38"/>
      <c r="H172" s="38"/>
      <c r="I172" s="200"/>
      <c r="J172" s="200"/>
      <c r="K172" s="38"/>
      <c r="L172" s="38"/>
      <c r="M172" s="41"/>
      <c r="N172" s="201"/>
      <c r="O172" s="202"/>
      <c r="P172" s="66"/>
      <c r="Q172" s="66"/>
      <c r="R172" s="66"/>
      <c r="S172" s="66"/>
      <c r="T172" s="66"/>
      <c r="U172" s="66"/>
      <c r="V172" s="66"/>
      <c r="W172" s="66"/>
      <c r="X172" s="67"/>
      <c r="Y172" s="36"/>
      <c r="Z172" s="36"/>
      <c r="AA172" s="36"/>
      <c r="AB172" s="36"/>
      <c r="AC172" s="36"/>
      <c r="AD172" s="36"/>
      <c r="AE172" s="36"/>
      <c r="AT172" s="19" t="s">
        <v>184</v>
      </c>
      <c r="AU172" s="19" t="s">
        <v>141</v>
      </c>
    </row>
    <row r="173" spans="1:65" s="2" customFormat="1" ht="24.2" customHeight="1">
      <c r="A173" s="36"/>
      <c r="B173" s="37"/>
      <c r="C173" s="236" t="s">
        <v>395</v>
      </c>
      <c r="D173" s="236" t="s">
        <v>405</v>
      </c>
      <c r="E173" s="237" t="s">
        <v>1487</v>
      </c>
      <c r="F173" s="238" t="s">
        <v>1488</v>
      </c>
      <c r="G173" s="239" t="s">
        <v>144</v>
      </c>
      <c r="H173" s="240">
        <v>1</v>
      </c>
      <c r="I173" s="241"/>
      <c r="J173" s="242"/>
      <c r="K173" s="243">
        <f>ROUND(P173*H173,2)</f>
        <v>0</v>
      </c>
      <c r="L173" s="238" t="s">
        <v>182</v>
      </c>
      <c r="M173" s="244"/>
      <c r="N173" s="245" t="s">
        <v>22</v>
      </c>
      <c r="O173" s="186" t="s">
        <v>48</v>
      </c>
      <c r="P173" s="187">
        <f>I173+J173</f>
        <v>0</v>
      </c>
      <c r="Q173" s="187">
        <f>ROUND(I173*H173,2)</f>
        <v>0</v>
      </c>
      <c r="R173" s="187">
        <f>ROUND(J173*H173,2)</f>
        <v>0</v>
      </c>
      <c r="S173" s="66"/>
      <c r="T173" s="188">
        <f>S173*H173</f>
        <v>0</v>
      </c>
      <c r="U173" s="188">
        <v>1E-05</v>
      </c>
      <c r="V173" s="188">
        <f>U173*H173</f>
        <v>1E-05</v>
      </c>
      <c r="W173" s="188">
        <v>0</v>
      </c>
      <c r="X173" s="189">
        <f>W173*H173</f>
        <v>0</v>
      </c>
      <c r="Y173" s="36"/>
      <c r="Z173" s="36"/>
      <c r="AA173" s="36"/>
      <c r="AB173" s="36"/>
      <c r="AC173" s="36"/>
      <c r="AD173" s="36"/>
      <c r="AE173" s="36"/>
      <c r="AR173" s="190" t="s">
        <v>511</v>
      </c>
      <c r="AT173" s="190" t="s">
        <v>405</v>
      </c>
      <c r="AU173" s="190" t="s">
        <v>141</v>
      </c>
      <c r="AY173" s="19" t="s">
        <v>138</v>
      </c>
      <c r="BE173" s="191">
        <f>IF(O173="základní",K173,0)</f>
        <v>0</v>
      </c>
      <c r="BF173" s="191">
        <f>IF(O173="snížená",K173,0)</f>
        <v>0</v>
      </c>
      <c r="BG173" s="191">
        <f>IF(O173="zákl. přenesená",K173,0)</f>
        <v>0</v>
      </c>
      <c r="BH173" s="191">
        <f>IF(O173="sníž. přenesená",K173,0)</f>
        <v>0</v>
      </c>
      <c r="BI173" s="191">
        <f>IF(O173="nulová",K173,0)</f>
        <v>0</v>
      </c>
      <c r="BJ173" s="19" t="s">
        <v>141</v>
      </c>
      <c r="BK173" s="191">
        <f>ROUND(P173*H173,2)</f>
        <v>0</v>
      </c>
      <c r="BL173" s="19" t="s">
        <v>503</v>
      </c>
      <c r="BM173" s="190" t="s">
        <v>1489</v>
      </c>
    </row>
    <row r="174" spans="1:65" s="2" customFormat="1" ht="44.25" customHeight="1">
      <c r="A174" s="36"/>
      <c r="B174" s="37"/>
      <c r="C174" s="178" t="s">
        <v>404</v>
      </c>
      <c r="D174" s="178" t="s">
        <v>142</v>
      </c>
      <c r="E174" s="179" t="s">
        <v>1490</v>
      </c>
      <c r="F174" s="180" t="s">
        <v>1491</v>
      </c>
      <c r="G174" s="181" t="s">
        <v>144</v>
      </c>
      <c r="H174" s="182">
        <v>4</v>
      </c>
      <c r="I174" s="183"/>
      <c r="J174" s="183"/>
      <c r="K174" s="184">
        <f>ROUND(P174*H174,2)</f>
        <v>0</v>
      </c>
      <c r="L174" s="180" t="s">
        <v>182</v>
      </c>
      <c r="M174" s="41"/>
      <c r="N174" s="185" t="s">
        <v>22</v>
      </c>
      <c r="O174" s="186" t="s">
        <v>48</v>
      </c>
      <c r="P174" s="187">
        <f>I174+J174</f>
        <v>0</v>
      </c>
      <c r="Q174" s="187">
        <f>ROUND(I174*H174,2)</f>
        <v>0</v>
      </c>
      <c r="R174" s="187">
        <f>ROUND(J174*H174,2)</f>
        <v>0</v>
      </c>
      <c r="S174" s="66"/>
      <c r="T174" s="188">
        <f>S174*H174</f>
        <v>0</v>
      </c>
      <c r="U174" s="188">
        <v>0</v>
      </c>
      <c r="V174" s="188">
        <f>U174*H174</f>
        <v>0</v>
      </c>
      <c r="W174" s="188">
        <v>0</v>
      </c>
      <c r="X174" s="189">
        <f>W174*H174</f>
        <v>0</v>
      </c>
      <c r="Y174" s="36"/>
      <c r="Z174" s="36"/>
      <c r="AA174" s="36"/>
      <c r="AB174" s="36"/>
      <c r="AC174" s="36"/>
      <c r="AD174" s="36"/>
      <c r="AE174" s="36"/>
      <c r="AR174" s="190" t="s">
        <v>503</v>
      </c>
      <c r="AT174" s="190" t="s">
        <v>142</v>
      </c>
      <c r="AU174" s="190" t="s">
        <v>141</v>
      </c>
      <c r="AY174" s="19" t="s">
        <v>138</v>
      </c>
      <c r="BE174" s="191">
        <f>IF(O174="základní",K174,0)</f>
        <v>0</v>
      </c>
      <c r="BF174" s="191">
        <f>IF(O174="snížená",K174,0)</f>
        <v>0</v>
      </c>
      <c r="BG174" s="191">
        <f>IF(O174="zákl. přenesená",K174,0)</f>
        <v>0</v>
      </c>
      <c r="BH174" s="191">
        <f>IF(O174="sníž. přenesená",K174,0)</f>
        <v>0</v>
      </c>
      <c r="BI174" s="191">
        <f>IF(O174="nulová",K174,0)</f>
        <v>0</v>
      </c>
      <c r="BJ174" s="19" t="s">
        <v>141</v>
      </c>
      <c r="BK174" s="191">
        <f>ROUND(P174*H174,2)</f>
        <v>0</v>
      </c>
      <c r="BL174" s="19" t="s">
        <v>503</v>
      </c>
      <c r="BM174" s="190" t="s">
        <v>1492</v>
      </c>
    </row>
    <row r="175" spans="1:47" s="2" customFormat="1" ht="11.25">
      <c r="A175" s="36"/>
      <c r="B175" s="37"/>
      <c r="C175" s="38"/>
      <c r="D175" s="198" t="s">
        <v>184</v>
      </c>
      <c r="E175" s="38"/>
      <c r="F175" s="199" t="s">
        <v>1493</v>
      </c>
      <c r="G175" s="38"/>
      <c r="H175" s="38"/>
      <c r="I175" s="200"/>
      <c r="J175" s="200"/>
      <c r="K175" s="38"/>
      <c r="L175" s="38"/>
      <c r="M175" s="41"/>
      <c r="N175" s="201"/>
      <c r="O175" s="202"/>
      <c r="P175" s="66"/>
      <c r="Q175" s="66"/>
      <c r="R175" s="66"/>
      <c r="S175" s="66"/>
      <c r="T175" s="66"/>
      <c r="U175" s="66"/>
      <c r="V175" s="66"/>
      <c r="W175" s="66"/>
      <c r="X175" s="67"/>
      <c r="Y175" s="36"/>
      <c r="Z175" s="36"/>
      <c r="AA175" s="36"/>
      <c r="AB175" s="36"/>
      <c r="AC175" s="36"/>
      <c r="AD175" s="36"/>
      <c r="AE175" s="36"/>
      <c r="AT175" s="19" t="s">
        <v>184</v>
      </c>
      <c r="AU175" s="19" t="s">
        <v>141</v>
      </c>
    </row>
    <row r="176" spans="1:65" s="2" customFormat="1" ht="24.2" customHeight="1">
      <c r="A176" s="36"/>
      <c r="B176" s="37"/>
      <c r="C176" s="236" t="s">
        <v>409</v>
      </c>
      <c r="D176" s="236" t="s">
        <v>405</v>
      </c>
      <c r="E176" s="237" t="s">
        <v>1494</v>
      </c>
      <c r="F176" s="238" t="s">
        <v>1495</v>
      </c>
      <c r="G176" s="239" t="s">
        <v>144</v>
      </c>
      <c r="H176" s="240">
        <v>4</v>
      </c>
      <c r="I176" s="241"/>
      <c r="J176" s="242"/>
      <c r="K176" s="243">
        <f>ROUND(P176*H176,2)</f>
        <v>0</v>
      </c>
      <c r="L176" s="238" t="s">
        <v>182</v>
      </c>
      <c r="M176" s="244"/>
      <c r="N176" s="245" t="s">
        <v>22</v>
      </c>
      <c r="O176" s="186" t="s">
        <v>48</v>
      </c>
      <c r="P176" s="187">
        <f>I176+J176</f>
        <v>0</v>
      </c>
      <c r="Q176" s="187">
        <f>ROUND(I176*H176,2)</f>
        <v>0</v>
      </c>
      <c r="R176" s="187">
        <f>ROUND(J176*H176,2)</f>
        <v>0</v>
      </c>
      <c r="S176" s="66"/>
      <c r="T176" s="188">
        <f>S176*H176</f>
        <v>0</v>
      </c>
      <c r="U176" s="188">
        <v>0.00011</v>
      </c>
      <c r="V176" s="188">
        <f>U176*H176</f>
        <v>0.00044</v>
      </c>
      <c r="W176" s="188">
        <v>0</v>
      </c>
      <c r="X176" s="189">
        <f>W176*H176</f>
        <v>0</v>
      </c>
      <c r="Y176" s="36"/>
      <c r="Z176" s="36"/>
      <c r="AA176" s="36"/>
      <c r="AB176" s="36"/>
      <c r="AC176" s="36"/>
      <c r="AD176" s="36"/>
      <c r="AE176" s="36"/>
      <c r="AR176" s="190" t="s">
        <v>511</v>
      </c>
      <c r="AT176" s="190" t="s">
        <v>405</v>
      </c>
      <c r="AU176" s="190" t="s">
        <v>141</v>
      </c>
      <c r="AY176" s="19" t="s">
        <v>138</v>
      </c>
      <c r="BE176" s="191">
        <f>IF(O176="základní",K176,0)</f>
        <v>0</v>
      </c>
      <c r="BF176" s="191">
        <f>IF(O176="snížená",K176,0)</f>
        <v>0</v>
      </c>
      <c r="BG176" s="191">
        <f>IF(O176="zákl. přenesená",K176,0)</f>
        <v>0</v>
      </c>
      <c r="BH176" s="191">
        <f>IF(O176="sníž. přenesená",K176,0)</f>
        <v>0</v>
      </c>
      <c r="BI176" s="191">
        <f>IF(O176="nulová",K176,0)</f>
        <v>0</v>
      </c>
      <c r="BJ176" s="19" t="s">
        <v>141</v>
      </c>
      <c r="BK176" s="191">
        <f>ROUND(P176*H176,2)</f>
        <v>0</v>
      </c>
      <c r="BL176" s="19" t="s">
        <v>503</v>
      </c>
      <c r="BM176" s="190" t="s">
        <v>1496</v>
      </c>
    </row>
    <row r="177" spans="1:65" s="2" customFormat="1" ht="44.25" customHeight="1">
      <c r="A177" s="36"/>
      <c r="B177" s="37"/>
      <c r="C177" s="178" t="s">
        <v>665</v>
      </c>
      <c r="D177" s="178" t="s">
        <v>142</v>
      </c>
      <c r="E177" s="179" t="s">
        <v>1490</v>
      </c>
      <c r="F177" s="180" t="s">
        <v>1491</v>
      </c>
      <c r="G177" s="181" t="s">
        <v>144</v>
      </c>
      <c r="H177" s="182">
        <v>1</v>
      </c>
      <c r="I177" s="183"/>
      <c r="J177" s="183"/>
      <c r="K177" s="184">
        <f>ROUND(P177*H177,2)</f>
        <v>0</v>
      </c>
      <c r="L177" s="180" t="s">
        <v>182</v>
      </c>
      <c r="M177" s="41"/>
      <c r="N177" s="185" t="s">
        <v>22</v>
      </c>
      <c r="O177" s="186" t="s">
        <v>48</v>
      </c>
      <c r="P177" s="187">
        <f>I177+J177</f>
        <v>0</v>
      </c>
      <c r="Q177" s="187">
        <f>ROUND(I177*H177,2)</f>
        <v>0</v>
      </c>
      <c r="R177" s="187">
        <f>ROUND(J177*H177,2)</f>
        <v>0</v>
      </c>
      <c r="S177" s="66"/>
      <c r="T177" s="188">
        <f>S177*H177</f>
        <v>0</v>
      </c>
      <c r="U177" s="188">
        <v>0</v>
      </c>
      <c r="V177" s="188">
        <f>U177*H177</f>
        <v>0</v>
      </c>
      <c r="W177" s="188">
        <v>0</v>
      </c>
      <c r="X177" s="189">
        <f>W177*H177</f>
        <v>0</v>
      </c>
      <c r="Y177" s="36"/>
      <c r="Z177" s="36"/>
      <c r="AA177" s="36"/>
      <c r="AB177" s="36"/>
      <c r="AC177" s="36"/>
      <c r="AD177" s="36"/>
      <c r="AE177" s="36"/>
      <c r="AR177" s="190" t="s">
        <v>503</v>
      </c>
      <c r="AT177" s="190" t="s">
        <v>142</v>
      </c>
      <c r="AU177" s="190" t="s">
        <v>141</v>
      </c>
      <c r="AY177" s="19" t="s">
        <v>138</v>
      </c>
      <c r="BE177" s="191">
        <f>IF(O177="základní",K177,0)</f>
        <v>0</v>
      </c>
      <c r="BF177" s="191">
        <f>IF(O177="snížená",K177,0)</f>
        <v>0</v>
      </c>
      <c r="BG177" s="191">
        <f>IF(O177="zákl. přenesená",K177,0)</f>
        <v>0</v>
      </c>
      <c r="BH177" s="191">
        <f>IF(O177="sníž. přenesená",K177,0)</f>
        <v>0</v>
      </c>
      <c r="BI177" s="191">
        <f>IF(O177="nulová",K177,0)</f>
        <v>0</v>
      </c>
      <c r="BJ177" s="19" t="s">
        <v>141</v>
      </c>
      <c r="BK177" s="191">
        <f>ROUND(P177*H177,2)</f>
        <v>0</v>
      </c>
      <c r="BL177" s="19" t="s">
        <v>503</v>
      </c>
      <c r="BM177" s="190" t="s">
        <v>1497</v>
      </c>
    </row>
    <row r="178" spans="1:47" s="2" customFormat="1" ht="11.25">
      <c r="A178" s="36"/>
      <c r="B178" s="37"/>
      <c r="C178" s="38"/>
      <c r="D178" s="198" t="s">
        <v>184</v>
      </c>
      <c r="E178" s="38"/>
      <c r="F178" s="199" t="s">
        <v>1493</v>
      </c>
      <c r="G178" s="38"/>
      <c r="H178" s="38"/>
      <c r="I178" s="200"/>
      <c r="J178" s="200"/>
      <c r="K178" s="38"/>
      <c r="L178" s="38"/>
      <c r="M178" s="41"/>
      <c r="N178" s="201"/>
      <c r="O178" s="202"/>
      <c r="P178" s="66"/>
      <c r="Q178" s="66"/>
      <c r="R178" s="66"/>
      <c r="S178" s="66"/>
      <c r="T178" s="66"/>
      <c r="U178" s="66"/>
      <c r="V178" s="66"/>
      <c r="W178" s="66"/>
      <c r="X178" s="67"/>
      <c r="Y178" s="36"/>
      <c r="Z178" s="36"/>
      <c r="AA178" s="36"/>
      <c r="AB178" s="36"/>
      <c r="AC178" s="36"/>
      <c r="AD178" s="36"/>
      <c r="AE178" s="36"/>
      <c r="AT178" s="19" t="s">
        <v>184</v>
      </c>
      <c r="AU178" s="19" t="s">
        <v>141</v>
      </c>
    </row>
    <row r="179" spans="1:65" s="2" customFormat="1" ht="24.2" customHeight="1">
      <c r="A179" s="36"/>
      <c r="B179" s="37"/>
      <c r="C179" s="236" t="s">
        <v>671</v>
      </c>
      <c r="D179" s="236" t="s">
        <v>405</v>
      </c>
      <c r="E179" s="237" t="s">
        <v>1498</v>
      </c>
      <c r="F179" s="238" t="s">
        <v>1499</v>
      </c>
      <c r="G179" s="239" t="s">
        <v>144</v>
      </c>
      <c r="H179" s="240">
        <v>1</v>
      </c>
      <c r="I179" s="241"/>
      <c r="J179" s="242"/>
      <c r="K179" s="243">
        <f>ROUND(P179*H179,2)</f>
        <v>0</v>
      </c>
      <c r="L179" s="238" t="s">
        <v>182</v>
      </c>
      <c r="M179" s="244"/>
      <c r="N179" s="245" t="s">
        <v>22</v>
      </c>
      <c r="O179" s="186" t="s">
        <v>48</v>
      </c>
      <c r="P179" s="187">
        <f>I179+J179</f>
        <v>0</v>
      </c>
      <c r="Q179" s="187">
        <f>ROUND(I179*H179,2)</f>
        <v>0</v>
      </c>
      <c r="R179" s="187">
        <f>ROUND(J179*H179,2)</f>
        <v>0</v>
      </c>
      <c r="S179" s="66"/>
      <c r="T179" s="188">
        <f>S179*H179</f>
        <v>0</v>
      </c>
      <c r="U179" s="188">
        <v>0.0003</v>
      </c>
      <c r="V179" s="188">
        <f>U179*H179</f>
        <v>0.0003</v>
      </c>
      <c r="W179" s="188">
        <v>0</v>
      </c>
      <c r="X179" s="189">
        <f>W179*H179</f>
        <v>0</v>
      </c>
      <c r="Y179" s="36"/>
      <c r="Z179" s="36"/>
      <c r="AA179" s="36"/>
      <c r="AB179" s="36"/>
      <c r="AC179" s="36"/>
      <c r="AD179" s="36"/>
      <c r="AE179" s="36"/>
      <c r="AR179" s="190" t="s">
        <v>511</v>
      </c>
      <c r="AT179" s="190" t="s">
        <v>405</v>
      </c>
      <c r="AU179" s="190" t="s">
        <v>141</v>
      </c>
      <c r="AY179" s="19" t="s">
        <v>138</v>
      </c>
      <c r="BE179" s="191">
        <f>IF(O179="základní",K179,0)</f>
        <v>0</v>
      </c>
      <c r="BF179" s="191">
        <f>IF(O179="snížená",K179,0)</f>
        <v>0</v>
      </c>
      <c r="BG179" s="191">
        <f>IF(O179="zákl. přenesená",K179,0)</f>
        <v>0</v>
      </c>
      <c r="BH179" s="191">
        <f>IF(O179="sníž. přenesená",K179,0)</f>
        <v>0</v>
      </c>
      <c r="BI179" s="191">
        <f>IF(O179="nulová",K179,0)</f>
        <v>0</v>
      </c>
      <c r="BJ179" s="19" t="s">
        <v>141</v>
      </c>
      <c r="BK179" s="191">
        <f>ROUND(P179*H179,2)</f>
        <v>0</v>
      </c>
      <c r="BL179" s="19" t="s">
        <v>503</v>
      </c>
      <c r="BM179" s="190" t="s">
        <v>1500</v>
      </c>
    </row>
    <row r="180" spans="1:65" s="2" customFormat="1" ht="44.25" customHeight="1">
      <c r="A180" s="36"/>
      <c r="B180" s="37"/>
      <c r="C180" s="178" t="s">
        <v>413</v>
      </c>
      <c r="D180" s="178" t="s">
        <v>142</v>
      </c>
      <c r="E180" s="179" t="s">
        <v>1501</v>
      </c>
      <c r="F180" s="180" t="s">
        <v>1502</v>
      </c>
      <c r="G180" s="181" t="s">
        <v>144</v>
      </c>
      <c r="H180" s="182">
        <v>4</v>
      </c>
      <c r="I180" s="183"/>
      <c r="J180" s="183"/>
      <c r="K180" s="184">
        <f>ROUND(P180*H180,2)</f>
        <v>0</v>
      </c>
      <c r="L180" s="180" t="s">
        <v>182</v>
      </c>
      <c r="M180" s="41"/>
      <c r="N180" s="185" t="s">
        <v>22</v>
      </c>
      <c r="O180" s="186" t="s">
        <v>48</v>
      </c>
      <c r="P180" s="187">
        <f>I180+J180</f>
        <v>0</v>
      </c>
      <c r="Q180" s="187">
        <f>ROUND(I180*H180,2)</f>
        <v>0</v>
      </c>
      <c r="R180" s="187">
        <f>ROUND(J180*H180,2)</f>
        <v>0</v>
      </c>
      <c r="S180" s="66"/>
      <c r="T180" s="188">
        <f>S180*H180</f>
        <v>0</v>
      </c>
      <c r="U180" s="188">
        <v>0</v>
      </c>
      <c r="V180" s="188">
        <f>U180*H180</f>
        <v>0</v>
      </c>
      <c r="W180" s="188">
        <v>0</v>
      </c>
      <c r="X180" s="189">
        <f>W180*H180</f>
        <v>0</v>
      </c>
      <c r="Y180" s="36"/>
      <c r="Z180" s="36"/>
      <c r="AA180" s="36"/>
      <c r="AB180" s="36"/>
      <c r="AC180" s="36"/>
      <c r="AD180" s="36"/>
      <c r="AE180" s="36"/>
      <c r="AR180" s="190" t="s">
        <v>503</v>
      </c>
      <c r="AT180" s="190" t="s">
        <v>142</v>
      </c>
      <c r="AU180" s="190" t="s">
        <v>141</v>
      </c>
      <c r="AY180" s="19" t="s">
        <v>138</v>
      </c>
      <c r="BE180" s="191">
        <f>IF(O180="základní",K180,0)</f>
        <v>0</v>
      </c>
      <c r="BF180" s="191">
        <f>IF(O180="snížená",K180,0)</f>
        <v>0</v>
      </c>
      <c r="BG180" s="191">
        <f>IF(O180="zákl. přenesená",K180,0)</f>
        <v>0</v>
      </c>
      <c r="BH180" s="191">
        <f>IF(O180="sníž. přenesená",K180,0)</f>
        <v>0</v>
      </c>
      <c r="BI180" s="191">
        <f>IF(O180="nulová",K180,0)</f>
        <v>0</v>
      </c>
      <c r="BJ180" s="19" t="s">
        <v>141</v>
      </c>
      <c r="BK180" s="191">
        <f>ROUND(P180*H180,2)</f>
        <v>0</v>
      </c>
      <c r="BL180" s="19" t="s">
        <v>503</v>
      </c>
      <c r="BM180" s="190" t="s">
        <v>1503</v>
      </c>
    </row>
    <row r="181" spans="1:47" s="2" customFormat="1" ht="11.25">
      <c r="A181" s="36"/>
      <c r="B181" s="37"/>
      <c r="C181" s="38"/>
      <c r="D181" s="198" t="s">
        <v>184</v>
      </c>
      <c r="E181" s="38"/>
      <c r="F181" s="199" t="s">
        <v>1504</v>
      </c>
      <c r="G181" s="38"/>
      <c r="H181" s="38"/>
      <c r="I181" s="200"/>
      <c r="J181" s="200"/>
      <c r="K181" s="38"/>
      <c r="L181" s="38"/>
      <c r="M181" s="41"/>
      <c r="N181" s="201"/>
      <c r="O181" s="202"/>
      <c r="P181" s="66"/>
      <c r="Q181" s="66"/>
      <c r="R181" s="66"/>
      <c r="S181" s="66"/>
      <c r="T181" s="66"/>
      <c r="U181" s="66"/>
      <c r="V181" s="66"/>
      <c r="W181" s="66"/>
      <c r="X181" s="67"/>
      <c r="Y181" s="36"/>
      <c r="Z181" s="36"/>
      <c r="AA181" s="36"/>
      <c r="AB181" s="36"/>
      <c r="AC181" s="36"/>
      <c r="AD181" s="36"/>
      <c r="AE181" s="36"/>
      <c r="AT181" s="19" t="s">
        <v>184</v>
      </c>
      <c r="AU181" s="19" t="s">
        <v>141</v>
      </c>
    </row>
    <row r="182" spans="1:65" s="2" customFormat="1" ht="24.2" customHeight="1">
      <c r="A182" s="36"/>
      <c r="B182" s="37"/>
      <c r="C182" s="236" t="s">
        <v>417</v>
      </c>
      <c r="D182" s="236" t="s">
        <v>405</v>
      </c>
      <c r="E182" s="237" t="s">
        <v>1505</v>
      </c>
      <c r="F182" s="238" t="s">
        <v>1506</v>
      </c>
      <c r="G182" s="239" t="s">
        <v>144</v>
      </c>
      <c r="H182" s="240">
        <v>4</v>
      </c>
      <c r="I182" s="241"/>
      <c r="J182" s="242"/>
      <c r="K182" s="243">
        <f>ROUND(P182*H182,2)</f>
        <v>0</v>
      </c>
      <c r="L182" s="238" t="s">
        <v>182</v>
      </c>
      <c r="M182" s="244"/>
      <c r="N182" s="245" t="s">
        <v>22</v>
      </c>
      <c r="O182" s="186" t="s">
        <v>48</v>
      </c>
      <c r="P182" s="187">
        <f>I182+J182</f>
        <v>0</v>
      </c>
      <c r="Q182" s="187">
        <f>ROUND(I182*H182,2)</f>
        <v>0</v>
      </c>
      <c r="R182" s="187">
        <f>ROUND(J182*H182,2)</f>
        <v>0</v>
      </c>
      <c r="S182" s="66"/>
      <c r="T182" s="188">
        <f>S182*H182</f>
        <v>0</v>
      </c>
      <c r="U182" s="188">
        <v>0.00011</v>
      </c>
      <c r="V182" s="188">
        <f>U182*H182</f>
        <v>0.00044</v>
      </c>
      <c r="W182" s="188">
        <v>0</v>
      </c>
      <c r="X182" s="189">
        <f>W182*H182</f>
        <v>0</v>
      </c>
      <c r="Y182" s="36"/>
      <c r="Z182" s="36"/>
      <c r="AA182" s="36"/>
      <c r="AB182" s="36"/>
      <c r="AC182" s="36"/>
      <c r="AD182" s="36"/>
      <c r="AE182" s="36"/>
      <c r="AR182" s="190" t="s">
        <v>511</v>
      </c>
      <c r="AT182" s="190" t="s">
        <v>405</v>
      </c>
      <c r="AU182" s="190" t="s">
        <v>141</v>
      </c>
      <c r="AY182" s="19" t="s">
        <v>138</v>
      </c>
      <c r="BE182" s="191">
        <f>IF(O182="základní",K182,0)</f>
        <v>0</v>
      </c>
      <c r="BF182" s="191">
        <f>IF(O182="snížená",K182,0)</f>
        <v>0</v>
      </c>
      <c r="BG182" s="191">
        <f>IF(O182="zákl. přenesená",K182,0)</f>
        <v>0</v>
      </c>
      <c r="BH182" s="191">
        <f>IF(O182="sníž. přenesená",K182,0)</f>
        <v>0</v>
      </c>
      <c r="BI182" s="191">
        <f>IF(O182="nulová",K182,0)</f>
        <v>0</v>
      </c>
      <c r="BJ182" s="19" t="s">
        <v>141</v>
      </c>
      <c r="BK182" s="191">
        <f>ROUND(P182*H182,2)</f>
        <v>0</v>
      </c>
      <c r="BL182" s="19" t="s">
        <v>503</v>
      </c>
      <c r="BM182" s="190" t="s">
        <v>1507</v>
      </c>
    </row>
    <row r="183" spans="1:65" s="2" customFormat="1" ht="49.15" customHeight="1">
      <c r="A183" s="36"/>
      <c r="B183" s="37"/>
      <c r="C183" s="178" t="s">
        <v>970</v>
      </c>
      <c r="D183" s="178" t="s">
        <v>142</v>
      </c>
      <c r="E183" s="179" t="s">
        <v>1508</v>
      </c>
      <c r="F183" s="180" t="s">
        <v>1509</v>
      </c>
      <c r="G183" s="181" t="s">
        <v>144</v>
      </c>
      <c r="H183" s="182">
        <v>7</v>
      </c>
      <c r="I183" s="183"/>
      <c r="J183" s="183"/>
      <c r="K183" s="184">
        <f>ROUND(P183*H183,2)</f>
        <v>0</v>
      </c>
      <c r="L183" s="180" t="s">
        <v>182</v>
      </c>
      <c r="M183" s="41"/>
      <c r="N183" s="185" t="s">
        <v>22</v>
      </c>
      <c r="O183" s="186" t="s">
        <v>48</v>
      </c>
      <c r="P183" s="187">
        <f>I183+J183</f>
        <v>0</v>
      </c>
      <c r="Q183" s="187">
        <f>ROUND(I183*H183,2)</f>
        <v>0</v>
      </c>
      <c r="R183" s="187">
        <f>ROUND(J183*H183,2)</f>
        <v>0</v>
      </c>
      <c r="S183" s="66"/>
      <c r="T183" s="188">
        <f>S183*H183</f>
        <v>0</v>
      </c>
      <c r="U183" s="188">
        <v>0</v>
      </c>
      <c r="V183" s="188">
        <f>U183*H183</f>
        <v>0</v>
      </c>
      <c r="W183" s="188">
        <v>0</v>
      </c>
      <c r="X183" s="189">
        <f>W183*H183</f>
        <v>0</v>
      </c>
      <c r="Y183" s="36"/>
      <c r="Z183" s="36"/>
      <c r="AA183" s="36"/>
      <c r="AB183" s="36"/>
      <c r="AC183" s="36"/>
      <c r="AD183" s="36"/>
      <c r="AE183" s="36"/>
      <c r="AR183" s="190" t="s">
        <v>503</v>
      </c>
      <c r="AT183" s="190" t="s">
        <v>142</v>
      </c>
      <c r="AU183" s="190" t="s">
        <v>141</v>
      </c>
      <c r="AY183" s="19" t="s">
        <v>138</v>
      </c>
      <c r="BE183" s="191">
        <f>IF(O183="základní",K183,0)</f>
        <v>0</v>
      </c>
      <c r="BF183" s="191">
        <f>IF(O183="snížená",K183,0)</f>
        <v>0</v>
      </c>
      <c r="BG183" s="191">
        <f>IF(O183="zákl. přenesená",K183,0)</f>
        <v>0</v>
      </c>
      <c r="BH183" s="191">
        <f>IF(O183="sníž. přenesená",K183,0)</f>
        <v>0</v>
      </c>
      <c r="BI183" s="191">
        <f>IF(O183="nulová",K183,0)</f>
        <v>0</v>
      </c>
      <c r="BJ183" s="19" t="s">
        <v>141</v>
      </c>
      <c r="BK183" s="191">
        <f>ROUND(P183*H183,2)</f>
        <v>0</v>
      </c>
      <c r="BL183" s="19" t="s">
        <v>503</v>
      </c>
      <c r="BM183" s="190" t="s">
        <v>1510</v>
      </c>
    </row>
    <row r="184" spans="1:47" s="2" customFormat="1" ht="11.25">
      <c r="A184" s="36"/>
      <c r="B184" s="37"/>
      <c r="C184" s="38"/>
      <c r="D184" s="198" t="s">
        <v>184</v>
      </c>
      <c r="E184" s="38"/>
      <c r="F184" s="199" t="s">
        <v>1511</v>
      </c>
      <c r="G184" s="38"/>
      <c r="H184" s="38"/>
      <c r="I184" s="200"/>
      <c r="J184" s="200"/>
      <c r="K184" s="38"/>
      <c r="L184" s="38"/>
      <c r="M184" s="41"/>
      <c r="N184" s="201"/>
      <c r="O184" s="202"/>
      <c r="P184" s="66"/>
      <c r="Q184" s="66"/>
      <c r="R184" s="66"/>
      <c r="S184" s="66"/>
      <c r="T184" s="66"/>
      <c r="U184" s="66"/>
      <c r="V184" s="66"/>
      <c r="W184" s="66"/>
      <c r="X184" s="67"/>
      <c r="Y184" s="36"/>
      <c r="Z184" s="36"/>
      <c r="AA184" s="36"/>
      <c r="AB184" s="36"/>
      <c r="AC184" s="36"/>
      <c r="AD184" s="36"/>
      <c r="AE184" s="36"/>
      <c r="AT184" s="19" t="s">
        <v>184</v>
      </c>
      <c r="AU184" s="19" t="s">
        <v>141</v>
      </c>
    </row>
    <row r="185" spans="1:65" s="2" customFormat="1" ht="24.2" customHeight="1">
      <c r="A185" s="36"/>
      <c r="B185" s="37"/>
      <c r="C185" s="236" t="s">
        <v>976</v>
      </c>
      <c r="D185" s="236" t="s">
        <v>405</v>
      </c>
      <c r="E185" s="237" t="s">
        <v>1512</v>
      </c>
      <c r="F185" s="238" t="s">
        <v>1513</v>
      </c>
      <c r="G185" s="239" t="s">
        <v>144</v>
      </c>
      <c r="H185" s="240">
        <v>7</v>
      </c>
      <c r="I185" s="241"/>
      <c r="J185" s="242"/>
      <c r="K185" s="243">
        <f>ROUND(P185*H185,2)</f>
        <v>0</v>
      </c>
      <c r="L185" s="238" t="s">
        <v>182</v>
      </c>
      <c r="M185" s="244"/>
      <c r="N185" s="245" t="s">
        <v>22</v>
      </c>
      <c r="O185" s="186" t="s">
        <v>48</v>
      </c>
      <c r="P185" s="187">
        <f>I185+J185</f>
        <v>0</v>
      </c>
      <c r="Q185" s="187">
        <f>ROUND(I185*H185,2)</f>
        <v>0</v>
      </c>
      <c r="R185" s="187">
        <f>ROUND(J185*H185,2)</f>
        <v>0</v>
      </c>
      <c r="S185" s="66"/>
      <c r="T185" s="188">
        <f>S185*H185</f>
        <v>0</v>
      </c>
      <c r="U185" s="188">
        <v>4E-05</v>
      </c>
      <c r="V185" s="188">
        <f>U185*H185</f>
        <v>0.00028000000000000003</v>
      </c>
      <c r="W185" s="188">
        <v>0</v>
      </c>
      <c r="X185" s="189">
        <f>W185*H185</f>
        <v>0</v>
      </c>
      <c r="Y185" s="36"/>
      <c r="Z185" s="36"/>
      <c r="AA185" s="36"/>
      <c r="AB185" s="36"/>
      <c r="AC185" s="36"/>
      <c r="AD185" s="36"/>
      <c r="AE185" s="36"/>
      <c r="AR185" s="190" t="s">
        <v>511</v>
      </c>
      <c r="AT185" s="190" t="s">
        <v>405</v>
      </c>
      <c r="AU185" s="190" t="s">
        <v>141</v>
      </c>
      <c r="AY185" s="19" t="s">
        <v>138</v>
      </c>
      <c r="BE185" s="191">
        <f>IF(O185="základní",K185,0)</f>
        <v>0</v>
      </c>
      <c r="BF185" s="191">
        <f>IF(O185="snížená",K185,0)</f>
        <v>0</v>
      </c>
      <c r="BG185" s="191">
        <f>IF(O185="zákl. přenesená",K185,0)</f>
        <v>0</v>
      </c>
      <c r="BH185" s="191">
        <f>IF(O185="sníž. přenesená",K185,0)</f>
        <v>0</v>
      </c>
      <c r="BI185" s="191">
        <f>IF(O185="nulová",K185,0)</f>
        <v>0</v>
      </c>
      <c r="BJ185" s="19" t="s">
        <v>141</v>
      </c>
      <c r="BK185" s="191">
        <f>ROUND(P185*H185,2)</f>
        <v>0</v>
      </c>
      <c r="BL185" s="19" t="s">
        <v>503</v>
      </c>
      <c r="BM185" s="190" t="s">
        <v>1514</v>
      </c>
    </row>
    <row r="186" spans="1:65" s="2" customFormat="1" ht="49.15" customHeight="1">
      <c r="A186" s="36"/>
      <c r="B186" s="37"/>
      <c r="C186" s="178" t="s">
        <v>985</v>
      </c>
      <c r="D186" s="178" t="s">
        <v>142</v>
      </c>
      <c r="E186" s="179" t="s">
        <v>1515</v>
      </c>
      <c r="F186" s="180" t="s">
        <v>1516</v>
      </c>
      <c r="G186" s="181" t="s">
        <v>144</v>
      </c>
      <c r="H186" s="182">
        <v>1</v>
      </c>
      <c r="I186" s="183"/>
      <c r="J186" s="183"/>
      <c r="K186" s="184">
        <f>ROUND(P186*H186,2)</f>
        <v>0</v>
      </c>
      <c r="L186" s="180" t="s">
        <v>182</v>
      </c>
      <c r="M186" s="41"/>
      <c r="N186" s="185" t="s">
        <v>22</v>
      </c>
      <c r="O186" s="186" t="s">
        <v>48</v>
      </c>
      <c r="P186" s="187">
        <f>I186+J186</f>
        <v>0</v>
      </c>
      <c r="Q186" s="187">
        <f>ROUND(I186*H186,2)</f>
        <v>0</v>
      </c>
      <c r="R186" s="187">
        <f>ROUND(J186*H186,2)</f>
        <v>0</v>
      </c>
      <c r="S186" s="66"/>
      <c r="T186" s="188">
        <f>S186*H186</f>
        <v>0</v>
      </c>
      <c r="U186" s="188">
        <v>0</v>
      </c>
      <c r="V186" s="188">
        <f>U186*H186</f>
        <v>0</v>
      </c>
      <c r="W186" s="188">
        <v>0</v>
      </c>
      <c r="X186" s="189">
        <f>W186*H186</f>
        <v>0</v>
      </c>
      <c r="Y186" s="36"/>
      <c r="Z186" s="36"/>
      <c r="AA186" s="36"/>
      <c r="AB186" s="36"/>
      <c r="AC186" s="36"/>
      <c r="AD186" s="36"/>
      <c r="AE186" s="36"/>
      <c r="AR186" s="190" t="s">
        <v>503</v>
      </c>
      <c r="AT186" s="190" t="s">
        <v>142</v>
      </c>
      <c r="AU186" s="190" t="s">
        <v>141</v>
      </c>
      <c r="AY186" s="19" t="s">
        <v>138</v>
      </c>
      <c r="BE186" s="191">
        <f>IF(O186="základní",K186,0)</f>
        <v>0</v>
      </c>
      <c r="BF186" s="191">
        <f>IF(O186="snížená",K186,0)</f>
        <v>0</v>
      </c>
      <c r="BG186" s="191">
        <f>IF(O186="zákl. přenesená",K186,0)</f>
        <v>0</v>
      </c>
      <c r="BH186" s="191">
        <f>IF(O186="sníž. přenesená",K186,0)</f>
        <v>0</v>
      </c>
      <c r="BI186" s="191">
        <f>IF(O186="nulová",K186,0)</f>
        <v>0</v>
      </c>
      <c r="BJ186" s="19" t="s">
        <v>141</v>
      </c>
      <c r="BK186" s="191">
        <f>ROUND(P186*H186,2)</f>
        <v>0</v>
      </c>
      <c r="BL186" s="19" t="s">
        <v>503</v>
      </c>
      <c r="BM186" s="190" t="s">
        <v>1517</v>
      </c>
    </row>
    <row r="187" spans="1:47" s="2" customFormat="1" ht="11.25">
      <c r="A187" s="36"/>
      <c r="B187" s="37"/>
      <c r="C187" s="38"/>
      <c r="D187" s="198" t="s">
        <v>184</v>
      </c>
      <c r="E187" s="38"/>
      <c r="F187" s="199" t="s">
        <v>1518</v>
      </c>
      <c r="G187" s="38"/>
      <c r="H187" s="38"/>
      <c r="I187" s="200"/>
      <c r="J187" s="200"/>
      <c r="K187" s="38"/>
      <c r="L187" s="38"/>
      <c r="M187" s="41"/>
      <c r="N187" s="201"/>
      <c r="O187" s="202"/>
      <c r="P187" s="66"/>
      <c r="Q187" s="66"/>
      <c r="R187" s="66"/>
      <c r="S187" s="66"/>
      <c r="T187" s="66"/>
      <c r="U187" s="66"/>
      <c r="V187" s="66"/>
      <c r="W187" s="66"/>
      <c r="X187" s="67"/>
      <c r="Y187" s="36"/>
      <c r="Z187" s="36"/>
      <c r="AA187" s="36"/>
      <c r="AB187" s="36"/>
      <c r="AC187" s="36"/>
      <c r="AD187" s="36"/>
      <c r="AE187" s="36"/>
      <c r="AT187" s="19" t="s">
        <v>184</v>
      </c>
      <c r="AU187" s="19" t="s">
        <v>141</v>
      </c>
    </row>
    <row r="188" spans="1:65" s="2" customFormat="1" ht="24.2" customHeight="1">
      <c r="A188" s="36"/>
      <c r="B188" s="37"/>
      <c r="C188" s="236" t="s">
        <v>1519</v>
      </c>
      <c r="D188" s="236" t="s">
        <v>405</v>
      </c>
      <c r="E188" s="237" t="s">
        <v>1512</v>
      </c>
      <c r="F188" s="238" t="s">
        <v>1513</v>
      </c>
      <c r="G188" s="239" t="s">
        <v>144</v>
      </c>
      <c r="H188" s="240">
        <v>1</v>
      </c>
      <c r="I188" s="241"/>
      <c r="J188" s="242"/>
      <c r="K188" s="243">
        <f>ROUND(P188*H188,2)</f>
        <v>0</v>
      </c>
      <c r="L188" s="238" t="s">
        <v>182</v>
      </c>
      <c r="M188" s="244"/>
      <c r="N188" s="245" t="s">
        <v>22</v>
      </c>
      <c r="O188" s="186" t="s">
        <v>48</v>
      </c>
      <c r="P188" s="187">
        <f>I188+J188</f>
        <v>0</v>
      </c>
      <c r="Q188" s="187">
        <f>ROUND(I188*H188,2)</f>
        <v>0</v>
      </c>
      <c r="R188" s="187">
        <f>ROUND(J188*H188,2)</f>
        <v>0</v>
      </c>
      <c r="S188" s="66"/>
      <c r="T188" s="188">
        <f>S188*H188</f>
        <v>0</v>
      </c>
      <c r="U188" s="188">
        <v>4E-05</v>
      </c>
      <c r="V188" s="188">
        <f>U188*H188</f>
        <v>4E-05</v>
      </c>
      <c r="W188" s="188">
        <v>0</v>
      </c>
      <c r="X188" s="189">
        <f>W188*H188</f>
        <v>0</v>
      </c>
      <c r="Y188" s="36"/>
      <c r="Z188" s="36"/>
      <c r="AA188" s="36"/>
      <c r="AB188" s="36"/>
      <c r="AC188" s="36"/>
      <c r="AD188" s="36"/>
      <c r="AE188" s="36"/>
      <c r="AR188" s="190" t="s">
        <v>511</v>
      </c>
      <c r="AT188" s="190" t="s">
        <v>405</v>
      </c>
      <c r="AU188" s="190" t="s">
        <v>141</v>
      </c>
      <c r="AY188" s="19" t="s">
        <v>138</v>
      </c>
      <c r="BE188" s="191">
        <f>IF(O188="základní",K188,0)</f>
        <v>0</v>
      </c>
      <c r="BF188" s="191">
        <f>IF(O188="snížená",K188,0)</f>
        <v>0</v>
      </c>
      <c r="BG188" s="191">
        <f>IF(O188="zákl. přenesená",K188,0)</f>
        <v>0</v>
      </c>
      <c r="BH188" s="191">
        <f>IF(O188="sníž. přenesená",K188,0)</f>
        <v>0</v>
      </c>
      <c r="BI188" s="191">
        <f>IF(O188="nulová",K188,0)</f>
        <v>0</v>
      </c>
      <c r="BJ188" s="19" t="s">
        <v>141</v>
      </c>
      <c r="BK188" s="191">
        <f>ROUND(P188*H188,2)</f>
        <v>0</v>
      </c>
      <c r="BL188" s="19" t="s">
        <v>503</v>
      </c>
      <c r="BM188" s="190" t="s">
        <v>1520</v>
      </c>
    </row>
    <row r="189" spans="1:65" s="2" customFormat="1" ht="49.15" customHeight="1">
      <c r="A189" s="36"/>
      <c r="B189" s="37"/>
      <c r="C189" s="178" t="s">
        <v>641</v>
      </c>
      <c r="D189" s="178" t="s">
        <v>142</v>
      </c>
      <c r="E189" s="179" t="s">
        <v>1521</v>
      </c>
      <c r="F189" s="180" t="s">
        <v>1522</v>
      </c>
      <c r="G189" s="181" t="s">
        <v>144</v>
      </c>
      <c r="H189" s="182">
        <v>12</v>
      </c>
      <c r="I189" s="183"/>
      <c r="J189" s="183"/>
      <c r="K189" s="184">
        <f>ROUND(P189*H189,2)</f>
        <v>0</v>
      </c>
      <c r="L189" s="180" t="s">
        <v>182</v>
      </c>
      <c r="M189" s="41"/>
      <c r="N189" s="185" t="s">
        <v>22</v>
      </c>
      <c r="O189" s="186" t="s">
        <v>48</v>
      </c>
      <c r="P189" s="187">
        <f>I189+J189</f>
        <v>0</v>
      </c>
      <c r="Q189" s="187">
        <f>ROUND(I189*H189,2)</f>
        <v>0</v>
      </c>
      <c r="R189" s="187">
        <f>ROUND(J189*H189,2)</f>
        <v>0</v>
      </c>
      <c r="S189" s="66"/>
      <c r="T189" s="188">
        <f>S189*H189</f>
        <v>0</v>
      </c>
      <c r="U189" s="188">
        <v>0</v>
      </c>
      <c r="V189" s="188">
        <f>U189*H189</f>
        <v>0</v>
      </c>
      <c r="W189" s="188">
        <v>0</v>
      </c>
      <c r="X189" s="189">
        <f>W189*H189</f>
        <v>0</v>
      </c>
      <c r="Y189" s="36"/>
      <c r="Z189" s="36"/>
      <c r="AA189" s="36"/>
      <c r="AB189" s="36"/>
      <c r="AC189" s="36"/>
      <c r="AD189" s="36"/>
      <c r="AE189" s="36"/>
      <c r="AR189" s="190" t="s">
        <v>503</v>
      </c>
      <c r="AT189" s="190" t="s">
        <v>142</v>
      </c>
      <c r="AU189" s="190" t="s">
        <v>141</v>
      </c>
      <c r="AY189" s="19" t="s">
        <v>138</v>
      </c>
      <c r="BE189" s="191">
        <f>IF(O189="základní",K189,0)</f>
        <v>0</v>
      </c>
      <c r="BF189" s="191">
        <f>IF(O189="snížená",K189,0)</f>
        <v>0</v>
      </c>
      <c r="BG189" s="191">
        <f>IF(O189="zákl. přenesená",K189,0)</f>
        <v>0</v>
      </c>
      <c r="BH189" s="191">
        <f>IF(O189="sníž. přenesená",K189,0)</f>
        <v>0</v>
      </c>
      <c r="BI189" s="191">
        <f>IF(O189="nulová",K189,0)</f>
        <v>0</v>
      </c>
      <c r="BJ189" s="19" t="s">
        <v>141</v>
      </c>
      <c r="BK189" s="191">
        <f>ROUND(P189*H189,2)</f>
        <v>0</v>
      </c>
      <c r="BL189" s="19" t="s">
        <v>503</v>
      </c>
      <c r="BM189" s="190" t="s">
        <v>1523</v>
      </c>
    </row>
    <row r="190" spans="1:47" s="2" customFormat="1" ht="11.25">
      <c r="A190" s="36"/>
      <c r="B190" s="37"/>
      <c r="C190" s="38"/>
      <c r="D190" s="198" t="s">
        <v>184</v>
      </c>
      <c r="E190" s="38"/>
      <c r="F190" s="199" t="s">
        <v>1524</v>
      </c>
      <c r="G190" s="38"/>
      <c r="H190" s="38"/>
      <c r="I190" s="200"/>
      <c r="J190" s="200"/>
      <c r="K190" s="38"/>
      <c r="L190" s="38"/>
      <c r="M190" s="41"/>
      <c r="N190" s="201"/>
      <c r="O190" s="202"/>
      <c r="P190" s="66"/>
      <c r="Q190" s="66"/>
      <c r="R190" s="66"/>
      <c r="S190" s="66"/>
      <c r="T190" s="66"/>
      <c r="U190" s="66"/>
      <c r="V190" s="66"/>
      <c r="W190" s="66"/>
      <c r="X190" s="67"/>
      <c r="Y190" s="36"/>
      <c r="Z190" s="36"/>
      <c r="AA190" s="36"/>
      <c r="AB190" s="36"/>
      <c r="AC190" s="36"/>
      <c r="AD190" s="36"/>
      <c r="AE190" s="36"/>
      <c r="AT190" s="19" t="s">
        <v>184</v>
      </c>
      <c r="AU190" s="19" t="s">
        <v>141</v>
      </c>
    </row>
    <row r="191" spans="1:65" s="2" customFormat="1" ht="24.2" customHeight="1">
      <c r="A191" s="36"/>
      <c r="B191" s="37"/>
      <c r="C191" s="236" t="s">
        <v>649</v>
      </c>
      <c r="D191" s="236" t="s">
        <v>405</v>
      </c>
      <c r="E191" s="237" t="s">
        <v>1525</v>
      </c>
      <c r="F191" s="238" t="s">
        <v>1526</v>
      </c>
      <c r="G191" s="239" t="s">
        <v>144</v>
      </c>
      <c r="H191" s="240">
        <v>12</v>
      </c>
      <c r="I191" s="241"/>
      <c r="J191" s="242"/>
      <c r="K191" s="243">
        <f>ROUND(P191*H191,2)</f>
        <v>0</v>
      </c>
      <c r="L191" s="238" t="s">
        <v>182</v>
      </c>
      <c r="M191" s="244"/>
      <c r="N191" s="245" t="s">
        <v>22</v>
      </c>
      <c r="O191" s="186" t="s">
        <v>48</v>
      </c>
      <c r="P191" s="187">
        <f>I191+J191</f>
        <v>0</v>
      </c>
      <c r="Q191" s="187">
        <f>ROUND(I191*H191,2)</f>
        <v>0</v>
      </c>
      <c r="R191" s="187">
        <f>ROUND(J191*H191,2)</f>
        <v>0</v>
      </c>
      <c r="S191" s="66"/>
      <c r="T191" s="188">
        <f>S191*H191</f>
        <v>0</v>
      </c>
      <c r="U191" s="188">
        <v>4E-05</v>
      </c>
      <c r="V191" s="188">
        <f>U191*H191</f>
        <v>0.00048000000000000007</v>
      </c>
      <c r="W191" s="188">
        <v>0</v>
      </c>
      <c r="X191" s="189">
        <f>W191*H191</f>
        <v>0</v>
      </c>
      <c r="Y191" s="36"/>
      <c r="Z191" s="36"/>
      <c r="AA191" s="36"/>
      <c r="AB191" s="36"/>
      <c r="AC191" s="36"/>
      <c r="AD191" s="36"/>
      <c r="AE191" s="36"/>
      <c r="AR191" s="190" t="s">
        <v>511</v>
      </c>
      <c r="AT191" s="190" t="s">
        <v>405</v>
      </c>
      <c r="AU191" s="190" t="s">
        <v>141</v>
      </c>
      <c r="AY191" s="19" t="s">
        <v>138</v>
      </c>
      <c r="BE191" s="191">
        <f>IF(O191="základní",K191,0)</f>
        <v>0</v>
      </c>
      <c r="BF191" s="191">
        <f>IF(O191="snížená",K191,0)</f>
        <v>0</v>
      </c>
      <c r="BG191" s="191">
        <f>IF(O191="zákl. přenesená",K191,0)</f>
        <v>0</v>
      </c>
      <c r="BH191" s="191">
        <f>IF(O191="sníž. přenesená",K191,0)</f>
        <v>0</v>
      </c>
      <c r="BI191" s="191">
        <f>IF(O191="nulová",K191,0)</f>
        <v>0</v>
      </c>
      <c r="BJ191" s="19" t="s">
        <v>141</v>
      </c>
      <c r="BK191" s="191">
        <f>ROUND(P191*H191,2)</f>
        <v>0</v>
      </c>
      <c r="BL191" s="19" t="s">
        <v>503</v>
      </c>
      <c r="BM191" s="190" t="s">
        <v>1527</v>
      </c>
    </row>
    <row r="192" spans="1:65" s="2" customFormat="1" ht="49.15" customHeight="1">
      <c r="A192" s="36"/>
      <c r="B192" s="37"/>
      <c r="C192" s="178" t="s">
        <v>653</v>
      </c>
      <c r="D192" s="178" t="s">
        <v>142</v>
      </c>
      <c r="E192" s="179" t="s">
        <v>1528</v>
      </c>
      <c r="F192" s="180" t="s">
        <v>1529</v>
      </c>
      <c r="G192" s="181" t="s">
        <v>144</v>
      </c>
      <c r="H192" s="182">
        <v>1</v>
      </c>
      <c r="I192" s="183"/>
      <c r="J192" s="183"/>
      <c r="K192" s="184">
        <f>ROUND(P192*H192,2)</f>
        <v>0</v>
      </c>
      <c r="L192" s="180" t="s">
        <v>182</v>
      </c>
      <c r="M192" s="41"/>
      <c r="N192" s="185" t="s">
        <v>22</v>
      </c>
      <c r="O192" s="186" t="s">
        <v>48</v>
      </c>
      <c r="P192" s="187">
        <f>I192+J192</f>
        <v>0</v>
      </c>
      <c r="Q192" s="187">
        <f>ROUND(I192*H192,2)</f>
        <v>0</v>
      </c>
      <c r="R192" s="187">
        <f>ROUND(J192*H192,2)</f>
        <v>0</v>
      </c>
      <c r="S192" s="66"/>
      <c r="T192" s="188">
        <f>S192*H192</f>
        <v>0</v>
      </c>
      <c r="U192" s="188">
        <v>0</v>
      </c>
      <c r="V192" s="188">
        <f>U192*H192</f>
        <v>0</v>
      </c>
      <c r="W192" s="188">
        <v>0</v>
      </c>
      <c r="X192" s="189">
        <f>W192*H192</f>
        <v>0</v>
      </c>
      <c r="Y192" s="36"/>
      <c r="Z192" s="36"/>
      <c r="AA192" s="36"/>
      <c r="AB192" s="36"/>
      <c r="AC192" s="36"/>
      <c r="AD192" s="36"/>
      <c r="AE192" s="36"/>
      <c r="AR192" s="190" t="s">
        <v>503</v>
      </c>
      <c r="AT192" s="190" t="s">
        <v>142</v>
      </c>
      <c r="AU192" s="190" t="s">
        <v>141</v>
      </c>
      <c r="AY192" s="19" t="s">
        <v>138</v>
      </c>
      <c r="BE192" s="191">
        <f>IF(O192="základní",K192,0)</f>
        <v>0</v>
      </c>
      <c r="BF192" s="191">
        <f>IF(O192="snížená",K192,0)</f>
        <v>0</v>
      </c>
      <c r="BG192" s="191">
        <f>IF(O192="zákl. přenesená",K192,0)</f>
        <v>0</v>
      </c>
      <c r="BH192" s="191">
        <f>IF(O192="sníž. přenesená",K192,0)</f>
        <v>0</v>
      </c>
      <c r="BI192" s="191">
        <f>IF(O192="nulová",K192,0)</f>
        <v>0</v>
      </c>
      <c r="BJ192" s="19" t="s">
        <v>141</v>
      </c>
      <c r="BK192" s="191">
        <f>ROUND(P192*H192,2)</f>
        <v>0</v>
      </c>
      <c r="BL192" s="19" t="s">
        <v>503</v>
      </c>
      <c r="BM192" s="190" t="s">
        <v>1530</v>
      </c>
    </row>
    <row r="193" spans="1:47" s="2" customFormat="1" ht="11.25">
      <c r="A193" s="36"/>
      <c r="B193" s="37"/>
      <c r="C193" s="38"/>
      <c r="D193" s="198" t="s">
        <v>184</v>
      </c>
      <c r="E193" s="38"/>
      <c r="F193" s="199" t="s">
        <v>1531</v>
      </c>
      <c r="G193" s="38"/>
      <c r="H193" s="38"/>
      <c r="I193" s="200"/>
      <c r="J193" s="200"/>
      <c r="K193" s="38"/>
      <c r="L193" s="38"/>
      <c r="M193" s="41"/>
      <c r="N193" s="201"/>
      <c r="O193" s="202"/>
      <c r="P193" s="66"/>
      <c r="Q193" s="66"/>
      <c r="R193" s="66"/>
      <c r="S193" s="66"/>
      <c r="T193" s="66"/>
      <c r="U193" s="66"/>
      <c r="V193" s="66"/>
      <c r="W193" s="66"/>
      <c r="X193" s="67"/>
      <c r="Y193" s="36"/>
      <c r="Z193" s="36"/>
      <c r="AA193" s="36"/>
      <c r="AB193" s="36"/>
      <c r="AC193" s="36"/>
      <c r="AD193" s="36"/>
      <c r="AE193" s="36"/>
      <c r="AT193" s="19" t="s">
        <v>184</v>
      </c>
      <c r="AU193" s="19" t="s">
        <v>141</v>
      </c>
    </row>
    <row r="194" spans="1:65" s="2" customFormat="1" ht="24.2" customHeight="1">
      <c r="A194" s="36"/>
      <c r="B194" s="37"/>
      <c r="C194" s="236" t="s">
        <v>657</v>
      </c>
      <c r="D194" s="236" t="s">
        <v>405</v>
      </c>
      <c r="E194" s="237" t="s">
        <v>1532</v>
      </c>
      <c r="F194" s="238" t="s">
        <v>1533</v>
      </c>
      <c r="G194" s="239" t="s">
        <v>144</v>
      </c>
      <c r="H194" s="240">
        <v>1</v>
      </c>
      <c r="I194" s="241"/>
      <c r="J194" s="242"/>
      <c r="K194" s="243">
        <f>ROUND(P194*H194,2)</f>
        <v>0</v>
      </c>
      <c r="L194" s="238" t="s">
        <v>182</v>
      </c>
      <c r="M194" s="244"/>
      <c r="N194" s="245" t="s">
        <v>22</v>
      </c>
      <c r="O194" s="186" t="s">
        <v>48</v>
      </c>
      <c r="P194" s="187">
        <f>I194+J194</f>
        <v>0</v>
      </c>
      <c r="Q194" s="187">
        <f>ROUND(I194*H194,2)</f>
        <v>0</v>
      </c>
      <c r="R194" s="187">
        <f>ROUND(J194*H194,2)</f>
        <v>0</v>
      </c>
      <c r="S194" s="66"/>
      <c r="T194" s="188">
        <f>S194*H194</f>
        <v>0</v>
      </c>
      <c r="U194" s="188">
        <v>4E-05</v>
      </c>
      <c r="V194" s="188">
        <f>U194*H194</f>
        <v>4E-05</v>
      </c>
      <c r="W194" s="188">
        <v>0</v>
      </c>
      <c r="X194" s="189">
        <f>W194*H194</f>
        <v>0</v>
      </c>
      <c r="Y194" s="36"/>
      <c r="Z194" s="36"/>
      <c r="AA194" s="36"/>
      <c r="AB194" s="36"/>
      <c r="AC194" s="36"/>
      <c r="AD194" s="36"/>
      <c r="AE194" s="36"/>
      <c r="AR194" s="190" t="s">
        <v>511</v>
      </c>
      <c r="AT194" s="190" t="s">
        <v>405</v>
      </c>
      <c r="AU194" s="190" t="s">
        <v>141</v>
      </c>
      <c r="AY194" s="19" t="s">
        <v>138</v>
      </c>
      <c r="BE194" s="191">
        <f>IF(O194="základní",K194,0)</f>
        <v>0</v>
      </c>
      <c r="BF194" s="191">
        <f>IF(O194="snížená",K194,0)</f>
        <v>0</v>
      </c>
      <c r="BG194" s="191">
        <f>IF(O194="zákl. přenesená",K194,0)</f>
        <v>0</v>
      </c>
      <c r="BH194" s="191">
        <f>IF(O194="sníž. přenesená",K194,0)</f>
        <v>0</v>
      </c>
      <c r="BI194" s="191">
        <f>IF(O194="nulová",K194,0)</f>
        <v>0</v>
      </c>
      <c r="BJ194" s="19" t="s">
        <v>141</v>
      </c>
      <c r="BK194" s="191">
        <f>ROUND(P194*H194,2)</f>
        <v>0</v>
      </c>
      <c r="BL194" s="19" t="s">
        <v>503</v>
      </c>
      <c r="BM194" s="190" t="s">
        <v>1534</v>
      </c>
    </row>
    <row r="195" spans="1:65" s="2" customFormat="1" ht="37.9" customHeight="1">
      <c r="A195" s="36"/>
      <c r="B195" s="37"/>
      <c r="C195" s="178" t="s">
        <v>1188</v>
      </c>
      <c r="D195" s="178" t="s">
        <v>142</v>
      </c>
      <c r="E195" s="179" t="s">
        <v>1535</v>
      </c>
      <c r="F195" s="180" t="s">
        <v>1536</v>
      </c>
      <c r="G195" s="181" t="s">
        <v>144</v>
      </c>
      <c r="H195" s="182">
        <v>1</v>
      </c>
      <c r="I195" s="183"/>
      <c r="J195" s="183"/>
      <c r="K195" s="184">
        <f>ROUND(P195*H195,2)</f>
        <v>0</v>
      </c>
      <c r="L195" s="180" t="s">
        <v>182</v>
      </c>
      <c r="M195" s="41"/>
      <c r="N195" s="185" t="s">
        <v>22</v>
      </c>
      <c r="O195" s="186" t="s">
        <v>48</v>
      </c>
      <c r="P195" s="187">
        <f>I195+J195</f>
        <v>0</v>
      </c>
      <c r="Q195" s="187">
        <f>ROUND(I195*H195,2)</f>
        <v>0</v>
      </c>
      <c r="R195" s="187">
        <f>ROUND(J195*H195,2)</f>
        <v>0</v>
      </c>
      <c r="S195" s="66"/>
      <c r="T195" s="188">
        <f>S195*H195</f>
        <v>0</v>
      </c>
      <c r="U195" s="188">
        <v>0</v>
      </c>
      <c r="V195" s="188">
        <f>U195*H195</f>
        <v>0</v>
      </c>
      <c r="W195" s="188">
        <v>0</v>
      </c>
      <c r="X195" s="189">
        <f>W195*H195</f>
        <v>0</v>
      </c>
      <c r="Y195" s="36"/>
      <c r="Z195" s="36"/>
      <c r="AA195" s="36"/>
      <c r="AB195" s="36"/>
      <c r="AC195" s="36"/>
      <c r="AD195" s="36"/>
      <c r="AE195" s="36"/>
      <c r="AR195" s="190" t="s">
        <v>503</v>
      </c>
      <c r="AT195" s="190" t="s">
        <v>142</v>
      </c>
      <c r="AU195" s="190" t="s">
        <v>141</v>
      </c>
      <c r="AY195" s="19" t="s">
        <v>138</v>
      </c>
      <c r="BE195" s="191">
        <f>IF(O195="základní",K195,0)</f>
        <v>0</v>
      </c>
      <c r="BF195" s="191">
        <f>IF(O195="snížená",K195,0)</f>
        <v>0</v>
      </c>
      <c r="BG195" s="191">
        <f>IF(O195="zákl. přenesená",K195,0)</f>
        <v>0</v>
      </c>
      <c r="BH195" s="191">
        <f>IF(O195="sníž. přenesená",K195,0)</f>
        <v>0</v>
      </c>
      <c r="BI195" s="191">
        <f>IF(O195="nulová",K195,0)</f>
        <v>0</v>
      </c>
      <c r="BJ195" s="19" t="s">
        <v>141</v>
      </c>
      <c r="BK195" s="191">
        <f>ROUND(P195*H195,2)</f>
        <v>0</v>
      </c>
      <c r="BL195" s="19" t="s">
        <v>503</v>
      </c>
      <c r="BM195" s="190" t="s">
        <v>1537</v>
      </c>
    </row>
    <row r="196" spans="1:47" s="2" customFormat="1" ht="11.25">
      <c r="A196" s="36"/>
      <c r="B196" s="37"/>
      <c r="C196" s="38"/>
      <c r="D196" s="198" t="s">
        <v>184</v>
      </c>
      <c r="E196" s="38"/>
      <c r="F196" s="199" t="s">
        <v>1538</v>
      </c>
      <c r="G196" s="38"/>
      <c r="H196" s="38"/>
      <c r="I196" s="200"/>
      <c r="J196" s="200"/>
      <c r="K196" s="38"/>
      <c r="L196" s="38"/>
      <c r="M196" s="41"/>
      <c r="N196" s="201"/>
      <c r="O196" s="202"/>
      <c r="P196" s="66"/>
      <c r="Q196" s="66"/>
      <c r="R196" s="66"/>
      <c r="S196" s="66"/>
      <c r="T196" s="66"/>
      <c r="U196" s="66"/>
      <c r="V196" s="66"/>
      <c r="W196" s="66"/>
      <c r="X196" s="67"/>
      <c r="Y196" s="36"/>
      <c r="Z196" s="36"/>
      <c r="AA196" s="36"/>
      <c r="AB196" s="36"/>
      <c r="AC196" s="36"/>
      <c r="AD196" s="36"/>
      <c r="AE196" s="36"/>
      <c r="AT196" s="19" t="s">
        <v>184</v>
      </c>
      <c r="AU196" s="19" t="s">
        <v>141</v>
      </c>
    </row>
    <row r="197" spans="1:65" s="2" customFormat="1" ht="24.2" customHeight="1">
      <c r="A197" s="36"/>
      <c r="B197" s="37"/>
      <c r="C197" s="236" t="s">
        <v>698</v>
      </c>
      <c r="D197" s="236" t="s">
        <v>405</v>
      </c>
      <c r="E197" s="237" t="s">
        <v>1539</v>
      </c>
      <c r="F197" s="238" t="s">
        <v>1540</v>
      </c>
      <c r="G197" s="239" t="s">
        <v>144</v>
      </c>
      <c r="H197" s="240">
        <v>1</v>
      </c>
      <c r="I197" s="241"/>
      <c r="J197" s="242"/>
      <c r="K197" s="243">
        <f>ROUND(P197*H197,2)</f>
        <v>0</v>
      </c>
      <c r="L197" s="238" t="s">
        <v>182</v>
      </c>
      <c r="M197" s="244"/>
      <c r="N197" s="245" t="s">
        <v>22</v>
      </c>
      <c r="O197" s="186" t="s">
        <v>48</v>
      </c>
      <c r="P197" s="187">
        <f>I197+J197</f>
        <v>0</v>
      </c>
      <c r="Q197" s="187">
        <f>ROUND(I197*H197,2)</f>
        <v>0</v>
      </c>
      <c r="R197" s="187">
        <f>ROUND(J197*H197,2)</f>
        <v>0</v>
      </c>
      <c r="S197" s="66"/>
      <c r="T197" s="188">
        <f>S197*H197</f>
        <v>0</v>
      </c>
      <c r="U197" s="188">
        <v>0.0005</v>
      </c>
      <c r="V197" s="188">
        <f>U197*H197</f>
        <v>0.0005</v>
      </c>
      <c r="W197" s="188">
        <v>0</v>
      </c>
      <c r="X197" s="189">
        <f>W197*H197</f>
        <v>0</v>
      </c>
      <c r="Y197" s="36"/>
      <c r="Z197" s="36"/>
      <c r="AA197" s="36"/>
      <c r="AB197" s="36"/>
      <c r="AC197" s="36"/>
      <c r="AD197" s="36"/>
      <c r="AE197" s="36"/>
      <c r="AR197" s="190" t="s">
        <v>511</v>
      </c>
      <c r="AT197" s="190" t="s">
        <v>405</v>
      </c>
      <c r="AU197" s="190" t="s">
        <v>141</v>
      </c>
      <c r="AY197" s="19" t="s">
        <v>138</v>
      </c>
      <c r="BE197" s="191">
        <f>IF(O197="základní",K197,0)</f>
        <v>0</v>
      </c>
      <c r="BF197" s="191">
        <f>IF(O197="snížená",K197,0)</f>
        <v>0</v>
      </c>
      <c r="BG197" s="191">
        <f>IF(O197="zákl. přenesená",K197,0)</f>
        <v>0</v>
      </c>
      <c r="BH197" s="191">
        <f>IF(O197="sníž. přenesená",K197,0)</f>
        <v>0</v>
      </c>
      <c r="BI197" s="191">
        <f>IF(O197="nulová",K197,0)</f>
        <v>0</v>
      </c>
      <c r="BJ197" s="19" t="s">
        <v>141</v>
      </c>
      <c r="BK197" s="191">
        <f>ROUND(P197*H197,2)</f>
        <v>0</v>
      </c>
      <c r="BL197" s="19" t="s">
        <v>503</v>
      </c>
      <c r="BM197" s="190" t="s">
        <v>1541</v>
      </c>
    </row>
    <row r="198" spans="1:65" s="2" customFormat="1" ht="24.2" customHeight="1">
      <c r="A198" s="36"/>
      <c r="B198" s="37"/>
      <c r="C198" s="178" t="s">
        <v>702</v>
      </c>
      <c r="D198" s="178" t="s">
        <v>142</v>
      </c>
      <c r="E198" s="179" t="s">
        <v>1542</v>
      </c>
      <c r="F198" s="180" t="s">
        <v>1543</v>
      </c>
      <c r="G198" s="181" t="s">
        <v>144</v>
      </c>
      <c r="H198" s="182">
        <v>8</v>
      </c>
      <c r="I198" s="183"/>
      <c r="J198" s="183"/>
      <c r="K198" s="184">
        <f>ROUND(P198*H198,2)</f>
        <v>0</v>
      </c>
      <c r="L198" s="180" t="s">
        <v>182</v>
      </c>
      <c r="M198" s="41"/>
      <c r="N198" s="185" t="s">
        <v>22</v>
      </c>
      <c r="O198" s="186" t="s">
        <v>48</v>
      </c>
      <c r="P198" s="187">
        <f>I198+J198</f>
        <v>0</v>
      </c>
      <c r="Q198" s="187">
        <f>ROUND(I198*H198,2)</f>
        <v>0</v>
      </c>
      <c r="R198" s="187">
        <f>ROUND(J198*H198,2)</f>
        <v>0</v>
      </c>
      <c r="S198" s="66"/>
      <c r="T198" s="188">
        <f>S198*H198</f>
        <v>0</v>
      </c>
      <c r="U198" s="188">
        <v>0</v>
      </c>
      <c r="V198" s="188">
        <f>U198*H198</f>
        <v>0</v>
      </c>
      <c r="W198" s="188">
        <v>0</v>
      </c>
      <c r="X198" s="189">
        <f>W198*H198</f>
        <v>0</v>
      </c>
      <c r="Y198" s="36"/>
      <c r="Z198" s="36"/>
      <c r="AA198" s="36"/>
      <c r="AB198" s="36"/>
      <c r="AC198" s="36"/>
      <c r="AD198" s="36"/>
      <c r="AE198" s="36"/>
      <c r="AR198" s="190" t="s">
        <v>503</v>
      </c>
      <c r="AT198" s="190" t="s">
        <v>142</v>
      </c>
      <c r="AU198" s="190" t="s">
        <v>141</v>
      </c>
      <c r="AY198" s="19" t="s">
        <v>138</v>
      </c>
      <c r="BE198" s="191">
        <f>IF(O198="základní",K198,0)</f>
        <v>0</v>
      </c>
      <c r="BF198" s="191">
        <f>IF(O198="snížená",K198,0)</f>
        <v>0</v>
      </c>
      <c r="BG198" s="191">
        <f>IF(O198="zákl. přenesená",K198,0)</f>
        <v>0</v>
      </c>
      <c r="BH198" s="191">
        <f>IF(O198="sníž. přenesená",K198,0)</f>
        <v>0</v>
      </c>
      <c r="BI198" s="191">
        <f>IF(O198="nulová",K198,0)</f>
        <v>0</v>
      </c>
      <c r="BJ198" s="19" t="s">
        <v>141</v>
      </c>
      <c r="BK198" s="191">
        <f>ROUND(P198*H198,2)</f>
        <v>0</v>
      </c>
      <c r="BL198" s="19" t="s">
        <v>503</v>
      </c>
      <c r="BM198" s="190" t="s">
        <v>1544</v>
      </c>
    </row>
    <row r="199" spans="1:47" s="2" customFormat="1" ht="11.25">
      <c r="A199" s="36"/>
      <c r="B199" s="37"/>
      <c r="C199" s="38"/>
      <c r="D199" s="198" t="s">
        <v>184</v>
      </c>
      <c r="E199" s="38"/>
      <c r="F199" s="199" t="s">
        <v>1545</v>
      </c>
      <c r="G199" s="38"/>
      <c r="H199" s="38"/>
      <c r="I199" s="200"/>
      <c r="J199" s="200"/>
      <c r="K199" s="38"/>
      <c r="L199" s="38"/>
      <c r="M199" s="41"/>
      <c r="N199" s="201"/>
      <c r="O199" s="202"/>
      <c r="P199" s="66"/>
      <c r="Q199" s="66"/>
      <c r="R199" s="66"/>
      <c r="S199" s="66"/>
      <c r="T199" s="66"/>
      <c r="U199" s="66"/>
      <c r="V199" s="66"/>
      <c r="W199" s="66"/>
      <c r="X199" s="67"/>
      <c r="Y199" s="36"/>
      <c r="Z199" s="36"/>
      <c r="AA199" s="36"/>
      <c r="AB199" s="36"/>
      <c r="AC199" s="36"/>
      <c r="AD199" s="36"/>
      <c r="AE199" s="36"/>
      <c r="AT199" s="19" t="s">
        <v>184</v>
      </c>
      <c r="AU199" s="19" t="s">
        <v>141</v>
      </c>
    </row>
    <row r="200" spans="1:65" s="2" customFormat="1" ht="24.2" customHeight="1">
      <c r="A200" s="36"/>
      <c r="B200" s="37"/>
      <c r="C200" s="236" t="s">
        <v>197</v>
      </c>
      <c r="D200" s="236" t="s">
        <v>405</v>
      </c>
      <c r="E200" s="237" t="s">
        <v>1546</v>
      </c>
      <c r="F200" s="238" t="s">
        <v>1547</v>
      </c>
      <c r="G200" s="239" t="s">
        <v>144</v>
      </c>
      <c r="H200" s="240">
        <v>8</v>
      </c>
      <c r="I200" s="241"/>
      <c r="J200" s="242"/>
      <c r="K200" s="243">
        <f>ROUND(P200*H200,2)</f>
        <v>0</v>
      </c>
      <c r="L200" s="238" t="s">
        <v>1330</v>
      </c>
      <c r="M200" s="244"/>
      <c r="N200" s="245" t="s">
        <v>22</v>
      </c>
      <c r="O200" s="186" t="s">
        <v>48</v>
      </c>
      <c r="P200" s="187">
        <f>I200+J200</f>
        <v>0</v>
      </c>
      <c r="Q200" s="187">
        <f>ROUND(I200*H200,2)</f>
        <v>0</v>
      </c>
      <c r="R200" s="187">
        <f>ROUND(J200*H200,2)</f>
        <v>0</v>
      </c>
      <c r="S200" s="66"/>
      <c r="T200" s="188">
        <f>S200*H200</f>
        <v>0</v>
      </c>
      <c r="U200" s="188">
        <v>0.00014</v>
      </c>
      <c r="V200" s="188">
        <f>U200*H200</f>
        <v>0.00112</v>
      </c>
      <c r="W200" s="188">
        <v>0</v>
      </c>
      <c r="X200" s="189">
        <f>W200*H200</f>
        <v>0</v>
      </c>
      <c r="Y200" s="36"/>
      <c r="Z200" s="36"/>
      <c r="AA200" s="36"/>
      <c r="AB200" s="36"/>
      <c r="AC200" s="36"/>
      <c r="AD200" s="36"/>
      <c r="AE200" s="36"/>
      <c r="AR200" s="190" t="s">
        <v>511</v>
      </c>
      <c r="AT200" s="190" t="s">
        <v>405</v>
      </c>
      <c r="AU200" s="190" t="s">
        <v>141</v>
      </c>
      <c r="AY200" s="19" t="s">
        <v>138</v>
      </c>
      <c r="BE200" s="191">
        <f>IF(O200="základní",K200,0)</f>
        <v>0</v>
      </c>
      <c r="BF200" s="191">
        <f>IF(O200="snížená",K200,0)</f>
        <v>0</v>
      </c>
      <c r="BG200" s="191">
        <f>IF(O200="zákl. přenesená",K200,0)</f>
        <v>0</v>
      </c>
      <c r="BH200" s="191">
        <f>IF(O200="sníž. přenesená",K200,0)</f>
        <v>0</v>
      </c>
      <c r="BI200" s="191">
        <f>IF(O200="nulová",K200,0)</f>
        <v>0</v>
      </c>
      <c r="BJ200" s="19" t="s">
        <v>141</v>
      </c>
      <c r="BK200" s="191">
        <f>ROUND(P200*H200,2)</f>
        <v>0</v>
      </c>
      <c r="BL200" s="19" t="s">
        <v>503</v>
      </c>
      <c r="BM200" s="190" t="s">
        <v>1548</v>
      </c>
    </row>
    <row r="201" spans="1:65" s="2" customFormat="1" ht="37.9" customHeight="1">
      <c r="A201" s="36"/>
      <c r="B201" s="37"/>
      <c r="C201" s="178" t="s">
        <v>994</v>
      </c>
      <c r="D201" s="178" t="s">
        <v>142</v>
      </c>
      <c r="E201" s="179" t="s">
        <v>1549</v>
      </c>
      <c r="F201" s="180" t="s">
        <v>1550</v>
      </c>
      <c r="G201" s="181" t="s">
        <v>144</v>
      </c>
      <c r="H201" s="182">
        <v>11</v>
      </c>
      <c r="I201" s="183"/>
      <c r="J201" s="183"/>
      <c r="K201" s="184">
        <f>ROUND(P201*H201,2)</f>
        <v>0</v>
      </c>
      <c r="L201" s="180" t="s">
        <v>182</v>
      </c>
      <c r="M201" s="41"/>
      <c r="N201" s="185" t="s">
        <v>22</v>
      </c>
      <c r="O201" s="186" t="s">
        <v>48</v>
      </c>
      <c r="P201" s="187">
        <f>I201+J201</f>
        <v>0</v>
      </c>
      <c r="Q201" s="187">
        <f>ROUND(I201*H201,2)</f>
        <v>0</v>
      </c>
      <c r="R201" s="187">
        <f>ROUND(J201*H201,2)</f>
        <v>0</v>
      </c>
      <c r="S201" s="66"/>
      <c r="T201" s="188">
        <f>S201*H201</f>
        <v>0</v>
      </c>
      <c r="U201" s="188">
        <v>0</v>
      </c>
      <c r="V201" s="188">
        <f>U201*H201</f>
        <v>0</v>
      </c>
      <c r="W201" s="188">
        <v>0</v>
      </c>
      <c r="X201" s="189">
        <f>W201*H201</f>
        <v>0</v>
      </c>
      <c r="Y201" s="36"/>
      <c r="Z201" s="36"/>
      <c r="AA201" s="36"/>
      <c r="AB201" s="36"/>
      <c r="AC201" s="36"/>
      <c r="AD201" s="36"/>
      <c r="AE201" s="36"/>
      <c r="AR201" s="190" t="s">
        <v>503</v>
      </c>
      <c r="AT201" s="190" t="s">
        <v>142</v>
      </c>
      <c r="AU201" s="190" t="s">
        <v>141</v>
      </c>
      <c r="AY201" s="19" t="s">
        <v>138</v>
      </c>
      <c r="BE201" s="191">
        <f>IF(O201="základní",K201,0)</f>
        <v>0</v>
      </c>
      <c r="BF201" s="191">
        <f>IF(O201="snížená",K201,0)</f>
        <v>0</v>
      </c>
      <c r="BG201" s="191">
        <f>IF(O201="zákl. přenesená",K201,0)</f>
        <v>0</v>
      </c>
      <c r="BH201" s="191">
        <f>IF(O201="sníž. přenesená",K201,0)</f>
        <v>0</v>
      </c>
      <c r="BI201" s="191">
        <f>IF(O201="nulová",K201,0)</f>
        <v>0</v>
      </c>
      <c r="BJ201" s="19" t="s">
        <v>141</v>
      </c>
      <c r="BK201" s="191">
        <f>ROUND(P201*H201,2)</f>
        <v>0</v>
      </c>
      <c r="BL201" s="19" t="s">
        <v>503</v>
      </c>
      <c r="BM201" s="190" t="s">
        <v>1551</v>
      </c>
    </row>
    <row r="202" spans="1:47" s="2" customFormat="1" ht="11.25">
      <c r="A202" s="36"/>
      <c r="B202" s="37"/>
      <c r="C202" s="38"/>
      <c r="D202" s="198" t="s">
        <v>184</v>
      </c>
      <c r="E202" s="38"/>
      <c r="F202" s="199" t="s">
        <v>1552</v>
      </c>
      <c r="G202" s="38"/>
      <c r="H202" s="38"/>
      <c r="I202" s="200"/>
      <c r="J202" s="200"/>
      <c r="K202" s="38"/>
      <c r="L202" s="38"/>
      <c r="M202" s="41"/>
      <c r="N202" s="201"/>
      <c r="O202" s="202"/>
      <c r="P202" s="66"/>
      <c r="Q202" s="66"/>
      <c r="R202" s="66"/>
      <c r="S202" s="66"/>
      <c r="T202" s="66"/>
      <c r="U202" s="66"/>
      <c r="V202" s="66"/>
      <c r="W202" s="66"/>
      <c r="X202" s="67"/>
      <c r="Y202" s="36"/>
      <c r="Z202" s="36"/>
      <c r="AA202" s="36"/>
      <c r="AB202" s="36"/>
      <c r="AC202" s="36"/>
      <c r="AD202" s="36"/>
      <c r="AE202" s="36"/>
      <c r="AT202" s="19" t="s">
        <v>184</v>
      </c>
      <c r="AU202" s="19" t="s">
        <v>141</v>
      </c>
    </row>
    <row r="203" spans="1:65" s="2" customFormat="1" ht="24.2" customHeight="1">
      <c r="A203" s="36"/>
      <c r="B203" s="37"/>
      <c r="C203" s="236" t="s">
        <v>1001</v>
      </c>
      <c r="D203" s="236" t="s">
        <v>405</v>
      </c>
      <c r="E203" s="237" t="s">
        <v>1553</v>
      </c>
      <c r="F203" s="238" t="s">
        <v>1554</v>
      </c>
      <c r="G203" s="239" t="s">
        <v>144</v>
      </c>
      <c r="H203" s="240">
        <v>11</v>
      </c>
      <c r="I203" s="241"/>
      <c r="J203" s="242"/>
      <c r="K203" s="243">
        <f>ROUND(P203*H203,2)</f>
        <v>0</v>
      </c>
      <c r="L203" s="238" t="s">
        <v>182</v>
      </c>
      <c r="M203" s="244"/>
      <c r="N203" s="245" t="s">
        <v>22</v>
      </c>
      <c r="O203" s="186" t="s">
        <v>48</v>
      </c>
      <c r="P203" s="187">
        <f>I203+J203</f>
        <v>0</v>
      </c>
      <c r="Q203" s="187">
        <f>ROUND(I203*H203,2)</f>
        <v>0</v>
      </c>
      <c r="R203" s="187">
        <f>ROUND(J203*H203,2)</f>
        <v>0</v>
      </c>
      <c r="S203" s="66"/>
      <c r="T203" s="188">
        <f>S203*H203</f>
        <v>0</v>
      </c>
      <c r="U203" s="188">
        <v>6E-05</v>
      </c>
      <c r="V203" s="188">
        <f>U203*H203</f>
        <v>0.00066</v>
      </c>
      <c r="W203" s="188">
        <v>0</v>
      </c>
      <c r="X203" s="189">
        <f>W203*H203</f>
        <v>0</v>
      </c>
      <c r="Y203" s="36"/>
      <c r="Z203" s="36"/>
      <c r="AA203" s="36"/>
      <c r="AB203" s="36"/>
      <c r="AC203" s="36"/>
      <c r="AD203" s="36"/>
      <c r="AE203" s="36"/>
      <c r="AR203" s="190" t="s">
        <v>511</v>
      </c>
      <c r="AT203" s="190" t="s">
        <v>405</v>
      </c>
      <c r="AU203" s="190" t="s">
        <v>141</v>
      </c>
      <c r="AY203" s="19" t="s">
        <v>138</v>
      </c>
      <c r="BE203" s="191">
        <f>IF(O203="základní",K203,0)</f>
        <v>0</v>
      </c>
      <c r="BF203" s="191">
        <f>IF(O203="snížená",K203,0)</f>
        <v>0</v>
      </c>
      <c r="BG203" s="191">
        <f>IF(O203="zákl. přenesená",K203,0)</f>
        <v>0</v>
      </c>
      <c r="BH203" s="191">
        <f>IF(O203="sníž. přenesená",K203,0)</f>
        <v>0</v>
      </c>
      <c r="BI203" s="191">
        <f>IF(O203="nulová",K203,0)</f>
        <v>0</v>
      </c>
      <c r="BJ203" s="19" t="s">
        <v>141</v>
      </c>
      <c r="BK203" s="191">
        <f>ROUND(P203*H203,2)</f>
        <v>0</v>
      </c>
      <c r="BL203" s="19" t="s">
        <v>503</v>
      </c>
      <c r="BM203" s="190" t="s">
        <v>1555</v>
      </c>
    </row>
    <row r="204" spans="1:65" s="2" customFormat="1" ht="49.15" customHeight="1">
      <c r="A204" s="36"/>
      <c r="B204" s="37"/>
      <c r="C204" s="178" t="s">
        <v>1006</v>
      </c>
      <c r="D204" s="178" t="s">
        <v>142</v>
      </c>
      <c r="E204" s="179" t="s">
        <v>1556</v>
      </c>
      <c r="F204" s="180" t="s">
        <v>1557</v>
      </c>
      <c r="G204" s="181" t="s">
        <v>144</v>
      </c>
      <c r="H204" s="182">
        <v>32</v>
      </c>
      <c r="I204" s="183"/>
      <c r="J204" s="183"/>
      <c r="K204" s="184">
        <f>ROUND(P204*H204,2)</f>
        <v>0</v>
      </c>
      <c r="L204" s="180" t="s">
        <v>182</v>
      </c>
      <c r="M204" s="41"/>
      <c r="N204" s="185" t="s">
        <v>22</v>
      </c>
      <c r="O204" s="186" t="s">
        <v>48</v>
      </c>
      <c r="P204" s="187">
        <f>I204+J204</f>
        <v>0</v>
      </c>
      <c r="Q204" s="187">
        <f>ROUND(I204*H204,2)</f>
        <v>0</v>
      </c>
      <c r="R204" s="187">
        <f>ROUND(J204*H204,2)</f>
        <v>0</v>
      </c>
      <c r="S204" s="66"/>
      <c r="T204" s="188">
        <f>S204*H204</f>
        <v>0</v>
      </c>
      <c r="U204" s="188">
        <v>0</v>
      </c>
      <c r="V204" s="188">
        <f>U204*H204</f>
        <v>0</v>
      </c>
      <c r="W204" s="188">
        <v>0</v>
      </c>
      <c r="X204" s="189">
        <f>W204*H204</f>
        <v>0</v>
      </c>
      <c r="Y204" s="36"/>
      <c r="Z204" s="36"/>
      <c r="AA204" s="36"/>
      <c r="AB204" s="36"/>
      <c r="AC204" s="36"/>
      <c r="AD204" s="36"/>
      <c r="AE204" s="36"/>
      <c r="AR204" s="190" t="s">
        <v>503</v>
      </c>
      <c r="AT204" s="190" t="s">
        <v>142</v>
      </c>
      <c r="AU204" s="190" t="s">
        <v>141</v>
      </c>
      <c r="AY204" s="19" t="s">
        <v>138</v>
      </c>
      <c r="BE204" s="191">
        <f>IF(O204="základní",K204,0)</f>
        <v>0</v>
      </c>
      <c r="BF204" s="191">
        <f>IF(O204="snížená",K204,0)</f>
        <v>0</v>
      </c>
      <c r="BG204" s="191">
        <f>IF(O204="zákl. přenesená",K204,0)</f>
        <v>0</v>
      </c>
      <c r="BH204" s="191">
        <f>IF(O204="sníž. přenesená",K204,0)</f>
        <v>0</v>
      </c>
      <c r="BI204" s="191">
        <f>IF(O204="nulová",K204,0)</f>
        <v>0</v>
      </c>
      <c r="BJ204" s="19" t="s">
        <v>141</v>
      </c>
      <c r="BK204" s="191">
        <f>ROUND(P204*H204,2)</f>
        <v>0</v>
      </c>
      <c r="BL204" s="19" t="s">
        <v>503</v>
      </c>
      <c r="BM204" s="190" t="s">
        <v>1558</v>
      </c>
    </row>
    <row r="205" spans="1:47" s="2" customFormat="1" ht="11.25">
      <c r="A205" s="36"/>
      <c r="B205" s="37"/>
      <c r="C205" s="38"/>
      <c r="D205" s="198" t="s">
        <v>184</v>
      </c>
      <c r="E205" s="38"/>
      <c r="F205" s="199" t="s">
        <v>1559</v>
      </c>
      <c r="G205" s="38"/>
      <c r="H205" s="38"/>
      <c r="I205" s="200"/>
      <c r="J205" s="200"/>
      <c r="K205" s="38"/>
      <c r="L205" s="38"/>
      <c r="M205" s="41"/>
      <c r="N205" s="201"/>
      <c r="O205" s="202"/>
      <c r="P205" s="66"/>
      <c r="Q205" s="66"/>
      <c r="R205" s="66"/>
      <c r="S205" s="66"/>
      <c r="T205" s="66"/>
      <c r="U205" s="66"/>
      <c r="V205" s="66"/>
      <c r="W205" s="66"/>
      <c r="X205" s="67"/>
      <c r="Y205" s="36"/>
      <c r="Z205" s="36"/>
      <c r="AA205" s="36"/>
      <c r="AB205" s="36"/>
      <c r="AC205" s="36"/>
      <c r="AD205" s="36"/>
      <c r="AE205" s="36"/>
      <c r="AT205" s="19" t="s">
        <v>184</v>
      </c>
      <c r="AU205" s="19" t="s">
        <v>141</v>
      </c>
    </row>
    <row r="206" spans="1:65" s="2" customFormat="1" ht="24.2" customHeight="1">
      <c r="A206" s="36"/>
      <c r="B206" s="37"/>
      <c r="C206" s="236" t="s">
        <v>1026</v>
      </c>
      <c r="D206" s="236" t="s">
        <v>405</v>
      </c>
      <c r="E206" s="237" t="s">
        <v>1560</v>
      </c>
      <c r="F206" s="238" t="s">
        <v>1561</v>
      </c>
      <c r="G206" s="239" t="s">
        <v>144</v>
      </c>
      <c r="H206" s="240">
        <v>32</v>
      </c>
      <c r="I206" s="241"/>
      <c r="J206" s="242"/>
      <c r="K206" s="243">
        <f>ROUND(P206*H206,2)</f>
        <v>0</v>
      </c>
      <c r="L206" s="238" t="s">
        <v>182</v>
      </c>
      <c r="M206" s="244"/>
      <c r="N206" s="245" t="s">
        <v>22</v>
      </c>
      <c r="O206" s="186" t="s">
        <v>48</v>
      </c>
      <c r="P206" s="187">
        <f>I206+J206</f>
        <v>0</v>
      </c>
      <c r="Q206" s="187">
        <f>ROUND(I206*H206,2)</f>
        <v>0</v>
      </c>
      <c r="R206" s="187">
        <f>ROUND(J206*H206,2)</f>
        <v>0</v>
      </c>
      <c r="S206" s="66"/>
      <c r="T206" s="188">
        <f>S206*H206</f>
        <v>0</v>
      </c>
      <c r="U206" s="188">
        <v>0.0001</v>
      </c>
      <c r="V206" s="188">
        <f>U206*H206</f>
        <v>0.0032</v>
      </c>
      <c r="W206" s="188">
        <v>0</v>
      </c>
      <c r="X206" s="189">
        <f>W206*H206</f>
        <v>0</v>
      </c>
      <c r="Y206" s="36"/>
      <c r="Z206" s="36"/>
      <c r="AA206" s="36"/>
      <c r="AB206" s="36"/>
      <c r="AC206" s="36"/>
      <c r="AD206" s="36"/>
      <c r="AE206" s="36"/>
      <c r="AR206" s="190" t="s">
        <v>511</v>
      </c>
      <c r="AT206" s="190" t="s">
        <v>405</v>
      </c>
      <c r="AU206" s="190" t="s">
        <v>141</v>
      </c>
      <c r="AY206" s="19" t="s">
        <v>138</v>
      </c>
      <c r="BE206" s="191">
        <f>IF(O206="základní",K206,0)</f>
        <v>0</v>
      </c>
      <c r="BF206" s="191">
        <f>IF(O206="snížená",K206,0)</f>
        <v>0</v>
      </c>
      <c r="BG206" s="191">
        <f>IF(O206="zákl. přenesená",K206,0)</f>
        <v>0</v>
      </c>
      <c r="BH206" s="191">
        <f>IF(O206="sníž. přenesená",K206,0)</f>
        <v>0</v>
      </c>
      <c r="BI206" s="191">
        <f>IF(O206="nulová",K206,0)</f>
        <v>0</v>
      </c>
      <c r="BJ206" s="19" t="s">
        <v>141</v>
      </c>
      <c r="BK206" s="191">
        <f>ROUND(P206*H206,2)</f>
        <v>0</v>
      </c>
      <c r="BL206" s="19" t="s">
        <v>503</v>
      </c>
      <c r="BM206" s="190" t="s">
        <v>1562</v>
      </c>
    </row>
    <row r="207" spans="1:65" s="2" customFormat="1" ht="49.15" customHeight="1">
      <c r="A207" s="36"/>
      <c r="B207" s="37"/>
      <c r="C207" s="178" t="s">
        <v>1034</v>
      </c>
      <c r="D207" s="178" t="s">
        <v>142</v>
      </c>
      <c r="E207" s="179" t="s">
        <v>1563</v>
      </c>
      <c r="F207" s="180" t="s">
        <v>1564</v>
      </c>
      <c r="G207" s="181" t="s">
        <v>144</v>
      </c>
      <c r="H207" s="182">
        <v>11</v>
      </c>
      <c r="I207" s="183"/>
      <c r="J207" s="183"/>
      <c r="K207" s="184">
        <f>ROUND(P207*H207,2)</f>
        <v>0</v>
      </c>
      <c r="L207" s="180" t="s">
        <v>182</v>
      </c>
      <c r="M207" s="41"/>
      <c r="N207" s="185" t="s">
        <v>22</v>
      </c>
      <c r="O207" s="186" t="s">
        <v>48</v>
      </c>
      <c r="P207" s="187">
        <f>I207+J207</f>
        <v>0</v>
      </c>
      <c r="Q207" s="187">
        <f>ROUND(I207*H207,2)</f>
        <v>0</v>
      </c>
      <c r="R207" s="187">
        <f>ROUND(J207*H207,2)</f>
        <v>0</v>
      </c>
      <c r="S207" s="66"/>
      <c r="T207" s="188">
        <f>S207*H207</f>
        <v>0</v>
      </c>
      <c r="U207" s="188">
        <v>0</v>
      </c>
      <c r="V207" s="188">
        <f>U207*H207</f>
        <v>0</v>
      </c>
      <c r="W207" s="188">
        <v>0</v>
      </c>
      <c r="X207" s="189">
        <f>W207*H207</f>
        <v>0</v>
      </c>
      <c r="Y207" s="36"/>
      <c r="Z207" s="36"/>
      <c r="AA207" s="36"/>
      <c r="AB207" s="36"/>
      <c r="AC207" s="36"/>
      <c r="AD207" s="36"/>
      <c r="AE207" s="36"/>
      <c r="AR207" s="190" t="s">
        <v>503</v>
      </c>
      <c r="AT207" s="190" t="s">
        <v>142</v>
      </c>
      <c r="AU207" s="190" t="s">
        <v>141</v>
      </c>
      <c r="AY207" s="19" t="s">
        <v>138</v>
      </c>
      <c r="BE207" s="191">
        <f>IF(O207="základní",K207,0)</f>
        <v>0</v>
      </c>
      <c r="BF207" s="191">
        <f>IF(O207="snížená",K207,0)</f>
        <v>0</v>
      </c>
      <c r="BG207" s="191">
        <f>IF(O207="zákl. přenesená",K207,0)</f>
        <v>0</v>
      </c>
      <c r="BH207" s="191">
        <f>IF(O207="sníž. přenesená",K207,0)</f>
        <v>0</v>
      </c>
      <c r="BI207" s="191">
        <f>IF(O207="nulová",K207,0)</f>
        <v>0</v>
      </c>
      <c r="BJ207" s="19" t="s">
        <v>141</v>
      </c>
      <c r="BK207" s="191">
        <f>ROUND(P207*H207,2)</f>
        <v>0</v>
      </c>
      <c r="BL207" s="19" t="s">
        <v>503</v>
      </c>
      <c r="BM207" s="190" t="s">
        <v>1565</v>
      </c>
    </row>
    <row r="208" spans="1:47" s="2" customFormat="1" ht="11.25">
      <c r="A208" s="36"/>
      <c r="B208" s="37"/>
      <c r="C208" s="38"/>
      <c r="D208" s="198" t="s">
        <v>184</v>
      </c>
      <c r="E208" s="38"/>
      <c r="F208" s="199" t="s">
        <v>1566</v>
      </c>
      <c r="G208" s="38"/>
      <c r="H208" s="38"/>
      <c r="I208" s="200"/>
      <c r="J208" s="200"/>
      <c r="K208" s="38"/>
      <c r="L208" s="38"/>
      <c r="M208" s="41"/>
      <c r="N208" s="201"/>
      <c r="O208" s="202"/>
      <c r="P208" s="66"/>
      <c r="Q208" s="66"/>
      <c r="R208" s="66"/>
      <c r="S208" s="66"/>
      <c r="T208" s="66"/>
      <c r="U208" s="66"/>
      <c r="V208" s="66"/>
      <c r="W208" s="66"/>
      <c r="X208" s="67"/>
      <c r="Y208" s="36"/>
      <c r="Z208" s="36"/>
      <c r="AA208" s="36"/>
      <c r="AB208" s="36"/>
      <c r="AC208" s="36"/>
      <c r="AD208" s="36"/>
      <c r="AE208" s="36"/>
      <c r="AT208" s="19" t="s">
        <v>184</v>
      </c>
      <c r="AU208" s="19" t="s">
        <v>141</v>
      </c>
    </row>
    <row r="209" spans="1:65" s="2" customFormat="1" ht="33" customHeight="1">
      <c r="A209" s="36"/>
      <c r="B209" s="37"/>
      <c r="C209" s="236" t="s">
        <v>1040</v>
      </c>
      <c r="D209" s="236" t="s">
        <v>405</v>
      </c>
      <c r="E209" s="237" t="s">
        <v>1567</v>
      </c>
      <c r="F209" s="238" t="s">
        <v>1568</v>
      </c>
      <c r="G209" s="239" t="s">
        <v>144</v>
      </c>
      <c r="H209" s="240">
        <v>11</v>
      </c>
      <c r="I209" s="241"/>
      <c r="J209" s="242"/>
      <c r="K209" s="243">
        <f>ROUND(P209*H209,2)</f>
        <v>0</v>
      </c>
      <c r="L209" s="238" t="s">
        <v>182</v>
      </c>
      <c r="M209" s="244"/>
      <c r="N209" s="245" t="s">
        <v>22</v>
      </c>
      <c r="O209" s="186" t="s">
        <v>48</v>
      </c>
      <c r="P209" s="187">
        <f>I209+J209</f>
        <v>0</v>
      </c>
      <c r="Q209" s="187">
        <f>ROUND(I209*H209,2)</f>
        <v>0</v>
      </c>
      <c r="R209" s="187">
        <f>ROUND(J209*H209,2)</f>
        <v>0</v>
      </c>
      <c r="S209" s="66"/>
      <c r="T209" s="188">
        <f>S209*H209</f>
        <v>0</v>
      </c>
      <c r="U209" s="188">
        <v>0.00014</v>
      </c>
      <c r="V209" s="188">
        <f>U209*H209</f>
        <v>0.00154</v>
      </c>
      <c r="W209" s="188">
        <v>0</v>
      </c>
      <c r="X209" s="189">
        <f>W209*H209</f>
        <v>0</v>
      </c>
      <c r="Y209" s="36"/>
      <c r="Z209" s="36"/>
      <c r="AA209" s="36"/>
      <c r="AB209" s="36"/>
      <c r="AC209" s="36"/>
      <c r="AD209" s="36"/>
      <c r="AE209" s="36"/>
      <c r="AR209" s="190" t="s">
        <v>511</v>
      </c>
      <c r="AT209" s="190" t="s">
        <v>405</v>
      </c>
      <c r="AU209" s="190" t="s">
        <v>141</v>
      </c>
      <c r="AY209" s="19" t="s">
        <v>138</v>
      </c>
      <c r="BE209" s="191">
        <f>IF(O209="základní",K209,0)</f>
        <v>0</v>
      </c>
      <c r="BF209" s="191">
        <f>IF(O209="snížená",K209,0)</f>
        <v>0</v>
      </c>
      <c r="BG209" s="191">
        <f>IF(O209="zákl. přenesená",K209,0)</f>
        <v>0</v>
      </c>
      <c r="BH209" s="191">
        <f>IF(O209="sníž. přenesená",K209,0)</f>
        <v>0</v>
      </c>
      <c r="BI209" s="191">
        <f>IF(O209="nulová",K209,0)</f>
        <v>0</v>
      </c>
      <c r="BJ209" s="19" t="s">
        <v>141</v>
      </c>
      <c r="BK209" s="191">
        <f>ROUND(P209*H209,2)</f>
        <v>0</v>
      </c>
      <c r="BL209" s="19" t="s">
        <v>503</v>
      </c>
      <c r="BM209" s="190" t="s">
        <v>1569</v>
      </c>
    </row>
    <row r="210" spans="1:65" s="2" customFormat="1" ht="37.9" customHeight="1">
      <c r="A210" s="36"/>
      <c r="B210" s="37"/>
      <c r="C210" s="178" t="s">
        <v>492</v>
      </c>
      <c r="D210" s="178" t="s">
        <v>142</v>
      </c>
      <c r="E210" s="179" t="s">
        <v>1570</v>
      </c>
      <c r="F210" s="180" t="s">
        <v>1571</v>
      </c>
      <c r="G210" s="181" t="s">
        <v>144</v>
      </c>
      <c r="H210" s="182">
        <v>14</v>
      </c>
      <c r="I210" s="183"/>
      <c r="J210" s="183"/>
      <c r="K210" s="184">
        <f>ROUND(P210*H210,2)</f>
        <v>0</v>
      </c>
      <c r="L210" s="180" t="s">
        <v>182</v>
      </c>
      <c r="M210" s="41"/>
      <c r="N210" s="185" t="s">
        <v>22</v>
      </c>
      <c r="O210" s="186" t="s">
        <v>48</v>
      </c>
      <c r="P210" s="187">
        <f>I210+J210</f>
        <v>0</v>
      </c>
      <c r="Q210" s="187">
        <f>ROUND(I210*H210,2)</f>
        <v>0</v>
      </c>
      <c r="R210" s="187">
        <f>ROUND(J210*H210,2)</f>
        <v>0</v>
      </c>
      <c r="S210" s="66"/>
      <c r="T210" s="188">
        <f>S210*H210</f>
        <v>0</v>
      </c>
      <c r="U210" s="188">
        <v>0</v>
      </c>
      <c r="V210" s="188">
        <f>U210*H210</f>
        <v>0</v>
      </c>
      <c r="W210" s="188">
        <v>0</v>
      </c>
      <c r="X210" s="189">
        <f>W210*H210</f>
        <v>0</v>
      </c>
      <c r="Y210" s="36"/>
      <c r="Z210" s="36"/>
      <c r="AA210" s="36"/>
      <c r="AB210" s="36"/>
      <c r="AC210" s="36"/>
      <c r="AD210" s="36"/>
      <c r="AE210" s="36"/>
      <c r="AR210" s="190" t="s">
        <v>503</v>
      </c>
      <c r="AT210" s="190" t="s">
        <v>142</v>
      </c>
      <c r="AU210" s="190" t="s">
        <v>141</v>
      </c>
      <c r="AY210" s="19" t="s">
        <v>138</v>
      </c>
      <c r="BE210" s="191">
        <f>IF(O210="základní",K210,0)</f>
        <v>0</v>
      </c>
      <c r="BF210" s="191">
        <f>IF(O210="snížená",K210,0)</f>
        <v>0</v>
      </c>
      <c r="BG210" s="191">
        <f>IF(O210="zákl. přenesená",K210,0)</f>
        <v>0</v>
      </c>
      <c r="BH210" s="191">
        <f>IF(O210="sníž. přenesená",K210,0)</f>
        <v>0</v>
      </c>
      <c r="BI210" s="191">
        <f>IF(O210="nulová",K210,0)</f>
        <v>0</v>
      </c>
      <c r="BJ210" s="19" t="s">
        <v>141</v>
      </c>
      <c r="BK210" s="191">
        <f>ROUND(P210*H210,2)</f>
        <v>0</v>
      </c>
      <c r="BL210" s="19" t="s">
        <v>503</v>
      </c>
      <c r="BM210" s="190" t="s">
        <v>1572</v>
      </c>
    </row>
    <row r="211" spans="1:47" s="2" customFormat="1" ht="11.25">
      <c r="A211" s="36"/>
      <c r="B211" s="37"/>
      <c r="C211" s="38"/>
      <c r="D211" s="198" t="s">
        <v>184</v>
      </c>
      <c r="E211" s="38"/>
      <c r="F211" s="199" t="s">
        <v>1573</v>
      </c>
      <c r="G211" s="38"/>
      <c r="H211" s="38"/>
      <c r="I211" s="200"/>
      <c r="J211" s="200"/>
      <c r="K211" s="38"/>
      <c r="L211" s="38"/>
      <c r="M211" s="41"/>
      <c r="N211" s="201"/>
      <c r="O211" s="202"/>
      <c r="P211" s="66"/>
      <c r="Q211" s="66"/>
      <c r="R211" s="66"/>
      <c r="S211" s="66"/>
      <c r="T211" s="66"/>
      <c r="U211" s="66"/>
      <c r="V211" s="66"/>
      <c r="W211" s="66"/>
      <c r="X211" s="67"/>
      <c r="Y211" s="36"/>
      <c r="Z211" s="36"/>
      <c r="AA211" s="36"/>
      <c r="AB211" s="36"/>
      <c r="AC211" s="36"/>
      <c r="AD211" s="36"/>
      <c r="AE211" s="36"/>
      <c r="AT211" s="19" t="s">
        <v>184</v>
      </c>
      <c r="AU211" s="19" t="s">
        <v>141</v>
      </c>
    </row>
    <row r="212" spans="1:65" s="2" customFormat="1" ht="24.2" customHeight="1">
      <c r="A212" s="36"/>
      <c r="B212" s="37"/>
      <c r="C212" s="236" t="s">
        <v>530</v>
      </c>
      <c r="D212" s="236" t="s">
        <v>405</v>
      </c>
      <c r="E212" s="237" t="s">
        <v>1574</v>
      </c>
      <c r="F212" s="238" t="s">
        <v>1575</v>
      </c>
      <c r="G212" s="239" t="s">
        <v>144</v>
      </c>
      <c r="H212" s="240">
        <v>14</v>
      </c>
      <c r="I212" s="241"/>
      <c r="J212" s="242"/>
      <c r="K212" s="243">
        <f>ROUND(P212*H212,2)</f>
        <v>0</v>
      </c>
      <c r="L212" s="238" t="s">
        <v>182</v>
      </c>
      <c r="M212" s="244"/>
      <c r="N212" s="245" t="s">
        <v>22</v>
      </c>
      <c r="O212" s="186" t="s">
        <v>48</v>
      </c>
      <c r="P212" s="187">
        <f>I212+J212</f>
        <v>0</v>
      </c>
      <c r="Q212" s="187">
        <f>ROUND(I212*H212,2)</f>
        <v>0</v>
      </c>
      <c r="R212" s="187">
        <f>ROUND(J212*H212,2)</f>
        <v>0</v>
      </c>
      <c r="S212" s="66"/>
      <c r="T212" s="188">
        <f>S212*H212</f>
        <v>0</v>
      </c>
      <c r="U212" s="188">
        <v>0.00013</v>
      </c>
      <c r="V212" s="188">
        <f>U212*H212</f>
        <v>0.0018199999999999998</v>
      </c>
      <c r="W212" s="188">
        <v>0</v>
      </c>
      <c r="X212" s="189">
        <f>W212*H212</f>
        <v>0</v>
      </c>
      <c r="Y212" s="36"/>
      <c r="Z212" s="36"/>
      <c r="AA212" s="36"/>
      <c r="AB212" s="36"/>
      <c r="AC212" s="36"/>
      <c r="AD212" s="36"/>
      <c r="AE212" s="36"/>
      <c r="AR212" s="190" t="s">
        <v>511</v>
      </c>
      <c r="AT212" s="190" t="s">
        <v>405</v>
      </c>
      <c r="AU212" s="190" t="s">
        <v>141</v>
      </c>
      <c r="AY212" s="19" t="s">
        <v>138</v>
      </c>
      <c r="BE212" s="191">
        <f>IF(O212="základní",K212,0)</f>
        <v>0</v>
      </c>
      <c r="BF212" s="191">
        <f>IF(O212="snížená",K212,0)</f>
        <v>0</v>
      </c>
      <c r="BG212" s="191">
        <f>IF(O212="zákl. přenesená",K212,0)</f>
        <v>0</v>
      </c>
      <c r="BH212" s="191">
        <f>IF(O212="sníž. přenesená",K212,0)</f>
        <v>0</v>
      </c>
      <c r="BI212" s="191">
        <f>IF(O212="nulová",K212,0)</f>
        <v>0</v>
      </c>
      <c r="BJ212" s="19" t="s">
        <v>141</v>
      </c>
      <c r="BK212" s="191">
        <f>ROUND(P212*H212,2)</f>
        <v>0</v>
      </c>
      <c r="BL212" s="19" t="s">
        <v>503</v>
      </c>
      <c r="BM212" s="190" t="s">
        <v>1576</v>
      </c>
    </row>
    <row r="213" spans="1:65" s="2" customFormat="1" ht="24.2" customHeight="1">
      <c r="A213" s="36"/>
      <c r="B213" s="37"/>
      <c r="C213" s="178" t="s">
        <v>556</v>
      </c>
      <c r="D213" s="178" t="s">
        <v>142</v>
      </c>
      <c r="E213" s="179" t="s">
        <v>1577</v>
      </c>
      <c r="F213" s="180" t="s">
        <v>1578</v>
      </c>
      <c r="G213" s="181" t="s">
        <v>144</v>
      </c>
      <c r="H213" s="182">
        <v>4</v>
      </c>
      <c r="I213" s="183"/>
      <c r="J213" s="183"/>
      <c r="K213" s="184">
        <f>ROUND(P213*H213,2)</f>
        <v>0</v>
      </c>
      <c r="L213" s="180" t="s">
        <v>182</v>
      </c>
      <c r="M213" s="41"/>
      <c r="N213" s="185" t="s">
        <v>22</v>
      </c>
      <c r="O213" s="186" t="s">
        <v>48</v>
      </c>
      <c r="P213" s="187">
        <f>I213+J213</f>
        <v>0</v>
      </c>
      <c r="Q213" s="187">
        <f>ROUND(I213*H213,2)</f>
        <v>0</v>
      </c>
      <c r="R213" s="187">
        <f>ROUND(J213*H213,2)</f>
        <v>0</v>
      </c>
      <c r="S213" s="66"/>
      <c r="T213" s="188">
        <f>S213*H213</f>
        <v>0</v>
      </c>
      <c r="U213" s="188">
        <v>0</v>
      </c>
      <c r="V213" s="188">
        <f>U213*H213</f>
        <v>0</v>
      </c>
      <c r="W213" s="188">
        <v>0</v>
      </c>
      <c r="X213" s="189">
        <f>W213*H213</f>
        <v>0</v>
      </c>
      <c r="Y213" s="36"/>
      <c r="Z213" s="36"/>
      <c r="AA213" s="36"/>
      <c r="AB213" s="36"/>
      <c r="AC213" s="36"/>
      <c r="AD213" s="36"/>
      <c r="AE213" s="36"/>
      <c r="AR213" s="190" t="s">
        <v>503</v>
      </c>
      <c r="AT213" s="190" t="s">
        <v>142</v>
      </c>
      <c r="AU213" s="190" t="s">
        <v>141</v>
      </c>
      <c r="AY213" s="19" t="s">
        <v>138</v>
      </c>
      <c r="BE213" s="191">
        <f>IF(O213="základní",K213,0)</f>
        <v>0</v>
      </c>
      <c r="BF213" s="191">
        <f>IF(O213="snížená",K213,0)</f>
        <v>0</v>
      </c>
      <c r="BG213" s="191">
        <f>IF(O213="zákl. přenesená",K213,0)</f>
        <v>0</v>
      </c>
      <c r="BH213" s="191">
        <f>IF(O213="sníž. přenesená",K213,0)</f>
        <v>0</v>
      </c>
      <c r="BI213" s="191">
        <f>IF(O213="nulová",K213,0)</f>
        <v>0</v>
      </c>
      <c r="BJ213" s="19" t="s">
        <v>141</v>
      </c>
      <c r="BK213" s="191">
        <f>ROUND(P213*H213,2)</f>
        <v>0</v>
      </c>
      <c r="BL213" s="19" t="s">
        <v>503</v>
      </c>
      <c r="BM213" s="190" t="s">
        <v>1579</v>
      </c>
    </row>
    <row r="214" spans="1:47" s="2" customFormat="1" ht="11.25">
      <c r="A214" s="36"/>
      <c r="B214" s="37"/>
      <c r="C214" s="38"/>
      <c r="D214" s="198" t="s">
        <v>184</v>
      </c>
      <c r="E214" s="38"/>
      <c r="F214" s="199" t="s">
        <v>1580</v>
      </c>
      <c r="G214" s="38"/>
      <c r="H214" s="38"/>
      <c r="I214" s="200"/>
      <c r="J214" s="200"/>
      <c r="K214" s="38"/>
      <c r="L214" s="38"/>
      <c r="M214" s="41"/>
      <c r="N214" s="201"/>
      <c r="O214" s="202"/>
      <c r="P214" s="66"/>
      <c r="Q214" s="66"/>
      <c r="R214" s="66"/>
      <c r="S214" s="66"/>
      <c r="T214" s="66"/>
      <c r="U214" s="66"/>
      <c r="V214" s="66"/>
      <c r="W214" s="66"/>
      <c r="X214" s="67"/>
      <c r="Y214" s="36"/>
      <c r="Z214" s="36"/>
      <c r="AA214" s="36"/>
      <c r="AB214" s="36"/>
      <c r="AC214" s="36"/>
      <c r="AD214" s="36"/>
      <c r="AE214" s="36"/>
      <c r="AT214" s="19" t="s">
        <v>184</v>
      </c>
      <c r="AU214" s="19" t="s">
        <v>141</v>
      </c>
    </row>
    <row r="215" spans="1:65" s="2" customFormat="1" ht="24.2" customHeight="1">
      <c r="A215" s="36"/>
      <c r="B215" s="37"/>
      <c r="C215" s="236" t="s">
        <v>634</v>
      </c>
      <c r="D215" s="236" t="s">
        <v>405</v>
      </c>
      <c r="E215" s="237" t="s">
        <v>1581</v>
      </c>
      <c r="F215" s="238" t="s">
        <v>1582</v>
      </c>
      <c r="G215" s="239" t="s">
        <v>144</v>
      </c>
      <c r="H215" s="240">
        <v>4</v>
      </c>
      <c r="I215" s="241"/>
      <c r="J215" s="242"/>
      <c r="K215" s="243">
        <f>ROUND(P215*H215,2)</f>
        <v>0</v>
      </c>
      <c r="L215" s="238" t="s">
        <v>1330</v>
      </c>
      <c r="M215" s="244"/>
      <c r="N215" s="245" t="s">
        <v>22</v>
      </c>
      <c r="O215" s="186" t="s">
        <v>48</v>
      </c>
      <c r="P215" s="187">
        <f>I215+J215</f>
        <v>0</v>
      </c>
      <c r="Q215" s="187">
        <f>ROUND(I215*H215,2)</f>
        <v>0</v>
      </c>
      <c r="R215" s="187">
        <f>ROUND(J215*H215,2)</f>
        <v>0</v>
      </c>
      <c r="S215" s="66"/>
      <c r="T215" s="188">
        <f>S215*H215</f>
        <v>0</v>
      </c>
      <c r="U215" s="188">
        <v>0</v>
      </c>
      <c r="V215" s="188">
        <f>U215*H215</f>
        <v>0</v>
      </c>
      <c r="W215" s="188">
        <v>0</v>
      </c>
      <c r="X215" s="189">
        <f>W215*H215</f>
        <v>0</v>
      </c>
      <c r="Y215" s="36"/>
      <c r="Z215" s="36"/>
      <c r="AA215" s="36"/>
      <c r="AB215" s="36"/>
      <c r="AC215" s="36"/>
      <c r="AD215" s="36"/>
      <c r="AE215" s="36"/>
      <c r="AR215" s="190" t="s">
        <v>511</v>
      </c>
      <c r="AT215" s="190" t="s">
        <v>405</v>
      </c>
      <c r="AU215" s="190" t="s">
        <v>141</v>
      </c>
      <c r="AY215" s="19" t="s">
        <v>138</v>
      </c>
      <c r="BE215" s="191">
        <f>IF(O215="základní",K215,0)</f>
        <v>0</v>
      </c>
      <c r="BF215" s="191">
        <f>IF(O215="snížená",K215,0)</f>
        <v>0</v>
      </c>
      <c r="BG215" s="191">
        <f>IF(O215="zákl. přenesená",K215,0)</f>
        <v>0</v>
      </c>
      <c r="BH215" s="191">
        <f>IF(O215="sníž. přenesená",K215,0)</f>
        <v>0</v>
      </c>
      <c r="BI215" s="191">
        <f>IF(O215="nulová",K215,0)</f>
        <v>0</v>
      </c>
      <c r="BJ215" s="19" t="s">
        <v>141</v>
      </c>
      <c r="BK215" s="191">
        <f>ROUND(P215*H215,2)</f>
        <v>0</v>
      </c>
      <c r="BL215" s="19" t="s">
        <v>503</v>
      </c>
      <c r="BM215" s="190" t="s">
        <v>1583</v>
      </c>
    </row>
    <row r="216" spans="1:65" s="2" customFormat="1" ht="24.2" customHeight="1">
      <c r="A216" s="36"/>
      <c r="B216" s="37"/>
      <c r="C216" s="178" t="s">
        <v>706</v>
      </c>
      <c r="D216" s="178" t="s">
        <v>142</v>
      </c>
      <c r="E216" s="179" t="s">
        <v>1584</v>
      </c>
      <c r="F216" s="180" t="s">
        <v>1585</v>
      </c>
      <c r="G216" s="181" t="s">
        <v>144</v>
      </c>
      <c r="H216" s="182">
        <v>6</v>
      </c>
      <c r="I216" s="183"/>
      <c r="J216" s="183"/>
      <c r="K216" s="184">
        <f>ROUND(P216*H216,2)</f>
        <v>0</v>
      </c>
      <c r="L216" s="180" t="s">
        <v>182</v>
      </c>
      <c r="M216" s="41"/>
      <c r="N216" s="185" t="s">
        <v>22</v>
      </c>
      <c r="O216" s="186" t="s">
        <v>48</v>
      </c>
      <c r="P216" s="187">
        <f>I216+J216</f>
        <v>0</v>
      </c>
      <c r="Q216" s="187">
        <f>ROUND(I216*H216,2)</f>
        <v>0</v>
      </c>
      <c r="R216" s="187">
        <f>ROUND(J216*H216,2)</f>
        <v>0</v>
      </c>
      <c r="S216" s="66"/>
      <c r="T216" s="188">
        <f>S216*H216</f>
        <v>0</v>
      </c>
      <c r="U216" s="188">
        <v>0</v>
      </c>
      <c r="V216" s="188">
        <f>U216*H216</f>
        <v>0</v>
      </c>
      <c r="W216" s="188">
        <v>0</v>
      </c>
      <c r="X216" s="189">
        <f>W216*H216</f>
        <v>0</v>
      </c>
      <c r="Y216" s="36"/>
      <c r="Z216" s="36"/>
      <c r="AA216" s="36"/>
      <c r="AB216" s="36"/>
      <c r="AC216" s="36"/>
      <c r="AD216" s="36"/>
      <c r="AE216" s="36"/>
      <c r="AR216" s="190" t="s">
        <v>503</v>
      </c>
      <c r="AT216" s="190" t="s">
        <v>142</v>
      </c>
      <c r="AU216" s="190" t="s">
        <v>141</v>
      </c>
      <c r="AY216" s="19" t="s">
        <v>138</v>
      </c>
      <c r="BE216" s="191">
        <f>IF(O216="základní",K216,0)</f>
        <v>0</v>
      </c>
      <c r="BF216" s="191">
        <f>IF(O216="snížená",K216,0)</f>
        <v>0</v>
      </c>
      <c r="BG216" s="191">
        <f>IF(O216="zákl. přenesená",K216,0)</f>
        <v>0</v>
      </c>
      <c r="BH216" s="191">
        <f>IF(O216="sníž. přenesená",K216,0)</f>
        <v>0</v>
      </c>
      <c r="BI216" s="191">
        <f>IF(O216="nulová",K216,0)</f>
        <v>0</v>
      </c>
      <c r="BJ216" s="19" t="s">
        <v>141</v>
      </c>
      <c r="BK216" s="191">
        <f>ROUND(P216*H216,2)</f>
        <v>0</v>
      </c>
      <c r="BL216" s="19" t="s">
        <v>503</v>
      </c>
      <c r="BM216" s="190" t="s">
        <v>1586</v>
      </c>
    </row>
    <row r="217" spans="1:47" s="2" customFormat="1" ht="11.25">
      <c r="A217" s="36"/>
      <c r="B217" s="37"/>
      <c r="C217" s="38"/>
      <c r="D217" s="198" t="s">
        <v>184</v>
      </c>
      <c r="E217" s="38"/>
      <c r="F217" s="199" t="s">
        <v>1587</v>
      </c>
      <c r="G217" s="38"/>
      <c r="H217" s="38"/>
      <c r="I217" s="200"/>
      <c r="J217" s="200"/>
      <c r="K217" s="38"/>
      <c r="L217" s="38"/>
      <c r="M217" s="41"/>
      <c r="N217" s="201"/>
      <c r="O217" s="202"/>
      <c r="P217" s="66"/>
      <c r="Q217" s="66"/>
      <c r="R217" s="66"/>
      <c r="S217" s="66"/>
      <c r="T217" s="66"/>
      <c r="U217" s="66"/>
      <c r="V217" s="66"/>
      <c r="W217" s="66"/>
      <c r="X217" s="67"/>
      <c r="Y217" s="36"/>
      <c r="Z217" s="36"/>
      <c r="AA217" s="36"/>
      <c r="AB217" s="36"/>
      <c r="AC217" s="36"/>
      <c r="AD217" s="36"/>
      <c r="AE217" s="36"/>
      <c r="AT217" s="19" t="s">
        <v>184</v>
      </c>
      <c r="AU217" s="19" t="s">
        <v>141</v>
      </c>
    </row>
    <row r="218" spans="1:65" s="2" customFormat="1" ht="16.5" customHeight="1">
      <c r="A218" s="36"/>
      <c r="B218" s="37"/>
      <c r="C218" s="236" t="s">
        <v>786</v>
      </c>
      <c r="D218" s="236" t="s">
        <v>405</v>
      </c>
      <c r="E218" s="237" t="s">
        <v>1588</v>
      </c>
      <c r="F218" s="238" t="s">
        <v>1589</v>
      </c>
      <c r="G218" s="239" t="s">
        <v>144</v>
      </c>
      <c r="H218" s="240">
        <v>6</v>
      </c>
      <c r="I218" s="241"/>
      <c r="J218" s="242"/>
      <c r="K218" s="243">
        <f>ROUND(P218*H218,2)</f>
        <v>0</v>
      </c>
      <c r="L218" s="238" t="s">
        <v>1330</v>
      </c>
      <c r="M218" s="244"/>
      <c r="N218" s="245" t="s">
        <v>22</v>
      </c>
      <c r="O218" s="186" t="s">
        <v>48</v>
      </c>
      <c r="P218" s="187">
        <f>I218+J218</f>
        <v>0</v>
      </c>
      <c r="Q218" s="187">
        <f>ROUND(I218*H218,2)</f>
        <v>0</v>
      </c>
      <c r="R218" s="187">
        <f>ROUND(J218*H218,2)</f>
        <v>0</v>
      </c>
      <c r="S218" s="66"/>
      <c r="T218" s="188">
        <f>S218*H218</f>
        <v>0</v>
      </c>
      <c r="U218" s="188">
        <v>5E-05</v>
      </c>
      <c r="V218" s="188">
        <f>U218*H218</f>
        <v>0.00030000000000000003</v>
      </c>
      <c r="W218" s="188">
        <v>0</v>
      </c>
      <c r="X218" s="189">
        <f>W218*H218</f>
        <v>0</v>
      </c>
      <c r="Y218" s="36"/>
      <c r="Z218" s="36"/>
      <c r="AA218" s="36"/>
      <c r="AB218" s="36"/>
      <c r="AC218" s="36"/>
      <c r="AD218" s="36"/>
      <c r="AE218" s="36"/>
      <c r="AR218" s="190" t="s">
        <v>511</v>
      </c>
      <c r="AT218" s="190" t="s">
        <v>405</v>
      </c>
      <c r="AU218" s="190" t="s">
        <v>141</v>
      </c>
      <c r="AY218" s="19" t="s">
        <v>138</v>
      </c>
      <c r="BE218" s="191">
        <f>IF(O218="základní",K218,0)</f>
        <v>0</v>
      </c>
      <c r="BF218" s="191">
        <f>IF(O218="snížená",K218,0)</f>
        <v>0</v>
      </c>
      <c r="BG218" s="191">
        <f>IF(O218="zákl. přenesená",K218,0)</f>
        <v>0</v>
      </c>
      <c r="BH218" s="191">
        <f>IF(O218="sníž. přenesená",K218,0)</f>
        <v>0</v>
      </c>
      <c r="BI218" s="191">
        <f>IF(O218="nulová",K218,0)</f>
        <v>0</v>
      </c>
      <c r="BJ218" s="19" t="s">
        <v>141</v>
      </c>
      <c r="BK218" s="191">
        <f>ROUND(P218*H218,2)</f>
        <v>0</v>
      </c>
      <c r="BL218" s="19" t="s">
        <v>503</v>
      </c>
      <c r="BM218" s="190" t="s">
        <v>1590</v>
      </c>
    </row>
    <row r="219" spans="1:65" s="2" customFormat="1" ht="24.2" customHeight="1">
      <c r="A219" s="36"/>
      <c r="B219" s="37"/>
      <c r="C219" s="178" t="s">
        <v>1591</v>
      </c>
      <c r="D219" s="178" t="s">
        <v>142</v>
      </c>
      <c r="E219" s="179" t="s">
        <v>1592</v>
      </c>
      <c r="F219" s="180" t="s">
        <v>1593</v>
      </c>
      <c r="G219" s="181" t="s">
        <v>144</v>
      </c>
      <c r="H219" s="182">
        <v>1</v>
      </c>
      <c r="I219" s="183"/>
      <c r="J219" s="183"/>
      <c r="K219" s="184">
        <f>ROUND(P219*H219,2)</f>
        <v>0</v>
      </c>
      <c r="L219" s="180" t="s">
        <v>182</v>
      </c>
      <c r="M219" s="41"/>
      <c r="N219" s="185" t="s">
        <v>22</v>
      </c>
      <c r="O219" s="186" t="s">
        <v>48</v>
      </c>
      <c r="P219" s="187">
        <f>I219+J219</f>
        <v>0</v>
      </c>
      <c r="Q219" s="187">
        <f>ROUND(I219*H219,2)</f>
        <v>0</v>
      </c>
      <c r="R219" s="187">
        <f>ROUND(J219*H219,2)</f>
        <v>0</v>
      </c>
      <c r="S219" s="66"/>
      <c r="T219" s="188">
        <f>S219*H219</f>
        <v>0</v>
      </c>
      <c r="U219" s="188">
        <v>0</v>
      </c>
      <c r="V219" s="188">
        <f>U219*H219</f>
        <v>0</v>
      </c>
      <c r="W219" s="188">
        <v>0</v>
      </c>
      <c r="X219" s="189">
        <f>W219*H219</f>
        <v>0</v>
      </c>
      <c r="Y219" s="36"/>
      <c r="Z219" s="36"/>
      <c r="AA219" s="36"/>
      <c r="AB219" s="36"/>
      <c r="AC219" s="36"/>
      <c r="AD219" s="36"/>
      <c r="AE219" s="36"/>
      <c r="AR219" s="190" t="s">
        <v>503</v>
      </c>
      <c r="AT219" s="190" t="s">
        <v>142</v>
      </c>
      <c r="AU219" s="190" t="s">
        <v>141</v>
      </c>
      <c r="AY219" s="19" t="s">
        <v>138</v>
      </c>
      <c r="BE219" s="191">
        <f>IF(O219="základní",K219,0)</f>
        <v>0</v>
      </c>
      <c r="BF219" s="191">
        <f>IF(O219="snížená",K219,0)</f>
        <v>0</v>
      </c>
      <c r="BG219" s="191">
        <f>IF(O219="zákl. přenesená",K219,0)</f>
        <v>0</v>
      </c>
      <c r="BH219" s="191">
        <f>IF(O219="sníž. přenesená",K219,0)</f>
        <v>0</v>
      </c>
      <c r="BI219" s="191">
        <f>IF(O219="nulová",K219,0)</f>
        <v>0</v>
      </c>
      <c r="BJ219" s="19" t="s">
        <v>141</v>
      </c>
      <c r="BK219" s="191">
        <f>ROUND(P219*H219,2)</f>
        <v>0</v>
      </c>
      <c r="BL219" s="19" t="s">
        <v>503</v>
      </c>
      <c r="BM219" s="190" t="s">
        <v>1594</v>
      </c>
    </row>
    <row r="220" spans="1:47" s="2" customFormat="1" ht="11.25">
      <c r="A220" s="36"/>
      <c r="B220" s="37"/>
      <c r="C220" s="38"/>
      <c r="D220" s="198" t="s">
        <v>184</v>
      </c>
      <c r="E220" s="38"/>
      <c r="F220" s="199" t="s">
        <v>1595</v>
      </c>
      <c r="G220" s="38"/>
      <c r="H220" s="38"/>
      <c r="I220" s="200"/>
      <c r="J220" s="200"/>
      <c r="K220" s="38"/>
      <c r="L220" s="38"/>
      <c r="M220" s="41"/>
      <c r="N220" s="201"/>
      <c r="O220" s="202"/>
      <c r="P220" s="66"/>
      <c r="Q220" s="66"/>
      <c r="R220" s="66"/>
      <c r="S220" s="66"/>
      <c r="T220" s="66"/>
      <c r="U220" s="66"/>
      <c r="V220" s="66"/>
      <c r="W220" s="66"/>
      <c r="X220" s="67"/>
      <c r="Y220" s="36"/>
      <c r="Z220" s="36"/>
      <c r="AA220" s="36"/>
      <c r="AB220" s="36"/>
      <c r="AC220" s="36"/>
      <c r="AD220" s="36"/>
      <c r="AE220" s="36"/>
      <c r="AT220" s="19" t="s">
        <v>184</v>
      </c>
      <c r="AU220" s="19" t="s">
        <v>141</v>
      </c>
    </row>
    <row r="221" spans="1:65" s="2" customFormat="1" ht="16.5" customHeight="1">
      <c r="A221" s="36"/>
      <c r="B221" s="37"/>
      <c r="C221" s="236" t="s">
        <v>1596</v>
      </c>
      <c r="D221" s="236" t="s">
        <v>405</v>
      </c>
      <c r="E221" s="237" t="s">
        <v>1597</v>
      </c>
      <c r="F221" s="238" t="s">
        <v>1598</v>
      </c>
      <c r="G221" s="239" t="s">
        <v>144</v>
      </c>
      <c r="H221" s="240">
        <v>1</v>
      </c>
      <c r="I221" s="241"/>
      <c r="J221" s="242"/>
      <c r="K221" s="243">
        <f>ROUND(P221*H221,2)</f>
        <v>0</v>
      </c>
      <c r="L221" s="238" t="s">
        <v>1330</v>
      </c>
      <c r="M221" s="244"/>
      <c r="N221" s="245" t="s">
        <v>22</v>
      </c>
      <c r="O221" s="186" t="s">
        <v>48</v>
      </c>
      <c r="P221" s="187">
        <f>I221+J221</f>
        <v>0</v>
      </c>
      <c r="Q221" s="187">
        <f>ROUND(I221*H221,2)</f>
        <v>0</v>
      </c>
      <c r="R221" s="187">
        <f>ROUND(J221*H221,2)</f>
        <v>0</v>
      </c>
      <c r="S221" s="66"/>
      <c r="T221" s="188">
        <f>S221*H221</f>
        <v>0</v>
      </c>
      <c r="U221" s="188">
        <v>0.0003</v>
      </c>
      <c r="V221" s="188">
        <f>U221*H221</f>
        <v>0.0003</v>
      </c>
      <c r="W221" s="188">
        <v>0</v>
      </c>
      <c r="X221" s="189">
        <f>W221*H221</f>
        <v>0</v>
      </c>
      <c r="Y221" s="36"/>
      <c r="Z221" s="36"/>
      <c r="AA221" s="36"/>
      <c r="AB221" s="36"/>
      <c r="AC221" s="36"/>
      <c r="AD221" s="36"/>
      <c r="AE221" s="36"/>
      <c r="AR221" s="190" t="s">
        <v>511</v>
      </c>
      <c r="AT221" s="190" t="s">
        <v>405</v>
      </c>
      <c r="AU221" s="190" t="s">
        <v>141</v>
      </c>
      <c r="AY221" s="19" t="s">
        <v>138</v>
      </c>
      <c r="BE221" s="191">
        <f>IF(O221="základní",K221,0)</f>
        <v>0</v>
      </c>
      <c r="BF221" s="191">
        <f>IF(O221="snížená",K221,0)</f>
        <v>0</v>
      </c>
      <c r="BG221" s="191">
        <f>IF(O221="zákl. přenesená",K221,0)</f>
        <v>0</v>
      </c>
      <c r="BH221" s="191">
        <f>IF(O221="sníž. přenesená",K221,0)</f>
        <v>0</v>
      </c>
      <c r="BI221" s="191">
        <f>IF(O221="nulová",K221,0)</f>
        <v>0</v>
      </c>
      <c r="BJ221" s="19" t="s">
        <v>141</v>
      </c>
      <c r="BK221" s="191">
        <f>ROUND(P221*H221,2)</f>
        <v>0</v>
      </c>
      <c r="BL221" s="19" t="s">
        <v>503</v>
      </c>
      <c r="BM221" s="190" t="s">
        <v>1599</v>
      </c>
    </row>
    <row r="222" spans="1:65" s="2" customFormat="1" ht="44.25" customHeight="1">
      <c r="A222" s="36"/>
      <c r="B222" s="37"/>
      <c r="C222" s="178" t="s">
        <v>714</v>
      </c>
      <c r="D222" s="178" t="s">
        <v>142</v>
      </c>
      <c r="E222" s="179" t="s">
        <v>1600</v>
      </c>
      <c r="F222" s="180" t="s">
        <v>1601</v>
      </c>
      <c r="G222" s="181" t="s">
        <v>144</v>
      </c>
      <c r="H222" s="182">
        <v>7</v>
      </c>
      <c r="I222" s="183"/>
      <c r="J222" s="183"/>
      <c r="K222" s="184">
        <f>ROUND(P222*H222,2)</f>
        <v>0</v>
      </c>
      <c r="L222" s="180" t="s">
        <v>182</v>
      </c>
      <c r="M222" s="41"/>
      <c r="N222" s="185" t="s">
        <v>22</v>
      </c>
      <c r="O222" s="186" t="s">
        <v>48</v>
      </c>
      <c r="P222" s="187">
        <f>I222+J222</f>
        <v>0</v>
      </c>
      <c r="Q222" s="187">
        <f>ROUND(I222*H222,2)</f>
        <v>0</v>
      </c>
      <c r="R222" s="187">
        <f>ROUND(J222*H222,2)</f>
        <v>0</v>
      </c>
      <c r="S222" s="66"/>
      <c r="T222" s="188">
        <f>S222*H222</f>
        <v>0</v>
      </c>
      <c r="U222" s="188">
        <v>0</v>
      </c>
      <c r="V222" s="188">
        <f>U222*H222</f>
        <v>0</v>
      </c>
      <c r="W222" s="188">
        <v>0</v>
      </c>
      <c r="X222" s="189">
        <f>W222*H222</f>
        <v>0</v>
      </c>
      <c r="Y222" s="36"/>
      <c r="Z222" s="36"/>
      <c r="AA222" s="36"/>
      <c r="AB222" s="36"/>
      <c r="AC222" s="36"/>
      <c r="AD222" s="36"/>
      <c r="AE222" s="36"/>
      <c r="AR222" s="190" t="s">
        <v>503</v>
      </c>
      <c r="AT222" s="190" t="s">
        <v>142</v>
      </c>
      <c r="AU222" s="190" t="s">
        <v>141</v>
      </c>
      <c r="AY222" s="19" t="s">
        <v>138</v>
      </c>
      <c r="BE222" s="191">
        <f>IF(O222="základní",K222,0)</f>
        <v>0</v>
      </c>
      <c r="BF222" s="191">
        <f>IF(O222="snížená",K222,0)</f>
        <v>0</v>
      </c>
      <c r="BG222" s="191">
        <f>IF(O222="zákl. přenesená",K222,0)</f>
        <v>0</v>
      </c>
      <c r="BH222" s="191">
        <f>IF(O222="sníž. přenesená",K222,0)</f>
        <v>0</v>
      </c>
      <c r="BI222" s="191">
        <f>IF(O222="nulová",K222,0)</f>
        <v>0</v>
      </c>
      <c r="BJ222" s="19" t="s">
        <v>141</v>
      </c>
      <c r="BK222" s="191">
        <f>ROUND(P222*H222,2)</f>
        <v>0</v>
      </c>
      <c r="BL222" s="19" t="s">
        <v>503</v>
      </c>
      <c r="BM222" s="190" t="s">
        <v>1602</v>
      </c>
    </row>
    <row r="223" spans="1:47" s="2" customFormat="1" ht="11.25">
      <c r="A223" s="36"/>
      <c r="B223" s="37"/>
      <c r="C223" s="38"/>
      <c r="D223" s="198" t="s">
        <v>184</v>
      </c>
      <c r="E223" s="38"/>
      <c r="F223" s="199" t="s">
        <v>1603</v>
      </c>
      <c r="G223" s="38"/>
      <c r="H223" s="38"/>
      <c r="I223" s="200"/>
      <c r="J223" s="200"/>
      <c r="K223" s="38"/>
      <c r="L223" s="38"/>
      <c r="M223" s="41"/>
      <c r="N223" s="201"/>
      <c r="O223" s="202"/>
      <c r="P223" s="66"/>
      <c r="Q223" s="66"/>
      <c r="R223" s="66"/>
      <c r="S223" s="66"/>
      <c r="T223" s="66"/>
      <c r="U223" s="66"/>
      <c r="V223" s="66"/>
      <c r="W223" s="66"/>
      <c r="X223" s="67"/>
      <c r="Y223" s="36"/>
      <c r="Z223" s="36"/>
      <c r="AA223" s="36"/>
      <c r="AB223" s="36"/>
      <c r="AC223" s="36"/>
      <c r="AD223" s="36"/>
      <c r="AE223" s="36"/>
      <c r="AT223" s="19" t="s">
        <v>184</v>
      </c>
      <c r="AU223" s="19" t="s">
        <v>141</v>
      </c>
    </row>
    <row r="224" spans="1:65" s="2" customFormat="1" ht="16.5" customHeight="1">
      <c r="A224" s="36"/>
      <c r="B224" s="37"/>
      <c r="C224" s="236" t="s">
        <v>8</v>
      </c>
      <c r="D224" s="236" t="s">
        <v>405</v>
      </c>
      <c r="E224" s="237" t="s">
        <v>1604</v>
      </c>
      <c r="F224" s="238" t="s">
        <v>1605</v>
      </c>
      <c r="G224" s="239" t="s">
        <v>144</v>
      </c>
      <c r="H224" s="240">
        <v>7</v>
      </c>
      <c r="I224" s="241"/>
      <c r="J224" s="242"/>
      <c r="K224" s="243">
        <f>ROUND(P224*H224,2)</f>
        <v>0</v>
      </c>
      <c r="L224" s="238" t="s">
        <v>1330</v>
      </c>
      <c r="M224" s="244"/>
      <c r="N224" s="245" t="s">
        <v>22</v>
      </c>
      <c r="O224" s="186" t="s">
        <v>48</v>
      </c>
      <c r="P224" s="187">
        <f>I224+J224</f>
        <v>0</v>
      </c>
      <c r="Q224" s="187">
        <f>ROUND(I224*H224,2)</f>
        <v>0</v>
      </c>
      <c r="R224" s="187">
        <f>ROUND(J224*H224,2)</f>
        <v>0</v>
      </c>
      <c r="S224" s="66"/>
      <c r="T224" s="188">
        <f>S224*H224</f>
        <v>0</v>
      </c>
      <c r="U224" s="188">
        <v>0.00043</v>
      </c>
      <c r="V224" s="188">
        <f>U224*H224</f>
        <v>0.00301</v>
      </c>
      <c r="W224" s="188">
        <v>0</v>
      </c>
      <c r="X224" s="189">
        <f>W224*H224</f>
        <v>0</v>
      </c>
      <c r="Y224" s="36"/>
      <c r="Z224" s="36"/>
      <c r="AA224" s="36"/>
      <c r="AB224" s="36"/>
      <c r="AC224" s="36"/>
      <c r="AD224" s="36"/>
      <c r="AE224" s="36"/>
      <c r="AR224" s="190" t="s">
        <v>511</v>
      </c>
      <c r="AT224" s="190" t="s">
        <v>405</v>
      </c>
      <c r="AU224" s="190" t="s">
        <v>141</v>
      </c>
      <c r="AY224" s="19" t="s">
        <v>138</v>
      </c>
      <c r="BE224" s="191">
        <f>IF(O224="základní",K224,0)</f>
        <v>0</v>
      </c>
      <c r="BF224" s="191">
        <f>IF(O224="snížená",K224,0)</f>
        <v>0</v>
      </c>
      <c r="BG224" s="191">
        <f>IF(O224="zákl. přenesená",K224,0)</f>
        <v>0</v>
      </c>
      <c r="BH224" s="191">
        <f>IF(O224="sníž. přenesená",K224,0)</f>
        <v>0</v>
      </c>
      <c r="BI224" s="191">
        <f>IF(O224="nulová",K224,0)</f>
        <v>0</v>
      </c>
      <c r="BJ224" s="19" t="s">
        <v>141</v>
      </c>
      <c r="BK224" s="191">
        <f>ROUND(P224*H224,2)</f>
        <v>0</v>
      </c>
      <c r="BL224" s="19" t="s">
        <v>503</v>
      </c>
      <c r="BM224" s="190" t="s">
        <v>1606</v>
      </c>
    </row>
    <row r="225" spans="1:65" s="2" customFormat="1" ht="44.25" customHeight="1">
      <c r="A225" s="36"/>
      <c r="B225" s="37"/>
      <c r="C225" s="178" t="s">
        <v>137</v>
      </c>
      <c r="D225" s="178" t="s">
        <v>142</v>
      </c>
      <c r="E225" s="179" t="s">
        <v>1607</v>
      </c>
      <c r="F225" s="180" t="s">
        <v>1608</v>
      </c>
      <c r="G225" s="181" t="s">
        <v>144</v>
      </c>
      <c r="H225" s="182">
        <v>9</v>
      </c>
      <c r="I225" s="183"/>
      <c r="J225" s="183"/>
      <c r="K225" s="184">
        <f>ROUND(P225*H225,2)</f>
        <v>0</v>
      </c>
      <c r="L225" s="180" t="s">
        <v>182</v>
      </c>
      <c r="M225" s="41"/>
      <c r="N225" s="185" t="s">
        <v>22</v>
      </c>
      <c r="O225" s="186" t="s">
        <v>48</v>
      </c>
      <c r="P225" s="187">
        <f>I225+J225</f>
        <v>0</v>
      </c>
      <c r="Q225" s="187">
        <f>ROUND(I225*H225,2)</f>
        <v>0</v>
      </c>
      <c r="R225" s="187">
        <f>ROUND(J225*H225,2)</f>
        <v>0</v>
      </c>
      <c r="S225" s="66"/>
      <c r="T225" s="188">
        <f>S225*H225</f>
        <v>0</v>
      </c>
      <c r="U225" s="188">
        <v>0</v>
      </c>
      <c r="V225" s="188">
        <f>U225*H225</f>
        <v>0</v>
      </c>
      <c r="W225" s="188">
        <v>0</v>
      </c>
      <c r="X225" s="189">
        <f>W225*H225</f>
        <v>0</v>
      </c>
      <c r="Y225" s="36"/>
      <c r="Z225" s="36"/>
      <c r="AA225" s="36"/>
      <c r="AB225" s="36"/>
      <c r="AC225" s="36"/>
      <c r="AD225" s="36"/>
      <c r="AE225" s="36"/>
      <c r="AR225" s="190" t="s">
        <v>503</v>
      </c>
      <c r="AT225" s="190" t="s">
        <v>142</v>
      </c>
      <c r="AU225" s="190" t="s">
        <v>141</v>
      </c>
      <c r="AY225" s="19" t="s">
        <v>138</v>
      </c>
      <c r="BE225" s="191">
        <f>IF(O225="základní",K225,0)</f>
        <v>0</v>
      </c>
      <c r="BF225" s="191">
        <f>IF(O225="snížená",K225,0)</f>
        <v>0</v>
      </c>
      <c r="BG225" s="191">
        <f>IF(O225="zákl. přenesená",K225,0)</f>
        <v>0</v>
      </c>
      <c r="BH225" s="191">
        <f>IF(O225="sníž. přenesená",K225,0)</f>
        <v>0</v>
      </c>
      <c r="BI225" s="191">
        <f>IF(O225="nulová",K225,0)</f>
        <v>0</v>
      </c>
      <c r="BJ225" s="19" t="s">
        <v>141</v>
      </c>
      <c r="BK225" s="191">
        <f>ROUND(P225*H225,2)</f>
        <v>0</v>
      </c>
      <c r="BL225" s="19" t="s">
        <v>503</v>
      </c>
      <c r="BM225" s="190" t="s">
        <v>1609</v>
      </c>
    </row>
    <row r="226" spans="1:47" s="2" customFormat="1" ht="11.25">
      <c r="A226" s="36"/>
      <c r="B226" s="37"/>
      <c r="C226" s="38"/>
      <c r="D226" s="198" t="s">
        <v>184</v>
      </c>
      <c r="E226" s="38"/>
      <c r="F226" s="199" t="s">
        <v>1610</v>
      </c>
      <c r="G226" s="38"/>
      <c r="H226" s="38"/>
      <c r="I226" s="200"/>
      <c r="J226" s="200"/>
      <c r="K226" s="38"/>
      <c r="L226" s="38"/>
      <c r="M226" s="41"/>
      <c r="N226" s="201"/>
      <c r="O226" s="202"/>
      <c r="P226" s="66"/>
      <c r="Q226" s="66"/>
      <c r="R226" s="66"/>
      <c r="S226" s="66"/>
      <c r="T226" s="66"/>
      <c r="U226" s="66"/>
      <c r="V226" s="66"/>
      <c r="W226" s="66"/>
      <c r="X226" s="67"/>
      <c r="Y226" s="36"/>
      <c r="Z226" s="36"/>
      <c r="AA226" s="36"/>
      <c r="AB226" s="36"/>
      <c r="AC226" s="36"/>
      <c r="AD226" s="36"/>
      <c r="AE226" s="36"/>
      <c r="AT226" s="19" t="s">
        <v>184</v>
      </c>
      <c r="AU226" s="19" t="s">
        <v>141</v>
      </c>
    </row>
    <row r="227" spans="1:65" s="2" customFormat="1" ht="16.5" customHeight="1">
      <c r="A227" s="36"/>
      <c r="B227" s="37"/>
      <c r="C227" s="236" t="s">
        <v>86</v>
      </c>
      <c r="D227" s="236" t="s">
        <v>405</v>
      </c>
      <c r="E227" s="237" t="s">
        <v>1611</v>
      </c>
      <c r="F227" s="238" t="s">
        <v>1612</v>
      </c>
      <c r="G227" s="239" t="s">
        <v>144</v>
      </c>
      <c r="H227" s="240">
        <v>9</v>
      </c>
      <c r="I227" s="241"/>
      <c r="J227" s="242"/>
      <c r="K227" s="243">
        <f>ROUND(P227*H227,2)</f>
        <v>0</v>
      </c>
      <c r="L227" s="238" t="s">
        <v>1330</v>
      </c>
      <c r="M227" s="244"/>
      <c r="N227" s="245" t="s">
        <v>22</v>
      </c>
      <c r="O227" s="186" t="s">
        <v>48</v>
      </c>
      <c r="P227" s="187">
        <f>I227+J227</f>
        <v>0</v>
      </c>
      <c r="Q227" s="187">
        <f>ROUND(I227*H227,2)</f>
        <v>0</v>
      </c>
      <c r="R227" s="187">
        <f>ROUND(J227*H227,2)</f>
        <v>0</v>
      </c>
      <c r="S227" s="66"/>
      <c r="T227" s="188">
        <f>S227*H227</f>
        <v>0</v>
      </c>
      <c r="U227" s="188">
        <v>0.002</v>
      </c>
      <c r="V227" s="188">
        <f>U227*H227</f>
        <v>0.018000000000000002</v>
      </c>
      <c r="W227" s="188">
        <v>0</v>
      </c>
      <c r="X227" s="189">
        <f>W227*H227</f>
        <v>0</v>
      </c>
      <c r="Y227" s="36"/>
      <c r="Z227" s="36"/>
      <c r="AA227" s="36"/>
      <c r="AB227" s="36"/>
      <c r="AC227" s="36"/>
      <c r="AD227" s="36"/>
      <c r="AE227" s="36"/>
      <c r="AR227" s="190" t="s">
        <v>230</v>
      </c>
      <c r="AT227" s="190" t="s">
        <v>405</v>
      </c>
      <c r="AU227" s="190" t="s">
        <v>141</v>
      </c>
      <c r="AY227" s="19" t="s">
        <v>138</v>
      </c>
      <c r="BE227" s="191">
        <f>IF(O227="základní",K227,0)</f>
        <v>0</v>
      </c>
      <c r="BF227" s="191">
        <f>IF(O227="snížená",K227,0)</f>
        <v>0</v>
      </c>
      <c r="BG227" s="191">
        <f>IF(O227="zákl. přenesená",K227,0)</f>
        <v>0</v>
      </c>
      <c r="BH227" s="191">
        <f>IF(O227="sníž. přenesená",K227,0)</f>
        <v>0</v>
      </c>
      <c r="BI227" s="191">
        <f>IF(O227="nulová",K227,0)</f>
        <v>0</v>
      </c>
      <c r="BJ227" s="19" t="s">
        <v>141</v>
      </c>
      <c r="BK227" s="191">
        <f>ROUND(P227*H227,2)</f>
        <v>0</v>
      </c>
      <c r="BL227" s="19" t="s">
        <v>155</v>
      </c>
      <c r="BM227" s="190" t="s">
        <v>1613</v>
      </c>
    </row>
    <row r="228" spans="1:65" s="2" customFormat="1" ht="44.25" customHeight="1">
      <c r="A228" s="36"/>
      <c r="B228" s="37"/>
      <c r="C228" s="178" t="s">
        <v>256</v>
      </c>
      <c r="D228" s="178" t="s">
        <v>142</v>
      </c>
      <c r="E228" s="179" t="s">
        <v>1607</v>
      </c>
      <c r="F228" s="180" t="s">
        <v>1608</v>
      </c>
      <c r="G228" s="181" t="s">
        <v>144</v>
      </c>
      <c r="H228" s="182">
        <v>4</v>
      </c>
      <c r="I228" s="183"/>
      <c r="J228" s="183"/>
      <c r="K228" s="184">
        <f>ROUND(P228*H228,2)</f>
        <v>0</v>
      </c>
      <c r="L228" s="180" t="s">
        <v>182</v>
      </c>
      <c r="M228" s="41"/>
      <c r="N228" s="185" t="s">
        <v>22</v>
      </c>
      <c r="O228" s="186" t="s">
        <v>48</v>
      </c>
      <c r="P228" s="187">
        <f>I228+J228</f>
        <v>0</v>
      </c>
      <c r="Q228" s="187">
        <f>ROUND(I228*H228,2)</f>
        <v>0</v>
      </c>
      <c r="R228" s="187">
        <f>ROUND(J228*H228,2)</f>
        <v>0</v>
      </c>
      <c r="S228" s="66"/>
      <c r="T228" s="188">
        <f>S228*H228</f>
        <v>0</v>
      </c>
      <c r="U228" s="188">
        <v>0</v>
      </c>
      <c r="V228" s="188">
        <f>U228*H228</f>
        <v>0</v>
      </c>
      <c r="W228" s="188">
        <v>0</v>
      </c>
      <c r="X228" s="189">
        <f>W228*H228</f>
        <v>0</v>
      </c>
      <c r="Y228" s="36"/>
      <c r="Z228" s="36"/>
      <c r="AA228" s="36"/>
      <c r="AB228" s="36"/>
      <c r="AC228" s="36"/>
      <c r="AD228" s="36"/>
      <c r="AE228" s="36"/>
      <c r="AR228" s="190" t="s">
        <v>503</v>
      </c>
      <c r="AT228" s="190" t="s">
        <v>142</v>
      </c>
      <c r="AU228" s="190" t="s">
        <v>141</v>
      </c>
      <c r="AY228" s="19" t="s">
        <v>138</v>
      </c>
      <c r="BE228" s="191">
        <f>IF(O228="základní",K228,0)</f>
        <v>0</v>
      </c>
      <c r="BF228" s="191">
        <f>IF(O228="snížená",K228,0)</f>
        <v>0</v>
      </c>
      <c r="BG228" s="191">
        <f>IF(O228="zákl. přenesená",K228,0)</f>
        <v>0</v>
      </c>
      <c r="BH228" s="191">
        <f>IF(O228="sníž. přenesená",K228,0)</f>
        <v>0</v>
      </c>
      <c r="BI228" s="191">
        <f>IF(O228="nulová",K228,0)</f>
        <v>0</v>
      </c>
      <c r="BJ228" s="19" t="s">
        <v>141</v>
      </c>
      <c r="BK228" s="191">
        <f>ROUND(P228*H228,2)</f>
        <v>0</v>
      </c>
      <c r="BL228" s="19" t="s">
        <v>503</v>
      </c>
      <c r="BM228" s="190" t="s">
        <v>1614</v>
      </c>
    </row>
    <row r="229" spans="1:47" s="2" customFormat="1" ht="11.25">
      <c r="A229" s="36"/>
      <c r="B229" s="37"/>
      <c r="C229" s="38"/>
      <c r="D229" s="198" t="s">
        <v>184</v>
      </c>
      <c r="E229" s="38"/>
      <c r="F229" s="199" t="s">
        <v>1610</v>
      </c>
      <c r="G229" s="38"/>
      <c r="H229" s="38"/>
      <c r="I229" s="200"/>
      <c r="J229" s="200"/>
      <c r="K229" s="38"/>
      <c r="L229" s="38"/>
      <c r="M229" s="41"/>
      <c r="N229" s="201"/>
      <c r="O229" s="202"/>
      <c r="P229" s="66"/>
      <c r="Q229" s="66"/>
      <c r="R229" s="66"/>
      <c r="S229" s="66"/>
      <c r="T229" s="66"/>
      <c r="U229" s="66"/>
      <c r="V229" s="66"/>
      <c r="W229" s="66"/>
      <c r="X229" s="67"/>
      <c r="Y229" s="36"/>
      <c r="Z229" s="36"/>
      <c r="AA229" s="36"/>
      <c r="AB229" s="36"/>
      <c r="AC229" s="36"/>
      <c r="AD229" s="36"/>
      <c r="AE229" s="36"/>
      <c r="AT229" s="19" t="s">
        <v>184</v>
      </c>
      <c r="AU229" s="19" t="s">
        <v>141</v>
      </c>
    </row>
    <row r="230" spans="1:65" s="2" customFormat="1" ht="16.5" customHeight="1">
      <c r="A230" s="36"/>
      <c r="B230" s="37"/>
      <c r="C230" s="236" t="s">
        <v>1088</v>
      </c>
      <c r="D230" s="236" t="s">
        <v>405</v>
      </c>
      <c r="E230" s="237" t="s">
        <v>1615</v>
      </c>
      <c r="F230" s="238" t="s">
        <v>1616</v>
      </c>
      <c r="G230" s="239" t="s">
        <v>144</v>
      </c>
      <c r="H230" s="240">
        <v>4</v>
      </c>
      <c r="I230" s="241"/>
      <c r="J230" s="242"/>
      <c r="K230" s="243">
        <f>ROUND(P230*H230,2)</f>
        <v>0</v>
      </c>
      <c r="L230" s="238" t="s">
        <v>1330</v>
      </c>
      <c r="M230" s="244"/>
      <c r="N230" s="245" t="s">
        <v>22</v>
      </c>
      <c r="O230" s="186" t="s">
        <v>48</v>
      </c>
      <c r="P230" s="187">
        <f>I230+J230</f>
        <v>0</v>
      </c>
      <c r="Q230" s="187">
        <f>ROUND(I230*H230,2)</f>
        <v>0</v>
      </c>
      <c r="R230" s="187">
        <f>ROUND(J230*H230,2)</f>
        <v>0</v>
      </c>
      <c r="S230" s="66"/>
      <c r="T230" s="188">
        <f>S230*H230</f>
        <v>0</v>
      </c>
      <c r="U230" s="188">
        <v>0.002</v>
      </c>
      <c r="V230" s="188">
        <f>U230*H230</f>
        <v>0.008</v>
      </c>
      <c r="W230" s="188">
        <v>0</v>
      </c>
      <c r="X230" s="189">
        <f>W230*H230</f>
        <v>0</v>
      </c>
      <c r="Y230" s="36"/>
      <c r="Z230" s="36"/>
      <c r="AA230" s="36"/>
      <c r="AB230" s="36"/>
      <c r="AC230" s="36"/>
      <c r="AD230" s="36"/>
      <c r="AE230" s="36"/>
      <c r="AR230" s="190" t="s">
        <v>511</v>
      </c>
      <c r="AT230" s="190" t="s">
        <v>405</v>
      </c>
      <c r="AU230" s="190" t="s">
        <v>141</v>
      </c>
      <c r="AY230" s="19" t="s">
        <v>138</v>
      </c>
      <c r="BE230" s="191">
        <f>IF(O230="základní",K230,0)</f>
        <v>0</v>
      </c>
      <c r="BF230" s="191">
        <f>IF(O230="snížená",K230,0)</f>
        <v>0</v>
      </c>
      <c r="BG230" s="191">
        <f>IF(O230="zákl. přenesená",K230,0)</f>
        <v>0</v>
      </c>
      <c r="BH230" s="191">
        <f>IF(O230="sníž. přenesená",K230,0)</f>
        <v>0</v>
      </c>
      <c r="BI230" s="191">
        <f>IF(O230="nulová",K230,0)</f>
        <v>0</v>
      </c>
      <c r="BJ230" s="19" t="s">
        <v>141</v>
      </c>
      <c r="BK230" s="191">
        <f>ROUND(P230*H230,2)</f>
        <v>0</v>
      </c>
      <c r="BL230" s="19" t="s">
        <v>503</v>
      </c>
      <c r="BM230" s="190" t="s">
        <v>1617</v>
      </c>
    </row>
    <row r="231" spans="1:65" s="2" customFormat="1" ht="44.25" customHeight="1">
      <c r="A231" s="36"/>
      <c r="B231" s="37"/>
      <c r="C231" s="178" t="s">
        <v>9</v>
      </c>
      <c r="D231" s="178" t="s">
        <v>142</v>
      </c>
      <c r="E231" s="179" t="s">
        <v>1607</v>
      </c>
      <c r="F231" s="180" t="s">
        <v>1608</v>
      </c>
      <c r="G231" s="181" t="s">
        <v>144</v>
      </c>
      <c r="H231" s="182">
        <v>2</v>
      </c>
      <c r="I231" s="183"/>
      <c r="J231" s="183"/>
      <c r="K231" s="184">
        <f>ROUND(P231*H231,2)</f>
        <v>0</v>
      </c>
      <c r="L231" s="180" t="s">
        <v>182</v>
      </c>
      <c r="M231" s="41"/>
      <c r="N231" s="185" t="s">
        <v>22</v>
      </c>
      <c r="O231" s="186" t="s">
        <v>48</v>
      </c>
      <c r="P231" s="187">
        <f>I231+J231</f>
        <v>0</v>
      </c>
      <c r="Q231" s="187">
        <f>ROUND(I231*H231,2)</f>
        <v>0</v>
      </c>
      <c r="R231" s="187">
        <f>ROUND(J231*H231,2)</f>
        <v>0</v>
      </c>
      <c r="S231" s="66"/>
      <c r="T231" s="188">
        <f>S231*H231</f>
        <v>0</v>
      </c>
      <c r="U231" s="188">
        <v>0</v>
      </c>
      <c r="V231" s="188">
        <f>U231*H231</f>
        <v>0</v>
      </c>
      <c r="W231" s="188">
        <v>0</v>
      </c>
      <c r="X231" s="189">
        <f>W231*H231</f>
        <v>0</v>
      </c>
      <c r="Y231" s="36"/>
      <c r="Z231" s="36"/>
      <c r="AA231" s="36"/>
      <c r="AB231" s="36"/>
      <c r="AC231" s="36"/>
      <c r="AD231" s="36"/>
      <c r="AE231" s="36"/>
      <c r="AR231" s="190" t="s">
        <v>503</v>
      </c>
      <c r="AT231" s="190" t="s">
        <v>142</v>
      </c>
      <c r="AU231" s="190" t="s">
        <v>141</v>
      </c>
      <c r="AY231" s="19" t="s">
        <v>138</v>
      </c>
      <c r="BE231" s="191">
        <f>IF(O231="základní",K231,0)</f>
        <v>0</v>
      </c>
      <c r="BF231" s="191">
        <f>IF(O231="snížená",K231,0)</f>
        <v>0</v>
      </c>
      <c r="BG231" s="191">
        <f>IF(O231="zákl. přenesená",K231,0)</f>
        <v>0</v>
      </c>
      <c r="BH231" s="191">
        <f>IF(O231="sníž. přenesená",K231,0)</f>
        <v>0</v>
      </c>
      <c r="BI231" s="191">
        <f>IF(O231="nulová",K231,0)</f>
        <v>0</v>
      </c>
      <c r="BJ231" s="19" t="s">
        <v>141</v>
      </c>
      <c r="BK231" s="191">
        <f>ROUND(P231*H231,2)</f>
        <v>0</v>
      </c>
      <c r="BL231" s="19" t="s">
        <v>503</v>
      </c>
      <c r="BM231" s="190" t="s">
        <v>1618</v>
      </c>
    </row>
    <row r="232" spans="1:47" s="2" customFormat="1" ht="11.25">
      <c r="A232" s="36"/>
      <c r="B232" s="37"/>
      <c r="C232" s="38"/>
      <c r="D232" s="198" t="s">
        <v>184</v>
      </c>
      <c r="E232" s="38"/>
      <c r="F232" s="199" t="s">
        <v>1610</v>
      </c>
      <c r="G232" s="38"/>
      <c r="H232" s="38"/>
      <c r="I232" s="200"/>
      <c r="J232" s="200"/>
      <c r="K232" s="38"/>
      <c r="L232" s="38"/>
      <c r="M232" s="41"/>
      <c r="N232" s="201"/>
      <c r="O232" s="202"/>
      <c r="P232" s="66"/>
      <c r="Q232" s="66"/>
      <c r="R232" s="66"/>
      <c r="S232" s="66"/>
      <c r="T232" s="66"/>
      <c r="U232" s="66"/>
      <c r="V232" s="66"/>
      <c r="W232" s="66"/>
      <c r="X232" s="67"/>
      <c r="Y232" s="36"/>
      <c r="Z232" s="36"/>
      <c r="AA232" s="36"/>
      <c r="AB232" s="36"/>
      <c r="AC232" s="36"/>
      <c r="AD232" s="36"/>
      <c r="AE232" s="36"/>
      <c r="AT232" s="19" t="s">
        <v>184</v>
      </c>
      <c r="AU232" s="19" t="s">
        <v>141</v>
      </c>
    </row>
    <row r="233" spans="1:65" s="2" customFormat="1" ht="16.5" customHeight="1">
      <c r="A233" s="36"/>
      <c r="B233" s="37"/>
      <c r="C233" s="236" t="s">
        <v>507</v>
      </c>
      <c r="D233" s="236" t="s">
        <v>405</v>
      </c>
      <c r="E233" s="237" t="s">
        <v>1619</v>
      </c>
      <c r="F233" s="238" t="s">
        <v>1620</v>
      </c>
      <c r="G233" s="239" t="s">
        <v>144</v>
      </c>
      <c r="H233" s="240">
        <v>2</v>
      </c>
      <c r="I233" s="241"/>
      <c r="J233" s="242"/>
      <c r="K233" s="243">
        <f>ROUND(P233*H233,2)</f>
        <v>0</v>
      </c>
      <c r="L233" s="238" t="s">
        <v>1330</v>
      </c>
      <c r="M233" s="244"/>
      <c r="N233" s="245" t="s">
        <v>22</v>
      </c>
      <c r="O233" s="186" t="s">
        <v>48</v>
      </c>
      <c r="P233" s="187">
        <f>I233+J233</f>
        <v>0</v>
      </c>
      <c r="Q233" s="187">
        <f>ROUND(I233*H233,2)</f>
        <v>0</v>
      </c>
      <c r="R233" s="187">
        <f>ROUND(J233*H233,2)</f>
        <v>0</v>
      </c>
      <c r="S233" s="66"/>
      <c r="T233" s="188">
        <f>S233*H233</f>
        <v>0</v>
      </c>
      <c r="U233" s="188">
        <v>0</v>
      </c>
      <c r="V233" s="188">
        <f>U233*H233</f>
        <v>0</v>
      </c>
      <c r="W233" s="188">
        <v>0</v>
      </c>
      <c r="X233" s="189">
        <f>W233*H233</f>
        <v>0</v>
      </c>
      <c r="Y233" s="36"/>
      <c r="Z233" s="36"/>
      <c r="AA233" s="36"/>
      <c r="AB233" s="36"/>
      <c r="AC233" s="36"/>
      <c r="AD233" s="36"/>
      <c r="AE233" s="36"/>
      <c r="AR233" s="190" t="s">
        <v>511</v>
      </c>
      <c r="AT233" s="190" t="s">
        <v>405</v>
      </c>
      <c r="AU233" s="190" t="s">
        <v>141</v>
      </c>
      <c r="AY233" s="19" t="s">
        <v>138</v>
      </c>
      <c r="BE233" s="191">
        <f>IF(O233="základní",K233,0)</f>
        <v>0</v>
      </c>
      <c r="BF233" s="191">
        <f>IF(O233="snížená",K233,0)</f>
        <v>0</v>
      </c>
      <c r="BG233" s="191">
        <f>IF(O233="zákl. přenesená",K233,0)</f>
        <v>0</v>
      </c>
      <c r="BH233" s="191">
        <f>IF(O233="sníž. přenesená",K233,0)</f>
        <v>0</v>
      </c>
      <c r="BI233" s="191">
        <f>IF(O233="nulová",K233,0)</f>
        <v>0</v>
      </c>
      <c r="BJ233" s="19" t="s">
        <v>141</v>
      </c>
      <c r="BK233" s="191">
        <f>ROUND(P233*H233,2)</f>
        <v>0</v>
      </c>
      <c r="BL233" s="19" t="s">
        <v>503</v>
      </c>
      <c r="BM233" s="190" t="s">
        <v>1621</v>
      </c>
    </row>
    <row r="234" spans="1:65" s="2" customFormat="1" ht="49.15" customHeight="1">
      <c r="A234" s="36"/>
      <c r="B234" s="37"/>
      <c r="C234" s="178" t="s">
        <v>150</v>
      </c>
      <c r="D234" s="178" t="s">
        <v>142</v>
      </c>
      <c r="E234" s="179" t="s">
        <v>1622</v>
      </c>
      <c r="F234" s="180" t="s">
        <v>1623</v>
      </c>
      <c r="G234" s="181" t="s">
        <v>144</v>
      </c>
      <c r="H234" s="182">
        <v>3</v>
      </c>
      <c r="I234" s="183"/>
      <c r="J234" s="183"/>
      <c r="K234" s="184">
        <f>ROUND(P234*H234,2)</f>
        <v>0</v>
      </c>
      <c r="L234" s="180" t="s">
        <v>182</v>
      </c>
      <c r="M234" s="41"/>
      <c r="N234" s="185" t="s">
        <v>22</v>
      </c>
      <c r="O234" s="186" t="s">
        <v>48</v>
      </c>
      <c r="P234" s="187">
        <f>I234+J234</f>
        <v>0</v>
      </c>
      <c r="Q234" s="187">
        <f>ROUND(I234*H234,2)</f>
        <v>0</v>
      </c>
      <c r="R234" s="187">
        <f>ROUND(J234*H234,2)</f>
        <v>0</v>
      </c>
      <c r="S234" s="66"/>
      <c r="T234" s="188">
        <f>S234*H234</f>
        <v>0</v>
      </c>
      <c r="U234" s="188">
        <v>0</v>
      </c>
      <c r="V234" s="188">
        <f>U234*H234</f>
        <v>0</v>
      </c>
      <c r="W234" s="188">
        <v>0</v>
      </c>
      <c r="X234" s="189">
        <f>W234*H234</f>
        <v>0</v>
      </c>
      <c r="Y234" s="36"/>
      <c r="Z234" s="36"/>
      <c r="AA234" s="36"/>
      <c r="AB234" s="36"/>
      <c r="AC234" s="36"/>
      <c r="AD234" s="36"/>
      <c r="AE234" s="36"/>
      <c r="AR234" s="190" t="s">
        <v>503</v>
      </c>
      <c r="AT234" s="190" t="s">
        <v>142</v>
      </c>
      <c r="AU234" s="190" t="s">
        <v>141</v>
      </c>
      <c r="AY234" s="19" t="s">
        <v>138</v>
      </c>
      <c r="BE234" s="191">
        <f>IF(O234="základní",K234,0)</f>
        <v>0</v>
      </c>
      <c r="BF234" s="191">
        <f>IF(O234="snížená",K234,0)</f>
        <v>0</v>
      </c>
      <c r="BG234" s="191">
        <f>IF(O234="zákl. přenesená",K234,0)</f>
        <v>0</v>
      </c>
      <c r="BH234" s="191">
        <f>IF(O234="sníž. přenesená",K234,0)</f>
        <v>0</v>
      </c>
      <c r="BI234" s="191">
        <f>IF(O234="nulová",K234,0)</f>
        <v>0</v>
      </c>
      <c r="BJ234" s="19" t="s">
        <v>141</v>
      </c>
      <c r="BK234" s="191">
        <f>ROUND(P234*H234,2)</f>
        <v>0</v>
      </c>
      <c r="BL234" s="19" t="s">
        <v>503</v>
      </c>
      <c r="BM234" s="190" t="s">
        <v>1624</v>
      </c>
    </row>
    <row r="235" spans="1:47" s="2" customFormat="1" ht="11.25">
      <c r="A235" s="36"/>
      <c r="B235" s="37"/>
      <c r="C235" s="38"/>
      <c r="D235" s="198" t="s">
        <v>184</v>
      </c>
      <c r="E235" s="38"/>
      <c r="F235" s="199" t="s">
        <v>1625</v>
      </c>
      <c r="G235" s="38"/>
      <c r="H235" s="38"/>
      <c r="I235" s="200"/>
      <c r="J235" s="200"/>
      <c r="K235" s="38"/>
      <c r="L235" s="38"/>
      <c r="M235" s="41"/>
      <c r="N235" s="201"/>
      <c r="O235" s="202"/>
      <c r="P235" s="66"/>
      <c r="Q235" s="66"/>
      <c r="R235" s="66"/>
      <c r="S235" s="66"/>
      <c r="T235" s="66"/>
      <c r="U235" s="66"/>
      <c r="V235" s="66"/>
      <c r="W235" s="66"/>
      <c r="X235" s="67"/>
      <c r="Y235" s="36"/>
      <c r="Z235" s="36"/>
      <c r="AA235" s="36"/>
      <c r="AB235" s="36"/>
      <c r="AC235" s="36"/>
      <c r="AD235" s="36"/>
      <c r="AE235" s="36"/>
      <c r="AT235" s="19" t="s">
        <v>184</v>
      </c>
      <c r="AU235" s="19" t="s">
        <v>141</v>
      </c>
    </row>
    <row r="236" spans="1:65" s="2" customFormat="1" ht="16.5" customHeight="1">
      <c r="A236" s="36"/>
      <c r="B236" s="37"/>
      <c r="C236" s="236" t="s">
        <v>155</v>
      </c>
      <c r="D236" s="236" t="s">
        <v>405</v>
      </c>
      <c r="E236" s="237" t="s">
        <v>1626</v>
      </c>
      <c r="F236" s="238" t="s">
        <v>1627</v>
      </c>
      <c r="G236" s="239" t="s">
        <v>144</v>
      </c>
      <c r="H236" s="240">
        <v>3</v>
      </c>
      <c r="I236" s="241"/>
      <c r="J236" s="242"/>
      <c r="K236" s="243">
        <f>ROUND(P236*H236,2)</f>
        <v>0</v>
      </c>
      <c r="L236" s="238" t="s">
        <v>1330</v>
      </c>
      <c r="M236" s="244"/>
      <c r="N236" s="245" t="s">
        <v>22</v>
      </c>
      <c r="O236" s="186" t="s">
        <v>48</v>
      </c>
      <c r="P236" s="187">
        <f>I236+J236</f>
        <v>0</v>
      </c>
      <c r="Q236" s="187">
        <f>ROUND(I236*H236,2)</f>
        <v>0</v>
      </c>
      <c r="R236" s="187">
        <f>ROUND(J236*H236,2)</f>
        <v>0</v>
      </c>
      <c r="S236" s="66"/>
      <c r="T236" s="188">
        <f>S236*H236</f>
        <v>0</v>
      </c>
      <c r="U236" s="188">
        <v>0.004</v>
      </c>
      <c r="V236" s="188">
        <f>U236*H236</f>
        <v>0.012</v>
      </c>
      <c r="W236" s="188">
        <v>0</v>
      </c>
      <c r="X236" s="189">
        <f>W236*H236</f>
        <v>0</v>
      </c>
      <c r="Y236" s="36"/>
      <c r="Z236" s="36"/>
      <c r="AA236" s="36"/>
      <c r="AB236" s="36"/>
      <c r="AC236" s="36"/>
      <c r="AD236" s="36"/>
      <c r="AE236" s="36"/>
      <c r="AR236" s="190" t="s">
        <v>511</v>
      </c>
      <c r="AT236" s="190" t="s">
        <v>405</v>
      </c>
      <c r="AU236" s="190" t="s">
        <v>141</v>
      </c>
      <c r="AY236" s="19" t="s">
        <v>138</v>
      </c>
      <c r="BE236" s="191">
        <f>IF(O236="základní",K236,0)</f>
        <v>0</v>
      </c>
      <c r="BF236" s="191">
        <f>IF(O236="snížená",K236,0)</f>
        <v>0</v>
      </c>
      <c r="BG236" s="191">
        <f>IF(O236="zákl. přenesená",K236,0)</f>
        <v>0</v>
      </c>
      <c r="BH236" s="191">
        <f>IF(O236="sníž. přenesená",K236,0)</f>
        <v>0</v>
      </c>
      <c r="BI236" s="191">
        <f>IF(O236="nulová",K236,0)</f>
        <v>0</v>
      </c>
      <c r="BJ236" s="19" t="s">
        <v>141</v>
      </c>
      <c r="BK236" s="191">
        <f>ROUND(P236*H236,2)</f>
        <v>0</v>
      </c>
      <c r="BL236" s="19" t="s">
        <v>503</v>
      </c>
      <c r="BM236" s="190" t="s">
        <v>1628</v>
      </c>
    </row>
    <row r="237" spans="1:65" s="2" customFormat="1" ht="49.15" customHeight="1">
      <c r="A237" s="36"/>
      <c r="B237" s="37"/>
      <c r="C237" s="178" t="s">
        <v>230</v>
      </c>
      <c r="D237" s="178" t="s">
        <v>142</v>
      </c>
      <c r="E237" s="179" t="s">
        <v>1622</v>
      </c>
      <c r="F237" s="180" t="s">
        <v>1623</v>
      </c>
      <c r="G237" s="181" t="s">
        <v>144</v>
      </c>
      <c r="H237" s="182">
        <v>23</v>
      </c>
      <c r="I237" s="183"/>
      <c r="J237" s="183"/>
      <c r="K237" s="184">
        <f>ROUND(P237*H237,2)</f>
        <v>0</v>
      </c>
      <c r="L237" s="180" t="s">
        <v>182</v>
      </c>
      <c r="M237" s="41"/>
      <c r="N237" s="185" t="s">
        <v>22</v>
      </c>
      <c r="O237" s="186" t="s">
        <v>48</v>
      </c>
      <c r="P237" s="187">
        <f>I237+J237</f>
        <v>0</v>
      </c>
      <c r="Q237" s="187">
        <f>ROUND(I237*H237,2)</f>
        <v>0</v>
      </c>
      <c r="R237" s="187">
        <f>ROUND(J237*H237,2)</f>
        <v>0</v>
      </c>
      <c r="S237" s="66"/>
      <c r="T237" s="188">
        <f>S237*H237</f>
        <v>0</v>
      </c>
      <c r="U237" s="188">
        <v>0</v>
      </c>
      <c r="V237" s="188">
        <f>U237*H237</f>
        <v>0</v>
      </c>
      <c r="W237" s="188">
        <v>0</v>
      </c>
      <c r="X237" s="189">
        <f>W237*H237</f>
        <v>0</v>
      </c>
      <c r="Y237" s="36"/>
      <c r="Z237" s="36"/>
      <c r="AA237" s="36"/>
      <c r="AB237" s="36"/>
      <c r="AC237" s="36"/>
      <c r="AD237" s="36"/>
      <c r="AE237" s="36"/>
      <c r="AR237" s="190" t="s">
        <v>503</v>
      </c>
      <c r="AT237" s="190" t="s">
        <v>142</v>
      </c>
      <c r="AU237" s="190" t="s">
        <v>141</v>
      </c>
      <c r="AY237" s="19" t="s">
        <v>138</v>
      </c>
      <c r="BE237" s="191">
        <f>IF(O237="základní",K237,0)</f>
        <v>0</v>
      </c>
      <c r="BF237" s="191">
        <f>IF(O237="snížená",K237,0)</f>
        <v>0</v>
      </c>
      <c r="BG237" s="191">
        <f>IF(O237="zákl. přenesená",K237,0)</f>
        <v>0</v>
      </c>
      <c r="BH237" s="191">
        <f>IF(O237="sníž. přenesená",K237,0)</f>
        <v>0</v>
      </c>
      <c r="BI237" s="191">
        <f>IF(O237="nulová",K237,0)</f>
        <v>0</v>
      </c>
      <c r="BJ237" s="19" t="s">
        <v>141</v>
      </c>
      <c r="BK237" s="191">
        <f>ROUND(P237*H237,2)</f>
        <v>0</v>
      </c>
      <c r="BL237" s="19" t="s">
        <v>503</v>
      </c>
      <c r="BM237" s="190" t="s">
        <v>1629</v>
      </c>
    </row>
    <row r="238" spans="1:47" s="2" customFormat="1" ht="11.25">
      <c r="A238" s="36"/>
      <c r="B238" s="37"/>
      <c r="C238" s="38"/>
      <c r="D238" s="198" t="s">
        <v>184</v>
      </c>
      <c r="E238" s="38"/>
      <c r="F238" s="199" t="s">
        <v>1625</v>
      </c>
      <c r="G238" s="38"/>
      <c r="H238" s="38"/>
      <c r="I238" s="200"/>
      <c r="J238" s="200"/>
      <c r="K238" s="38"/>
      <c r="L238" s="38"/>
      <c r="M238" s="41"/>
      <c r="N238" s="201"/>
      <c r="O238" s="202"/>
      <c r="P238" s="66"/>
      <c r="Q238" s="66"/>
      <c r="R238" s="66"/>
      <c r="S238" s="66"/>
      <c r="T238" s="66"/>
      <c r="U238" s="66"/>
      <c r="V238" s="66"/>
      <c r="W238" s="66"/>
      <c r="X238" s="67"/>
      <c r="Y238" s="36"/>
      <c r="Z238" s="36"/>
      <c r="AA238" s="36"/>
      <c r="AB238" s="36"/>
      <c r="AC238" s="36"/>
      <c r="AD238" s="36"/>
      <c r="AE238" s="36"/>
      <c r="AT238" s="19" t="s">
        <v>184</v>
      </c>
      <c r="AU238" s="19" t="s">
        <v>141</v>
      </c>
    </row>
    <row r="239" spans="1:65" s="2" customFormat="1" ht="16.5" customHeight="1">
      <c r="A239" s="36"/>
      <c r="B239" s="37"/>
      <c r="C239" s="236" t="s">
        <v>238</v>
      </c>
      <c r="D239" s="236" t="s">
        <v>405</v>
      </c>
      <c r="E239" s="237" t="s">
        <v>1630</v>
      </c>
      <c r="F239" s="238" t="s">
        <v>1631</v>
      </c>
      <c r="G239" s="239" t="s">
        <v>144</v>
      </c>
      <c r="H239" s="240">
        <v>23</v>
      </c>
      <c r="I239" s="241"/>
      <c r="J239" s="242"/>
      <c r="K239" s="243">
        <f>ROUND(P239*H239,2)</f>
        <v>0</v>
      </c>
      <c r="L239" s="238" t="s">
        <v>1330</v>
      </c>
      <c r="M239" s="244"/>
      <c r="N239" s="245" t="s">
        <v>22</v>
      </c>
      <c r="O239" s="186" t="s">
        <v>48</v>
      </c>
      <c r="P239" s="187">
        <f>I239+J239</f>
        <v>0</v>
      </c>
      <c r="Q239" s="187">
        <f>ROUND(I239*H239,2)</f>
        <v>0</v>
      </c>
      <c r="R239" s="187">
        <f>ROUND(J239*H239,2)</f>
        <v>0</v>
      </c>
      <c r="S239" s="66"/>
      <c r="T239" s="188">
        <f>S239*H239</f>
        <v>0</v>
      </c>
      <c r="U239" s="188">
        <v>0.0035</v>
      </c>
      <c r="V239" s="188">
        <f>U239*H239</f>
        <v>0.0805</v>
      </c>
      <c r="W239" s="188">
        <v>0</v>
      </c>
      <c r="X239" s="189">
        <f>W239*H239</f>
        <v>0</v>
      </c>
      <c r="Y239" s="36"/>
      <c r="Z239" s="36"/>
      <c r="AA239" s="36"/>
      <c r="AB239" s="36"/>
      <c r="AC239" s="36"/>
      <c r="AD239" s="36"/>
      <c r="AE239" s="36"/>
      <c r="AR239" s="190" t="s">
        <v>511</v>
      </c>
      <c r="AT239" s="190" t="s">
        <v>405</v>
      </c>
      <c r="AU239" s="190" t="s">
        <v>141</v>
      </c>
      <c r="AY239" s="19" t="s">
        <v>138</v>
      </c>
      <c r="BE239" s="191">
        <f>IF(O239="základní",K239,0)</f>
        <v>0</v>
      </c>
      <c r="BF239" s="191">
        <f>IF(O239="snížená",K239,0)</f>
        <v>0</v>
      </c>
      <c r="BG239" s="191">
        <f>IF(O239="zákl. přenesená",K239,0)</f>
        <v>0</v>
      </c>
      <c r="BH239" s="191">
        <f>IF(O239="sníž. přenesená",K239,0)</f>
        <v>0</v>
      </c>
      <c r="BI239" s="191">
        <f>IF(O239="nulová",K239,0)</f>
        <v>0</v>
      </c>
      <c r="BJ239" s="19" t="s">
        <v>141</v>
      </c>
      <c r="BK239" s="191">
        <f>ROUND(P239*H239,2)</f>
        <v>0</v>
      </c>
      <c r="BL239" s="19" t="s">
        <v>503</v>
      </c>
      <c r="BM239" s="190" t="s">
        <v>1632</v>
      </c>
    </row>
    <row r="240" spans="1:65" s="2" customFormat="1" ht="49.15" customHeight="1">
      <c r="A240" s="36"/>
      <c r="B240" s="37"/>
      <c r="C240" s="178" t="s">
        <v>250</v>
      </c>
      <c r="D240" s="178" t="s">
        <v>142</v>
      </c>
      <c r="E240" s="179" t="s">
        <v>1622</v>
      </c>
      <c r="F240" s="180" t="s">
        <v>1623</v>
      </c>
      <c r="G240" s="181" t="s">
        <v>144</v>
      </c>
      <c r="H240" s="182">
        <v>3</v>
      </c>
      <c r="I240" s="183"/>
      <c r="J240" s="183"/>
      <c r="K240" s="184">
        <f>ROUND(P240*H240,2)</f>
        <v>0</v>
      </c>
      <c r="L240" s="180" t="s">
        <v>182</v>
      </c>
      <c r="M240" s="41"/>
      <c r="N240" s="185" t="s">
        <v>22</v>
      </c>
      <c r="O240" s="186" t="s">
        <v>48</v>
      </c>
      <c r="P240" s="187">
        <f>I240+J240</f>
        <v>0</v>
      </c>
      <c r="Q240" s="187">
        <f>ROUND(I240*H240,2)</f>
        <v>0</v>
      </c>
      <c r="R240" s="187">
        <f>ROUND(J240*H240,2)</f>
        <v>0</v>
      </c>
      <c r="S240" s="66"/>
      <c r="T240" s="188">
        <f>S240*H240</f>
        <v>0</v>
      </c>
      <c r="U240" s="188">
        <v>0</v>
      </c>
      <c r="V240" s="188">
        <f>U240*H240</f>
        <v>0</v>
      </c>
      <c r="W240" s="188">
        <v>0</v>
      </c>
      <c r="X240" s="189">
        <f>W240*H240</f>
        <v>0</v>
      </c>
      <c r="Y240" s="36"/>
      <c r="Z240" s="36"/>
      <c r="AA240" s="36"/>
      <c r="AB240" s="36"/>
      <c r="AC240" s="36"/>
      <c r="AD240" s="36"/>
      <c r="AE240" s="36"/>
      <c r="AR240" s="190" t="s">
        <v>503</v>
      </c>
      <c r="AT240" s="190" t="s">
        <v>142</v>
      </c>
      <c r="AU240" s="190" t="s">
        <v>141</v>
      </c>
      <c r="AY240" s="19" t="s">
        <v>138</v>
      </c>
      <c r="BE240" s="191">
        <f>IF(O240="základní",K240,0)</f>
        <v>0</v>
      </c>
      <c r="BF240" s="191">
        <f>IF(O240="snížená",K240,0)</f>
        <v>0</v>
      </c>
      <c r="BG240" s="191">
        <f>IF(O240="zákl. přenesená",K240,0)</f>
        <v>0</v>
      </c>
      <c r="BH240" s="191">
        <f>IF(O240="sníž. přenesená",K240,0)</f>
        <v>0</v>
      </c>
      <c r="BI240" s="191">
        <f>IF(O240="nulová",K240,0)</f>
        <v>0</v>
      </c>
      <c r="BJ240" s="19" t="s">
        <v>141</v>
      </c>
      <c r="BK240" s="191">
        <f>ROUND(P240*H240,2)</f>
        <v>0</v>
      </c>
      <c r="BL240" s="19" t="s">
        <v>503</v>
      </c>
      <c r="BM240" s="190" t="s">
        <v>1633</v>
      </c>
    </row>
    <row r="241" spans="1:47" s="2" customFormat="1" ht="11.25">
      <c r="A241" s="36"/>
      <c r="B241" s="37"/>
      <c r="C241" s="38"/>
      <c r="D241" s="198" t="s">
        <v>184</v>
      </c>
      <c r="E241" s="38"/>
      <c r="F241" s="199" t="s">
        <v>1625</v>
      </c>
      <c r="G241" s="38"/>
      <c r="H241" s="38"/>
      <c r="I241" s="200"/>
      <c r="J241" s="200"/>
      <c r="K241" s="38"/>
      <c r="L241" s="38"/>
      <c r="M241" s="41"/>
      <c r="N241" s="201"/>
      <c r="O241" s="202"/>
      <c r="P241" s="66"/>
      <c r="Q241" s="66"/>
      <c r="R241" s="66"/>
      <c r="S241" s="66"/>
      <c r="T241" s="66"/>
      <c r="U241" s="66"/>
      <c r="V241" s="66"/>
      <c r="W241" s="66"/>
      <c r="X241" s="67"/>
      <c r="Y241" s="36"/>
      <c r="Z241" s="36"/>
      <c r="AA241" s="36"/>
      <c r="AB241" s="36"/>
      <c r="AC241" s="36"/>
      <c r="AD241" s="36"/>
      <c r="AE241" s="36"/>
      <c r="AT241" s="19" t="s">
        <v>184</v>
      </c>
      <c r="AU241" s="19" t="s">
        <v>141</v>
      </c>
    </row>
    <row r="242" spans="1:65" s="2" customFormat="1" ht="16.5" customHeight="1">
      <c r="A242" s="36"/>
      <c r="B242" s="37"/>
      <c r="C242" s="236" t="s">
        <v>223</v>
      </c>
      <c r="D242" s="236" t="s">
        <v>405</v>
      </c>
      <c r="E242" s="237" t="s">
        <v>1634</v>
      </c>
      <c r="F242" s="238" t="s">
        <v>1635</v>
      </c>
      <c r="G242" s="239" t="s">
        <v>144</v>
      </c>
      <c r="H242" s="240">
        <v>3</v>
      </c>
      <c r="I242" s="241"/>
      <c r="J242" s="242"/>
      <c r="K242" s="243">
        <f>ROUND(P242*H242,2)</f>
        <v>0</v>
      </c>
      <c r="L242" s="238" t="s">
        <v>1330</v>
      </c>
      <c r="M242" s="244"/>
      <c r="N242" s="245" t="s">
        <v>22</v>
      </c>
      <c r="O242" s="186" t="s">
        <v>48</v>
      </c>
      <c r="P242" s="187">
        <f>I242+J242</f>
        <v>0</v>
      </c>
      <c r="Q242" s="187">
        <f>ROUND(I242*H242,2)</f>
        <v>0</v>
      </c>
      <c r="R242" s="187">
        <f>ROUND(J242*H242,2)</f>
        <v>0</v>
      </c>
      <c r="S242" s="66"/>
      <c r="T242" s="188">
        <f>S242*H242</f>
        <v>0</v>
      </c>
      <c r="U242" s="188">
        <v>0.0036</v>
      </c>
      <c r="V242" s="188">
        <f>U242*H242</f>
        <v>0.0108</v>
      </c>
      <c r="W242" s="188">
        <v>0</v>
      </c>
      <c r="X242" s="189">
        <f>W242*H242</f>
        <v>0</v>
      </c>
      <c r="Y242" s="36"/>
      <c r="Z242" s="36"/>
      <c r="AA242" s="36"/>
      <c r="AB242" s="36"/>
      <c r="AC242" s="36"/>
      <c r="AD242" s="36"/>
      <c r="AE242" s="36"/>
      <c r="AR242" s="190" t="s">
        <v>511</v>
      </c>
      <c r="AT242" s="190" t="s">
        <v>405</v>
      </c>
      <c r="AU242" s="190" t="s">
        <v>141</v>
      </c>
      <c r="AY242" s="19" t="s">
        <v>138</v>
      </c>
      <c r="BE242" s="191">
        <f>IF(O242="základní",K242,0)</f>
        <v>0</v>
      </c>
      <c r="BF242" s="191">
        <f>IF(O242="snížená",K242,0)</f>
        <v>0</v>
      </c>
      <c r="BG242" s="191">
        <f>IF(O242="zákl. přenesená",K242,0)</f>
        <v>0</v>
      </c>
      <c r="BH242" s="191">
        <f>IF(O242="sníž. přenesená",K242,0)</f>
        <v>0</v>
      </c>
      <c r="BI242" s="191">
        <f>IF(O242="nulová",K242,0)</f>
        <v>0</v>
      </c>
      <c r="BJ242" s="19" t="s">
        <v>141</v>
      </c>
      <c r="BK242" s="191">
        <f>ROUND(P242*H242,2)</f>
        <v>0</v>
      </c>
      <c r="BL242" s="19" t="s">
        <v>503</v>
      </c>
      <c r="BM242" s="190" t="s">
        <v>1636</v>
      </c>
    </row>
    <row r="243" spans="1:65" s="2" customFormat="1" ht="49.15" customHeight="1">
      <c r="A243" s="36"/>
      <c r="B243" s="37"/>
      <c r="C243" s="178" t="s">
        <v>514</v>
      </c>
      <c r="D243" s="178" t="s">
        <v>142</v>
      </c>
      <c r="E243" s="179" t="s">
        <v>1622</v>
      </c>
      <c r="F243" s="180" t="s">
        <v>1623</v>
      </c>
      <c r="G243" s="181" t="s">
        <v>144</v>
      </c>
      <c r="H243" s="182">
        <v>6</v>
      </c>
      <c r="I243" s="183"/>
      <c r="J243" s="183"/>
      <c r="K243" s="184">
        <f>ROUND(P243*H243,2)</f>
        <v>0</v>
      </c>
      <c r="L243" s="180" t="s">
        <v>182</v>
      </c>
      <c r="M243" s="41"/>
      <c r="N243" s="185" t="s">
        <v>22</v>
      </c>
      <c r="O243" s="186" t="s">
        <v>48</v>
      </c>
      <c r="P243" s="187">
        <f>I243+J243</f>
        <v>0</v>
      </c>
      <c r="Q243" s="187">
        <f>ROUND(I243*H243,2)</f>
        <v>0</v>
      </c>
      <c r="R243" s="187">
        <f>ROUND(J243*H243,2)</f>
        <v>0</v>
      </c>
      <c r="S243" s="66"/>
      <c r="T243" s="188">
        <f>S243*H243</f>
        <v>0</v>
      </c>
      <c r="U243" s="188">
        <v>0</v>
      </c>
      <c r="V243" s="188">
        <f>U243*H243</f>
        <v>0</v>
      </c>
      <c r="W243" s="188">
        <v>0</v>
      </c>
      <c r="X243" s="189">
        <f>W243*H243</f>
        <v>0</v>
      </c>
      <c r="Y243" s="36"/>
      <c r="Z243" s="36"/>
      <c r="AA243" s="36"/>
      <c r="AB243" s="36"/>
      <c r="AC243" s="36"/>
      <c r="AD243" s="36"/>
      <c r="AE243" s="36"/>
      <c r="AR243" s="190" t="s">
        <v>503</v>
      </c>
      <c r="AT243" s="190" t="s">
        <v>142</v>
      </c>
      <c r="AU243" s="190" t="s">
        <v>141</v>
      </c>
      <c r="AY243" s="19" t="s">
        <v>138</v>
      </c>
      <c r="BE243" s="191">
        <f>IF(O243="základní",K243,0)</f>
        <v>0</v>
      </c>
      <c r="BF243" s="191">
        <f>IF(O243="snížená",K243,0)</f>
        <v>0</v>
      </c>
      <c r="BG243" s="191">
        <f>IF(O243="zákl. přenesená",K243,0)</f>
        <v>0</v>
      </c>
      <c r="BH243" s="191">
        <f>IF(O243="sníž. přenesená",K243,0)</f>
        <v>0</v>
      </c>
      <c r="BI243" s="191">
        <f>IF(O243="nulová",K243,0)</f>
        <v>0</v>
      </c>
      <c r="BJ243" s="19" t="s">
        <v>141</v>
      </c>
      <c r="BK243" s="191">
        <f>ROUND(P243*H243,2)</f>
        <v>0</v>
      </c>
      <c r="BL243" s="19" t="s">
        <v>503</v>
      </c>
      <c r="BM243" s="190" t="s">
        <v>1637</v>
      </c>
    </row>
    <row r="244" spans="1:47" s="2" customFormat="1" ht="11.25">
      <c r="A244" s="36"/>
      <c r="B244" s="37"/>
      <c r="C244" s="38"/>
      <c r="D244" s="198" t="s">
        <v>184</v>
      </c>
      <c r="E244" s="38"/>
      <c r="F244" s="199" t="s">
        <v>1625</v>
      </c>
      <c r="G244" s="38"/>
      <c r="H244" s="38"/>
      <c r="I244" s="200"/>
      <c r="J244" s="200"/>
      <c r="K244" s="38"/>
      <c r="L244" s="38"/>
      <c r="M244" s="41"/>
      <c r="N244" s="201"/>
      <c r="O244" s="202"/>
      <c r="P244" s="66"/>
      <c r="Q244" s="66"/>
      <c r="R244" s="66"/>
      <c r="S244" s="66"/>
      <c r="T244" s="66"/>
      <c r="U244" s="66"/>
      <c r="V244" s="66"/>
      <c r="W244" s="66"/>
      <c r="X244" s="67"/>
      <c r="Y244" s="36"/>
      <c r="Z244" s="36"/>
      <c r="AA244" s="36"/>
      <c r="AB244" s="36"/>
      <c r="AC244" s="36"/>
      <c r="AD244" s="36"/>
      <c r="AE244" s="36"/>
      <c r="AT244" s="19" t="s">
        <v>184</v>
      </c>
      <c r="AU244" s="19" t="s">
        <v>141</v>
      </c>
    </row>
    <row r="245" spans="1:65" s="2" customFormat="1" ht="16.5" customHeight="1">
      <c r="A245" s="36"/>
      <c r="B245" s="37"/>
      <c r="C245" s="236" t="s">
        <v>521</v>
      </c>
      <c r="D245" s="236" t="s">
        <v>405</v>
      </c>
      <c r="E245" s="237" t="s">
        <v>1638</v>
      </c>
      <c r="F245" s="238" t="s">
        <v>1639</v>
      </c>
      <c r="G245" s="239" t="s">
        <v>144</v>
      </c>
      <c r="H245" s="240">
        <v>6</v>
      </c>
      <c r="I245" s="241"/>
      <c r="J245" s="242"/>
      <c r="K245" s="243">
        <f>ROUND(P245*H245,2)</f>
        <v>0</v>
      </c>
      <c r="L245" s="238" t="s">
        <v>1330</v>
      </c>
      <c r="M245" s="244"/>
      <c r="N245" s="245" t="s">
        <v>22</v>
      </c>
      <c r="O245" s="186" t="s">
        <v>48</v>
      </c>
      <c r="P245" s="187">
        <f>I245+J245</f>
        <v>0</v>
      </c>
      <c r="Q245" s="187">
        <f>ROUND(I245*H245,2)</f>
        <v>0</v>
      </c>
      <c r="R245" s="187">
        <f>ROUND(J245*H245,2)</f>
        <v>0</v>
      </c>
      <c r="S245" s="66"/>
      <c r="T245" s="188">
        <f>S245*H245</f>
        <v>0</v>
      </c>
      <c r="U245" s="188">
        <v>0.0036</v>
      </c>
      <c r="V245" s="188">
        <f>U245*H245</f>
        <v>0.0216</v>
      </c>
      <c r="W245" s="188">
        <v>0</v>
      </c>
      <c r="X245" s="189">
        <f>W245*H245</f>
        <v>0</v>
      </c>
      <c r="Y245" s="36"/>
      <c r="Z245" s="36"/>
      <c r="AA245" s="36"/>
      <c r="AB245" s="36"/>
      <c r="AC245" s="36"/>
      <c r="AD245" s="36"/>
      <c r="AE245" s="36"/>
      <c r="AR245" s="190" t="s">
        <v>511</v>
      </c>
      <c r="AT245" s="190" t="s">
        <v>405</v>
      </c>
      <c r="AU245" s="190" t="s">
        <v>141</v>
      </c>
      <c r="AY245" s="19" t="s">
        <v>138</v>
      </c>
      <c r="BE245" s="191">
        <f>IF(O245="základní",K245,0)</f>
        <v>0</v>
      </c>
      <c r="BF245" s="191">
        <f>IF(O245="snížená",K245,0)</f>
        <v>0</v>
      </c>
      <c r="BG245" s="191">
        <f>IF(O245="zákl. přenesená",K245,0)</f>
        <v>0</v>
      </c>
      <c r="BH245" s="191">
        <f>IF(O245="sníž. přenesená",K245,0)</f>
        <v>0</v>
      </c>
      <c r="BI245" s="191">
        <f>IF(O245="nulová",K245,0)</f>
        <v>0</v>
      </c>
      <c r="BJ245" s="19" t="s">
        <v>141</v>
      </c>
      <c r="BK245" s="191">
        <f>ROUND(P245*H245,2)</f>
        <v>0</v>
      </c>
      <c r="BL245" s="19" t="s">
        <v>503</v>
      </c>
      <c r="BM245" s="190" t="s">
        <v>1640</v>
      </c>
    </row>
    <row r="246" spans="1:65" s="2" customFormat="1" ht="49.15" customHeight="1">
      <c r="A246" s="36"/>
      <c r="B246" s="37"/>
      <c r="C246" s="178" t="s">
        <v>503</v>
      </c>
      <c r="D246" s="178" t="s">
        <v>142</v>
      </c>
      <c r="E246" s="179" t="s">
        <v>1622</v>
      </c>
      <c r="F246" s="180" t="s">
        <v>1623</v>
      </c>
      <c r="G246" s="181" t="s">
        <v>144</v>
      </c>
      <c r="H246" s="182">
        <v>3</v>
      </c>
      <c r="I246" s="183"/>
      <c r="J246" s="183"/>
      <c r="K246" s="184">
        <f>ROUND(P246*H246,2)</f>
        <v>0</v>
      </c>
      <c r="L246" s="180" t="s">
        <v>182</v>
      </c>
      <c r="M246" s="41"/>
      <c r="N246" s="185" t="s">
        <v>22</v>
      </c>
      <c r="O246" s="186" t="s">
        <v>48</v>
      </c>
      <c r="P246" s="187">
        <f>I246+J246</f>
        <v>0</v>
      </c>
      <c r="Q246" s="187">
        <f>ROUND(I246*H246,2)</f>
        <v>0</v>
      </c>
      <c r="R246" s="187">
        <f>ROUND(J246*H246,2)</f>
        <v>0</v>
      </c>
      <c r="S246" s="66"/>
      <c r="T246" s="188">
        <f>S246*H246</f>
        <v>0</v>
      </c>
      <c r="U246" s="188">
        <v>0</v>
      </c>
      <c r="V246" s="188">
        <f>U246*H246</f>
        <v>0</v>
      </c>
      <c r="W246" s="188">
        <v>0</v>
      </c>
      <c r="X246" s="189">
        <f>W246*H246</f>
        <v>0</v>
      </c>
      <c r="Y246" s="36"/>
      <c r="Z246" s="36"/>
      <c r="AA246" s="36"/>
      <c r="AB246" s="36"/>
      <c r="AC246" s="36"/>
      <c r="AD246" s="36"/>
      <c r="AE246" s="36"/>
      <c r="AR246" s="190" t="s">
        <v>503</v>
      </c>
      <c r="AT246" s="190" t="s">
        <v>142</v>
      </c>
      <c r="AU246" s="190" t="s">
        <v>141</v>
      </c>
      <c r="AY246" s="19" t="s">
        <v>138</v>
      </c>
      <c r="BE246" s="191">
        <f>IF(O246="základní",K246,0)</f>
        <v>0</v>
      </c>
      <c r="BF246" s="191">
        <f>IF(O246="snížená",K246,0)</f>
        <v>0</v>
      </c>
      <c r="BG246" s="191">
        <f>IF(O246="zákl. přenesená",K246,0)</f>
        <v>0</v>
      </c>
      <c r="BH246" s="191">
        <f>IF(O246="sníž. přenesená",K246,0)</f>
        <v>0</v>
      </c>
      <c r="BI246" s="191">
        <f>IF(O246="nulová",K246,0)</f>
        <v>0</v>
      </c>
      <c r="BJ246" s="19" t="s">
        <v>141</v>
      </c>
      <c r="BK246" s="191">
        <f>ROUND(P246*H246,2)</f>
        <v>0</v>
      </c>
      <c r="BL246" s="19" t="s">
        <v>503</v>
      </c>
      <c r="BM246" s="190" t="s">
        <v>1641</v>
      </c>
    </row>
    <row r="247" spans="1:47" s="2" customFormat="1" ht="11.25">
      <c r="A247" s="36"/>
      <c r="B247" s="37"/>
      <c r="C247" s="38"/>
      <c r="D247" s="198" t="s">
        <v>184</v>
      </c>
      <c r="E247" s="38"/>
      <c r="F247" s="199" t="s">
        <v>1625</v>
      </c>
      <c r="G247" s="38"/>
      <c r="H247" s="38"/>
      <c r="I247" s="200"/>
      <c r="J247" s="200"/>
      <c r="K247" s="38"/>
      <c r="L247" s="38"/>
      <c r="M247" s="41"/>
      <c r="N247" s="201"/>
      <c r="O247" s="202"/>
      <c r="P247" s="66"/>
      <c r="Q247" s="66"/>
      <c r="R247" s="66"/>
      <c r="S247" s="66"/>
      <c r="T247" s="66"/>
      <c r="U247" s="66"/>
      <c r="V247" s="66"/>
      <c r="W247" s="66"/>
      <c r="X247" s="67"/>
      <c r="Y247" s="36"/>
      <c r="Z247" s="36"/>
      <c r="AA247" s="36"/>
      <c r="AB247" s="36"/>
      <c r="AC247" s="36"/>
      <c r="AD247" s="36"/>
      <c r="AE247" s="36"/>
      <c r="AT247" s="19" t="s">
        <v>184</v>
      </c>
      <c r="AU247" s="19" t="s">
        <v>141</v>
      </c>
    </row>
    <row r="248" spans="1:65" s="2" customFormat="1" ht="16.5" customHeight="1">
      <c r="A248" s="36"/>
      <c r="B248" s="37"/>
      <c r="C248" s="236" t="s">
        <v>542</v>
      </c>
      <c r="D248" s="236" t="s">
        <v>405</v>
      </c>
      <c r="E248" s="237" t="s">
        <v>1642</v>
      </c>
      <c r="F248" s="238" t="s">
        <v>1643</v>
      </c>
      <c r="G248" s="239" t="s">
        <v>144</v>
      </c>
      <c r="H248" s="240">
        <v>3</v>
      </c>
      <c r="I248" s="241"/>
      <c r="J248" s="242"/>
      <c r="K248" s="243">
        <f>ROUND(P248*H248,2)</f>
        <v>0</v>
      </c>
      <c r="L248" s="238" t="s">
        <v>1330</v>
      </c>
      <c r="M248" s="244"/>
      <c r="N248" s="245" t="s">
        <v>22</v>
      </c>
      <c r="O248" s="186" t="s">
        <v>48</v>
      </c>
      <c r="P248" s="187">
        <f>I248+J248</f>
        <v>0</v>
      </c>
      <c r="Q248" s="187">
        <f>ROUND(I248*H248,2)</f>
        <v>0</v>
      </c>
      <c r="R248" s="187">
        <f>ROUND(J248*H248,2)</f>
        <v>0</v>
      </c>
      <c r="S248" s="66"/>
      <c r="T248" s="188">
        <f>S248*H248</f>
        <v>0</v>
      </c>
      <c r="U248" s="188">
        <v>0</v>
      </c>
      <c r="V248" s="188">
        <f>U248*H248</f>
        <v>0</v>
      </c>
      <c r="W248" s="188">
        <v>0</v>
      </c>
      <c r="X248" s="189">
        <f>W248*H248</f>
        <v>0</v>
      </c>
      <c r="Y248" s="36"/>
      <c r="Z248" s="36"/>
      <c r="AA248" s="36"/>
      <c r="AB248" s="36"/>
      <c r="AC248" s="36"/>
      <c r="AD248" s="36"/>
      <c r="AE248" s="36"/>
      <c r="AR248" s="190" t="s">
        <v>511</v>
      </c>
      <c r="AT248" s="190" t="s">
        <v>405</v>
      </c>
      <c r="AU248" s="190" t="s">
        <v>141</v>
      </c>
      <c r="AY248" s="19" t="s">
        <v>138</v>
      </c>
      <c r="BE248" s="191">
        <f>IF(O248="základní",K248,0)</f>
        <v>0</v>
      </c>
      <c r="BF248" s="191">
        <f>IF(O248="snížená",K248,0)</f>
        <v>0</v>
      </c>
      <c r="BG248" s="191">
        <f>IF(O248="zákl. přenesená",K248,0)</f>
        <v>0</v>
      </c>
      <c r="BH248" s="191">
        <f>IF(O248="sníž. přenesená",K248,0)</f>
        <v>0</v>
      </c>
      <c r="BI248" s="191">
        <f>IF(O248="nulová",K248,0)</f>
        <v>0</v>
      </c>
      <c r="BJ248" s="19" t="s">
        <v>141</v>
      </c>
      <c r="BK248" s="191">
        <f>ROUND(P248*H248,2)</f>
        <v>0</v>
      </c>
      <c r="BL248" s="19" t="s">
        <v>503</v>
      </c>
      <c r="BM248" s="190" t="s">
        <v>1644</v>
      </c>
    </row>
    <row r="249" spans="1:65" s="2" customFormat="1" ht="49.15" customHeight="1">
      <c r="A249" s="36"/>
      <c r="B249" s="37"/>
      <c r="C249" s="178" t="s">
        <v>546</v>
      </c>
      <c r="D249" s="178" t="s">
        <v>142</v>
      </c>
      <c r="E249" s="179" t="s">
        <v>1645</v>
      </c>
      <c r="F249" s="180" t="s">
        <v>1646</v>
      </c>
      <c r="G249" s="181" t="s">
        <v>144</v>
      </c>
      <c r="H249" s="182">
        <v>3</v>
      </c>
      <c r="I249" s="183"/>
      <c r="J249" s="183"/>
      <c r="K249" s="184">
        <f>ROUND(P249*H249,2)</f>
        <v>0</v>
      </c>
      <c r="L249" s="180" t="s">
        <v>182</v>
      </c>
      <c r="M249" s="41"/>
      <c r="N249" s="185" t="s">
        <v>22</v>
      </c>
      <c r="O249" s="186" t="s">
        <v>48</v>
      </c>
      <c r="P249" s="187">
        <f>I249+J249</f>
        <v>0</v>
      </c>
      <c r="Q249" s="187">
        <f>ROUND(I249*H249,2)</f>
        <v>0</v>
      </c>
      <c r="R249" s="187">
        <f>ROUND(J249*H249,2)</f>
        <v>0</v>
      </c>
      <c r="S249" s="66"/>
      <c r="T249" s="188">
        <f>S249*H249</f>
        <v>0</v>
      </c>
      <c r="U249" s="188">
        <v>0</v>
      </c>
      <c r="V249" s="188">
        <f>U249*H249</f>
        <v>0</v>
      </c>
      <c r="W249" s="188">
        <v>0</v>
      </c>
      <c r="X249" s="189">
        <f>W249*H249</f>
        <v>0</v>
      </c>
      <c r="Y249" s="36"/>
      <c r="Z249" s="36"/>
      <c r="AA249" s="36"/>
      <c r="AB249" s="36"/>
      <c r="AC249" s="36"/>
      <c r="AD249" s="36"/>
      <c r="AE249" s="36"/>
      <c r="AR249" s="190" t="s">
        <v>503</v>
      </c>
      <c r="AT249" s="190" t="s">
        <v>142</v>
      </c>
      <c r="AU249" s="190" t="s">
        <v>141</v>
      </c>
      <c r="AY249" s="19" t="s">
        <v>138</v>
      </c>
      <c r="BE249" s="191">
        <f>IF(O249="základní",K249,0)</f>
        <v>0</v>
      </c>
      <c r="BF249" s="191">
        <f>IF(O249="snížená",K249,0)</f>
        <v>0</v>
      </c>
      <c r="BG249" s="191">
        <f>IF(O249="zákl. přenesená",K249,0)</f>
        <v>0</v>
      </c>
      <c r="BH249" s="191">
        <f>IF(O249="sníž. přenesená",K249,0)</f>
        <v>0</v>
      </c>
      <c r="BI249" s="191">
        <f>IF(O249="nulová",K249,0)</f>
        <v>0</v>
      </c>
      <c r="BJ249" s="19" t="s">
        <v>141</v>
      </c>
      <c r="BK249" s="191">
        <f>ROUND(P249*H249,2)</f>
        <v>0</v>
      </c>
      <c r="BL249" s="19" t="s">
        <v>503</v>
      </c>
      <c r="BM249" s="190" t="s">
        <v>1647</v>
      </c>
    </row>
    <row r="250" spans="1:47" s="2" customFormat="1" ht="11.25">
      <c r="A250" s="36"/>
      <c r="B250" s="37"/>
      <c r="C250" s="38"/>
      <c r="D250" s="198" t="s">
        <v>184</v>
      </c>
      <c r="E250" s="38"/>
      <c r="F250" s="199" t="s">
        <v>1648</v>
      </c>
      <c r="G250" s="38"/>
      <c r="H250" s="38"/>
      <c r="I250" s="200"/>
      <c r="J250" s="200"/>
      <c r="K250" s="38"/>
      <c r="L250" s="38"/>
      <c r="M250" s="41"/>
      <c r="N250" s="201"/>
      <c r="O250" s="202"/>
      <c r="P250" s="66"/>
      <c r="Q250" s="66"/>
      <c r="R250" s="66"/>
      <c r="S250" s="66"/>
      <c r="T250" s="66"/>
      <c r="U250" s="66"/>
      <c r="V250" s="66"/>
      <c r="W250" s="66"/>
      <c r="X250" s="67"/>
      <c r="Y250" s="36"/>
      <c r="Z250" s="36"/>
      <c r="AA250" s="36"/>
      <c r="AB250" s="36"/>
      <c r="AC250" s="36"/>
      <c r="AD250" s="36"/>
      <c r="AE250" s="36"/>
      <c r="AT250" s="19" t="s">
        <v>184</v>
      </c>
      <c r="AU250" s="19" t="s">
        <v>141</v>
      </c>
    </row>
    <row r="251" spans="1:65" s="2" customFormat="1" ht="24.2" customHeight="1">
      <c r="A251" s="36"/>
      <c r="B251" s="37"/>
      <c r="C251" s="236" t="s">
        <v>551</v>
      </c>
      <c r="D251" s="236" t="s">
        <v>405</v>
      </c>
      <c r="E251" s="237" t="s">
        <v>1649</v>
      </c>
      <c r="F251" s="238" t="s">
        <v>1650</v>
      </c>
      <c r="G251" s="239" t="s">
        <v>144</v>
      </c>
      <c r="H251" s="240">
        <v>3</v>
      </c>
      <c r="I251" s="241"/>
      <c r="J251" s="242"/>
      <c r="K251" s="243">
        <f>ROUND(P251*H251,2)</f>
        <v>0</v>
      </c>
      <c r="L251" s="238" t="s">
        <v>182</v>
      </c>
      <c r="M251" s="244"/>
      <c r="N251" s="245" t="s">
        <v>22</v>
      </c>
      <c r="O251" s="186" t="s">
        <v>48</v>
      </c>
      <c r="P251" s="187">
        <f>I251+J251</f>
        <v>0</v>
      </c>
      <c r="Q251" s="187">
        <f>ROUND(I251*H251,2)</f>
        <v>0</v>
      </c>
      <c r="R251" s="187">
        <f>ROUND(J251*H251,2)</f>
        <v>0</v>
      </c>
      <c r="S251" s="66"/>
      <c r="T251" s="188">
        <f>S251*H251</f>
        <v>0</v>
      </c>
      <c r="U251" s="188">
        <v>0.00062</v>
      </c>
      <c r="V251" s="188">
        <f>U251*H251</f>
        <v>0.00186</v>
      </c>
      <c r="W251" s="188">
        <v>0</v>
      </c>
      <c r="X251" s="189">
        <f>W251*H251</f>
        <v>0</v>
      </c>
      <c r="Y251" s="36"/>
      <c r="Z251" s="36"/>
      <c r="AA251" s="36"/>
      <c r="AB251" s="36"/>
      <c r="AC251" s="36"/>
      <c r="AD251" s="36"/>
      <c r="AE251" s="36"/>
      <c r="AR251" s="190" t="s">
        <v>511</v>
      </c>
      <c r="AT251" s="190" t="s">
        <v>405</v>
      </c>
      <c r="AU251" s="190" t="s">
        <v>141</v>
      </c>
      <c r="AY251" s="19" t="s">
        <v>138</v>
      </c>
      <c r="BE251" s="191">
        <f>IF(O251="základní",K251,0)</f>
        <v>0</v>
      </c>
      <c r="BF251" s="191">
        <f>IF(O251="snížená",K251,0)</f>
        <v>0</v>
      </c>
      <c r="BG251" s="191">
        <f>IF(O251="zákl. přenesená",K251,0)</f>
        <v>0</v>
      </c>
      <c r="BH251" s="191">
        <f>IF(O251="sníž. přenesená",K251,0)</f>
        <v>0</v>
      </c>
      <c r="BI251" s="191">
        <f>IF(O251="nulová",K251,0)</f>
        <v>0</v>
      </c>
      <c r="BJ251" s="19" t="s">
        <v>141</v>
      </c>
      <c r="BK251" s="191">
        <f>ROUND(P251*H251,2)</f>
        <v>0</v>
      </c>
      <c r="BL251" s="19" t="s">
        <v>503</v>
      </c>
      <c r="BM251" s="190" t="s">
        <v>1651</v>
      </c>
    </row>
    <row r="252" spans="1:65" s="2" customFormat="1" ht="44.25" customHeight="1">
      <c r="A252" s="36"/>
      <c r="B252" s="37"/>
      <c r="C252" s="178" t="s">
        <v>1652</v>
      </c>
      <c r="D252" s="178" t="s">
        <v>142</v>
      </c>
      <c r="E252" s="179" t="s">
        <v>1653</v>
      </c>
      <c r="F252" s="180" t="s">
        <v>1654</v>
      </c>
      <c r="G252" s="181" t="s">
        <v>144</v>
      </c>
      <c r="H252" s="182">
        <v>1</v>
      </c>
      <c r="I252" s="183"/>
      <c r="J252" s="183"/>
      <c r="K252" s="184">
        <f>ROUND(P252*H252,2)</f>
        <v>0</v>
      </c>
      <c r="L252" s="180" t="s">
        <v>182</v>
      </c>
      <c r="M252" s="41"/>
      <c r="N252" s="185" t="s">
        <v>22</v>
      </c>
      <c r="O252" s="186" t="s">
        <v>48</v>
      </c>
      <c r="P252" s="187">
        <f>I252+J252</f>
        <v>0</v>
      </c>
      <c r="Q252" s="187">
        <f>ROUND(I252*H252,2)</f>
        <v>0</v>
      </c>
      <c r="R252" s="187">
        <f>ROUND(J252*H252,2)</f>
        <v>0</v>
      </c>
      <c r="S252" s="66"/>
      <c r="T252" s="188">
        <f>S252*H252</f>
        <v>0</v>
      </c>
      <c r="U252" s="188">
        <v>0</v>
      </c>
      <c r="V252" s="188">
        <f>U252*H252</f>
        <v>0</v>
      </c>
      <c r="W252" s="188">
        <v>0</v>
      </c>
      <c r="X252" s="189">
        <f>W252*H252</f>
        <v>0</v>
      </c>
      <c r="Y252" s="36"/>
      <c r="Z252" s="36"/>
      <c r="AA252" s="36"/>
      <c r="AB252" s="36"/>
      <c r="AC252" s="36"/>
      <c r="AD252" s="36"/>
      <c r="AE252" s="36"/>
      <c r="AR252" s="190" t="s">
        <v>503</v>
      </c>
      <c r="AT252" s="190" t="s">
        <v>142</v>
      </c>
      <c r="AU252" s="190" t="s">
        <v>141</v>
      </c>
      <c r="AY252" s="19" t="s">
        <v>138</v>
      </c>
      <c r="BE252" s="191">
        <f>IF(O252="základní",K252,0)</f>
        <v>0</v>
      </c>
      <c r="BF252" s="191">
        <f>IF(O252="snížená",K252,0)</f>
        <v>0</v>
      </c>
      <c r="BG252" s="191">
        <f>IF(O252="zákl. přenesená",K252,0)</f>
        <v>0</v>
      </c>
      <c r="BH252" s="191">
        <f>IF(O252="sníž. přenesená",K252,0)</f>
        <v>0</v>
      </c>
      <c r="BI252" s="191">
        <f>IF(O252="nulová",K252,0)</f>
        <v>0</v>
      </c>
      <c r="BJ252" s="19" t="s">
        <v>141</v>
      </c>
      <c r="BK252" s="191">
        <f>ROUND(P252*H252,2)</f>
        <v>0</v>
      </c>
      <c r="BL252" s="19" t="s">
        <v>503</v>
      </c>
      <c r="BM252" s="190" t="s">
        <v>1655</v>
      </c>
    </row>
    <row r="253" spans="1:47" s="2" customFormat="1" ht="11.25">
      <c r="A253" s="36"/>
      <c r="B253" s="37"/>
      <c r="C253" s="38"/>
      <c r="D253" s="198" t="s">
        <v>184</v>
      </c>
      <c r="E253" s="38"/>
      <c r="F253" s="199" t="s">
        <v>1656</v>
      </c>
      <c r="G253" s="38"/>
      <c r="H253" s="38"/>
      <c r="I253" s="200"/>
      <c r="J253" s="200"/>
      <c r="K253" s="38"/>
      <c r="L253" s="38"/>
      <c r="M253" s="41"/>
      <c r="N253" s="201"/>
      <c r="O253" s="202"/>
      <c r="P253" s="66"/>
      <c r="Q253" s="66"/>
      <c r="R253" s="66"/>
      <c r="S253" s="66"/>
      <c r="T253" s="66"/>
      <c r="U253" s="66"/>
      <c r="V253" s="66"/>
      <c r="W253" s="66"/>
      <c r="X253" s="67"/>
      <c r="Y253" s="36"/>
      <c r="Z253" s="36"/>
      <c r="AA253" s="36"/>
      <c r="AB253" s="36"/>
      <c r="AC253" s="36"/>
      <c r="AD253" s="36"/>
      <c r="AE253" s="36"/>
      <c r="AT253" s="19" t="s">
        <v>184</v>
      </c>
      <c r="AU253" s="19" t="s">
        <v>141</v>
      </c>
    </row>
    <row r="254" spans="1:65" s="2" customFormat="1" ht="24.2" customHeight="1">
      <c r="A254" s="36"/>
      <c r="B254" s="37"/>
      <c r="C254" s="178" t="s">
        <v>1213</v>
      </c>
      <c r="D254" s="178" t="s">
        <v>142</v>
      </c>
      <c r="E254" s="179" t="s">
        <v>1657</v>
      </c>
      <c r="F254" s="180" t="s">
        <v>1658</v>
      </c>
      <c r="G254" s="181" t="s">
        <v>1063</v>
      </c>
      <c r="H254" s="182">
        <v>1</v>
      </c>
      <c r="I254" s="183"/>
      <c r="J254" s="183"/>
      <c r="K254" s="184">
        <f>ROUND(P254*H254,2)</f>
        <v>0</v>
      </c>
      <c r="L254" s="180" t="s">
        <v>182</v>
      </c>
      <c r="M254" s="41"/>
      <c r="N254" s="185" t="s">
        <v>22</v>
      </c>
      <c r="O254" s="186" t="s">
        <v>48</v>
      </c>
      <c r="P254" s="187">
        <f>I254+J254</f>
        <v>0</v>
      </c>
      <c r="Q254" s="187">
        <f>ROUND(I254*H254,2)</f>
        <v>0</v>
      </c>
      <c r="R254" s="187">
        <f>ROUND(J254*H254,2)</f>
        <v>0</v>
      </c>
      <c r="S254" s="66"/>
      <c r="T254" s="188">
        <f>S254*H254</f>
        <v>0</v>
      </c>
      <c r="U254" s="188">
        <v>0</v>
      </c>
      <c r="V254" s="188">
        <f>U254*H254</f>
        <v>0</v>
      </c>
      <c r="W254" s="188">
        <v>0</v>
      </c>
      <c r="X254" s="189">
        <f>W254*H254</f>
        <v>0</v>
      </c>
      <c r="Y254" s="36"/>
      <c r="Z254" s="36"/>
      <c r="AA254" s="36"/>
      <c r="AB254" s="36"/>
      <c r="AC254" s="36"/>
      <c r="AD254" s="36"/>
      <c r="AE254" s="36"/>
      <c r="AR254" s="190" t="s">
        <v>503</v>
      </c>
      <c r="AT254" s="190" t="s">
        <v>142</v>
      </c>
      <c r="AU254" s="190" t="s">
        <v>141</v>
      </c>
      <c r="AY254" s="19" t="s">
        <v>138</v>
      </c>
      <c r="BE254" s="191">
        <f>IF(O254="základní",K254,0)</f>
        <v>0</v>
      </c>
      <c r="BF254" s="191">
        <f>IF(O254="snížená",K254,0)</f>
        <v>0</v>
      </c>
      <c r="BG254" s="191">
        <f>IF(O254="zákl. přenesená",K254,0)</f>
        <v>0</v>
      </c>
      <c r="BH254" s="191">
        <f>IF(O254="sníž. přenesená",K254,0)</f>
        <v>0</v>
      </c>
      <c r="BI254" s="191">
        <f>IF(O254="nulová",K254,0)</f>
        <v>0</v>
      </c>
      <c r="BJ254" s="19" t="s">
        <v>141</v>
      </c>
      <c r="BK254" s="191">
        <f>ROUND(P254*H254,2)</f>
        <v>0</v>
      </c>
      <c r="BL254" s="19" t="s">
        <v>503</v>
      </c>
      <c r="BM254" s="190" t="s">
        <v>1659</v>
      </c>
    </row>
    <row r="255" spans="1:47" s="2" customFormat="1" ht="11.25">
      <c r="A255" s="36"/>
      <c r="B255" s="37"/>
      <c r="C255" s="38"/>
      <c r="D255" s="198" t="s">
        <v>184</v>
      </c>
      <c r="E255" s="38"/>
      <c r="F255" s="199" t="s">
        <v>1660</v>
      </c>
      <c r="G255" s="38"/>
      <c r="H255" s="38"/>
      <c r="I255" s="200"/>
      <c r="J255" s="200"/>
      <c r="K255" s="38"/>
      <c r="L255" s="38"/>
      <c r="M255" s="41"/>
      <c r="N255" s="201"/>
      <c r="O255" s="202"/>
      <c r="P255" s="66"/>
      <c r="Q255" s="66"/>
      <c r="R255" s="66"/>
      <c r="S255" s="66"/>
      <c r="T255" s="66"/>
      <c r="U255" s="66"/>
      <c r="V255" s="66"/>
      <c r="W255" s="66"/>
      <c r="X255" s="67"/>
      <c r="Y255" s="36"/>
      <c r="Z255" s="36"/>
      <c r="AA255" s="36"/>
      <c r="AB255" s="36"/>
      <c r="AC255" s="36"/>
      <c r="AD255" s="36"/>
      <c r="AE255" s="36"/>
      <c r="AT255" s="19" t="s">
        <v>184</v>
      </c>
      <c r="AU255" s="19" t="s">
        <v>141</v>
      </c>
    </row>
    <row r="256" spans="1:65" s="2" customFormat="1" ht="44.25" customHeight="1">
      <c r="A256" s="36"/>
      <c r="B256" s="37"/>
      <c r="C256" s="178" t="s">
        <v>820</v>
      </c>
      <c r="D256" s="178" t="s">
        <v>142</v>
      </c>
      <c r="E256" s="179" t="s">
        <v>1661</v>
      </c>
      <c r="F256" s="180" t="s">
        <v>1662</v>
      </c>
      <c r="G256" s="181" t="s">
        <v>144</v>
      </c>
      <c r="H256" s="182">
        <v>1</v>
      </c>
      <c r="I256" s="183"/>
      <c r="J256" s="183"/>
      <c r="K256" s="184">
        <f>ROUND(P256*H256,2)</f>
        <v>0</v>
      </c>
      <c r="L256" s="180" t="s">
        <v>182</v>
      </c>
      <c r="M256" s="41"/>
      <c r="N256" s="185" t="s">
        <v>22</v>
      </c>
      <c r="O256" s="186" t="s">
        <v>48</v>
      </c>
      <c r="P256" s="187">
        <f>I256+J256</f>
        <v>0</v>
      </c>
      <c r="Q256" s="187">
        <f>ROUND(I256*H256,2)</f>
        <v>0</v>
      </c>
      <c r="R256" s="187">
        <f>ROUND(J256*H256,2)</f>
        <v>0</v>
      </c>
      <c r="S256" s="66"/>
      <c r="T256" s="188">
        <f>S256*H256</f>
        <v>0</v>
      </c>
      <c r="U256" s="188">
        <v>0.002</v>
      </c>
      <c r="V256" s="188">
        <f>U256*H256</f>
        <v>0.002</v>
      </c>
      <c r="W256" s="188">
        <v>0</v>
      </c>
      <c r="X256" s="189">
        <f>W256*H256</f>
        <v>0</v>
      </c>
      <c r="Y256" s="36"/>
      <c r="Z256" s="36"/>
      <c r="AA256" s="36"/>
      <c r="AB256" s="36"/>
      <c r="AC256" s="36"/>
      <c r="AD256" s="36"/>
      <c r="AE256" s="36"/>
      <c r="AR256" s="190" t="s">
        <v>503</v>
      </c>
      <c r="AT256" s="190" t="s">
        <v>142</v>
      </c>
      <c r="AU256" s="190" t="s">
        <v>141</v>
      </c>
      <c r="AY256" s="19" t="s">
        <v>138</v>
      </c>
      <c r="BE256" s="191">
        <f>IF(O256="základní",K256,0)</f>
        <v>0</v>
      </c>
      <c r="BF256" s="191">
        <f>IF(O256="snížená",K256,0)</f>
        <v>0</v>
      </c>
      <c r="BG256" s="191">
        <f>IF(O256="zákl. přenesená",K256,0)</f>
        <v>0</v>
      </c>
      <c r="BH256" s="191">
        <f>IF(O256="sníž. přenesená",K256,0)</f>
        <v>0</v>
      </c>
      <c r="BI256" s="191">
        <f>IF(O256="nulová",K256,0)</f>
        <v>0</v>
      </c>
      <c r="BJ256" s="19" t="s">
        <v>141</v>
      </c>
      <c r="BK256" s="191">
        <f>ROUND(P256*H256,2)</f>
        <v>0</v>
      </c>
      <c r="BL256" s="19" t="s">
        <v>503</v>
      </c>
      <c r="BM256" s="190" t="s">
        <v>1663</v>
      </c>
    </row>
    <row r="257" spans="1:47" s="2" customFormat="1" ht="11.25">
      <c r="A257" s="36"/>
      <c r="B257" s="37"/>
      <c r="C257" s="38"/>
      <c r="D257" s="198" t="s">
        <v>184</v>
      </c>
      <c r="E257" s="38"/>
      <c r="F257" s="199" t="s">
        <v>1664</v>
      </c>
      <c r="G257" s="38"/>
      <c r="H257" s="38"/>
      <c r="I257" s="200"/>
      <c r="J257" s="200"/>
      <c r="K257" s="38"/>
      <c r="L257" s="38"/>
      <c r="M257" s="41"/>
      <c r="N257" s="201"/>
      <c r="O257" s="202"/>
      <c r="P257" s="66"/>
      <c r="Q257" s="66"/>
      <c r="R257" s="66"/>
      <c r="S257" s="66"/>
      <c r="T257" s="66"/>
      <c r="U257" s="66"/>
      <c r="V257" s="66"/>
      <c r="W257" s="66"/>
      <c r="X257" s="67"/>
      <c r="Y257" s="36"/>
      <c r="Z257" s="36"/>
      <c r="AA257" s="36"/>
      <c r="AB257" s="36"/>
      <c r="AC257" s="36"/>
      <c r="AD257" s="36"/>
      <c r="AE257" s="36"/>
      <c r="AT257" s="19" t="s">
        <v>184</v>
      </c>
      <c r="AU257" s="19" t="s">
        <v>141</v>
      </c>
    </row>
    <row r="258" spans="1:65" s="2" customFormat="1" ht="49.15" customHeight="1">
      <c r="A258" s="36"/>
      <c r="B258" s="37"/>
      <c r="C258" s="178" t="s">
        <v>1210</v>
      </c>
      <c r="D258" s="178" t="s">
        <v>142</v>
      </c>
      <c r="E258" s="179" t="s">
        <v>1665</v>
      </c>
      <c r="F258" s="180" t="s">
        <v>1666</v>
      </c>
      <c r="G258" s="181" t="s">
        <v>144</v>
      </c>
      <c r="H258" s="182">
        <v>1</v>
      </c>
      <c r="I258" s="183"/>
      <c r="J258" s="183"/>
      <c r="K258" s="184">
        <f>ROUND(P258*H258,2)</f>
        <v>0</v>
      </c>
      <c r="L258" s="180" t="s">
        <v>182</v>
      </c>
      <c r="M258" s="41"/>
      <c r="N258" s="185" t="s">
        <v>22</v>
      </c>
      <c r="O258" s="186" t="s">
        <v>48</v>
      </c>
      <c r="P258" s="187">
        <f>I258+J258</f>
        <v>0</v>
      </c>
      <c r="Q258" s="187">
        <f>ROUND(I258*H258,2)</f>
        <v>0</v>
      </c>
      <c r="R258" s="187">
        <f>ROUND(J258*H258,2)</f>
        <v>0</v>
      </c>
      <c r="S258" s="66"/>
      <c r="T258" s="188">
        <f>S258*H258</f>
        <v>0</v>
      </c>
      <c r="U258" s="188">
        <v>0.00031351</v>
      </c>
      <c r="V258" s="188">
        <f>U258*H258</f>
        <v>0.00031351</v>
      </c>
      <c r="W258" s="188">
        <v>0</v>
      </c>
      <c r="X258" s="189">
        <f>W258*H258</f>
        <v>0</v>
      </c>
      <c r="Y258" s="36"/>
      <c r="Z258" s="36"/>
      <c r="AA258" s="36"/>
      <c r="AB258" s="36"/>
      <c r="AC258" s="36"/>
      <c r="AD258" s="36"/>
      <c r="AE258" s="36"/>
      <c r="AR258" s="190" t="s">
        <v>503</v>
      </c>
      <c r="AT258" s="190" t="s">
        <v>142</v>
      </c>
      <c r="AU258" s="190" t="s">
        <v>141</v>
      </c>
      <c r="AY258" s="19" t="s">
        <v>138</v>
      </c>
      <c r="BE258" s="191">
        <f>IF(O258="základní",K258,0)</f>
        <v>0</v>
      </c>
      <c r="BF258" s="191">
        <f>IF(O258="snížená",K258,0)</f>
        <v>0</v>
      </c>
      <c r="BG258" s="191">
        <f>IF(O258="zákl. přenesená",K258,0)</f>
        <v>0</v>
      </c>
      <c r="BH258" s="191">
        <f>IF(O258="sníž. přenesená",K258,0)</f>
        <v>0</v>
      </c>
      <c r="BI258" s="191">
        <f>IF(O258="nulová",K258,0)</f>
        <v>0</v>
      </c>
      <c r="BJ258" s="19" t="s">
        <v>141</v>
      </c>
      <c r="BK258" s="191">
        <f>ROUND(P258*H258,2)</f>
        <v>0</v>
      </c>
      <c r="BL258" s="19" t="s">
        <v>503</v>
      </c>
      <c r="BM258" s="190" t="s">
        <v>1667</v>
      </c>
    </row>
    <row r="259" spans="1:47" s="2" customFormat="1" ht="11.25">
      <c r="A259" s="36"/>
      <c r="B259" s="37"/>
      <c r="C259" s="38"/>
      <c r="D259" s="198" t="s">
        <v>184</v>
      </c>
      <c r="E259" s="38"/>
      <c r="F259" s="199" t="s">
        <v>1668</v>
      </c>
      <c r="G259" s="38"/>
      <c r="H259" s="38"/>
      <c r="I259" s="200"/>
      <c r="J259" s="200"/>
      <c r="K259" s="38"/>
      <c r="L259" s="38"/>
      <c r="M259" s="41"/>
      <c r="N259" s="201"/>
      <c r="O259" s="202"/>
      <c r="P259" s="66"/>
      <c r="Q259" s="66"/>
      <c r="R259" s="66"/>
      <c r="S259" s="66"/>
      <c r="T259" s="66"/>
      <c r="U259" s="66"/>
      <c r="V259" s="66"/>
      <c r="W259" s="66"/>
      <c r="X259" s="67"/>
      <c r="Y259" s="36"/>
      <c r="Z259" s="36"/>
      <c r="AA259" s="36"/>
      <c r="AB259" s="36"/>
      <c r="AC259" s="36"/>
      <c r="AD259" s="36"/>
      <c r="AE259" s="36"/>
      <c r="AT259" s="19" t="s">
        <v>184</v>
      </c>
      <c r="AU259" s="19" t="s">
        <v>141</v>
      </c>
    </row>
    <row r="260" spans="1:65" s="2" customFormat="1" ht="37.9" customHeight="1">
      <c r="A260" s="36"/>
      <c r="B260" s="37"/>
      <c r="C260" s="178" t="s">
        <v>963</v>
      </c>
      <c r="D260" s="178" t="s">
        <v>142</v>
      </c>
      <c r="E260" s="179" t="s">
        <v>1669</v>
      </c>
      <c r="F260" s="180" t="s">
        <v>1670</v>
      </c>
      <c r="G260" s="181" t="s">
        <v>144</v>
      </c>
      <c r="H260" s="182">
        <v>1</v>
      </c>
      <c r="I260" s="183"/>
      <c r="J260" s="183"/>
      <c r="K260" s="184">
        <f>ROUND(P260*H260,2)</f>
        <v>0</v>
      </c>
      <c r="L260" s="180" t="s">
        <v>182</v>
      </c>
      <c r="M260" s="41"/>
      <c r="N260" s="185" t="s">
        <v>22</v>
      </c>
      <c r="O260" s="186" t="s">
        <v>48</v>
      </c>
      <c r="P260" s="187">
        <f>I260+J260</f>
        <v>0</v>
      </c>
      <c r="Q260" s="187">
        <f>ROUND(I260*H260,2)</f>
        <v>0</v>
      </c>
      <c r="R260" s="187">
        <f>ROUND(J260*H260,2)</f>
        <v>0</v>
      </c>
      <c r="S260" s="66"/>
      <c r="T260" s="188">
        <f>S260*H260</f>
        <v>0</v>
      </c>
      <c r="U260" s="188">
        <v>0</v>
      </c>
      <c r="V260" s="188">
        <f>U260*H260</f>
        <v>0</v>
      </c>
      <c r="W260" s="188">
        <v>0</v>
      </c>
      <c r="X260" s="189">
        <f>W260*H260</f>
        <v>0</v>
      </c>
      <c r="Y260" s="36"/>
      <c r="Z260" s="36"/>
      <c r="AA260" s="36"/>
      <c r="AB260" s="36"/>
      <c r="AC260" s="36"/>
      <c r="AD260" s="36"/>
      <c r="AE260" s="36"/>
      <c r="AR260" s="190" t="s">
        <v>503</v>
      </c>
      <c r="AT260" s="190" t="s">
        <v>142</v>
      </c>
      <c r="AU260" s="190" t="s">
        <v>141</v>
      </c>
      <c r="AY260" s="19" t="s">
        <v>138</v>
      </c>
      <c r="BE260" s="191">
        <f>IF(O260="základní",K260,0)</f>
        <v>0</v>
      </c>
      <c r="BF260" s="191">
        <f>IF(O260="snížená",K260,0)</f>
        <v>0</v>
      </c>
      <c r="BG260" s="191">
        <f>IF(O260="zákl. přenesená",K260,0)</f>
        <v>0</v>
      </c>
      <c r="BH260" s="191">
        <f>IF(O260="sníž. přenesená",K260,0)</f>
        <v>0</v>
      </c>
      <c r="BI260" s="191">
        <f>IF(O260="nulová",K260,0)</f>
        <v>0</v>
      </c>
      <c r="BJ260" s="19" t="s">
        <v>141</v>
      </c>
      <c r="BK260" s="191">
        <f>ROUND(P260*H260,2)</f>
        <v>0</v>
      </c>
      <c r="BL260" s="19" t="s">
        <v>503</v>
      </c>
      <c r="BM260" s="190" t="s">
        <v>1671</v>
      </c>
    </row>
    <row r="261" spans="1:47" s="2" customFormat="1" ht="11.25">
      <c r="A261" s="36"/>
      <c r="B261" s="37"/>
      <c r="C261" s="38"/>
      <c r="D261" s="198" t="s">
        <v>184</v>
      </c>
      <c r="E261" s="38"/>
      <c r="F261" s="199" t="s">
        <v>1672</v>
      </c>
      <c r="G261" s="38"/>
      <c r="H261" s="38"/>
      <c r="I261" s="200"/>
      <c r="J261" s="200"/>
      <c r="K261" s="38"/>
      <c r="L261" s="38"/>
      <c r="M261" s="41"/>
      <c r="N261" s="201"/>
      <c r="O261" s="202"/>
      <c r="P261" s="66"/>
      <c r="Q261" s="66"/>
      <c r="R261" s="66"/>
      <c r="S261" s="66"/>
      <c r="T261" s="66"/>
      <c r="U261" s="66"/>
      <c r="V261" s="66"/>
      <c r="W261" s="66"/>
      <c r="X261" s="67"/>
      <c r="Y261" s="36"/>
      <c r="Z261" s="36"/>
      <c r="AA261" s="36"/>
      <c r="AB261" s="36"/>
      <c r="AC261" s="36"/>
      <c r="AD261" s="36"/>
      <c r="AE261" s="36"/>
      <c r="AT261" s="19" t="s">
        <v>184</v>
      </c>
      <c r="AU261" s="19" t="s">
        <v>141</v>
      </c>
    </row>
    <row r="262" spans="2:63" s="12" customFormat="1" ht="22.9" customHeight="1">
      <c r="B262" s="161"/>
      <c r="C262" s="162"/>
      <c r="D262" s="163" t="s">
        <v>77</v>
      </c>
      <c r="E262" s="176" t="s">
        <v>1673</v>
      </c>
      <c r="F262" s="176" t="s">
        <v>1674</v>
      </c>
      <c r="G262" s="162"/>
      <c r="H262" s="162"/>
      <c r="I262" s="165"/>
      <c r="J262" s="165"/>
      <c r="K262" s="177">
        <f>BK262</f>
        <v>0</v>
      </c>
      <c r="L262" s="162"/>
      <c r="M262" s="167"/>
      <c r="N262" s="168"/>
      <c r="O262" s="169"/>
      <c r="P262" s="169"/>
      <c r="Q262" s="170">
        <f>SUM(Q263:Q387)</f>
        <v>0</v>
      </c>
      <c r="R262" s="170">
        <f>SUM(R263:R387)</f>
        <v>0</v>
      </c>
      <c r="S262" s="169"/>
      <c r="T262" s="171">
        <f>SUM(T263:T387)</f>
        <v>0</v>
      </c>
      <c r="U262" s="169"/>
      <c r="V262" s="171">
        <f>SUM(V263:V387)</f>
        <v>0.22261999999999996</v>
      </c>
      <c r="W262" s="169"/>
      <c r="X262" s="172">
        <f>SUM(X263:X387)</f>
        <v>0</v>
      </c>
      <c r="AR262" s="173" t="s">
        <v>141</v>
      </c>
      <c r="AT262" s="174" t="s">
        <v>77</v>
      </c>
      <c r="AU262" s="174" t="s">
        <v>86</v>
      </c>
      <c r="AY262" s="173" t="s">
        <v>138</v>
      </c>
      <c r="BK262" s="175">
        <f>SUM(BK263:BK387)</f>
        <v>0</v>
      </c>
    </row>
    <row r="263" spans="1:65" s="2" customFormat="1" ht="24.2" customHeight="1">
      <c r="A263" s="36"/>
      <c r="B263" s="37"/>
      <c r="C263" s="178" t="s">
        <v>1675</v>
      </c>
      <c r="D263" s="178" t="s">
        <v>142</v>
      </c>
      <c r="E263" s="179" t="s">
        <v>1676</v>
      </c>
      <c r="F263" s="180" t="s">
        <v>1677</v>
      </c>
      <c r="G263" s="181" t="s">
        <v>682</v>
      </c>
      <c r="H263" s="182">
        <v>800</v>
      </c>
      <c r="I263" s="183"/>
      <c r="J263" s="183"/>
      <c r="K263" s="184">
        <f>ROUND(P263*H263,2)</f>
        <v>0</v>
      </c>
      <c r="L263" s="180" t="s">
        <v>182</v>
      </c>
      <c r="M263" s="41"/>
      <c r="N263" s="185" t="s">
        <v>22</v>
      </c>
      <c r="O263" s="186" t="s">
        <v>48</v>
      </c>
      <c r="P263" s="187">
        <f>I263+J263</f>
        <v>0</v>
      </c>
      <c r="Q263" s="187">
        <f>ROUND(I263*H263,2)</f>
        <v>0</v>
      </c>
      <c r="R263" s="187">
        <f>ROUND(J263*H263,2)</f>
        <v>0</v>
      </c>
      <c r="S263" s="66"/>
      <c r="T263" s="188">
        <f>S263*H263</f>
        <v>0</v>
      </c>
      <c r="U263" s="188">
        <v>0</v>
      </c>
      <c r="V263" s="188">
        <f>U263*H263</f>
        <v>0</v>
      </c>
      <c r="W263" s="188">
        <v>0</v>
      </c>
      <c r="X263" s="189">
        <f>W263*H263</f>
        <v>0</v>
      </c>
      <c r="Y263" s="36"/>
      <c r="Z263" s="36"/>
      <c r="AA263" s="36"/>
      <c r="AB263" s="36"/>
      <c r="AC263" s="36"/>
      <c r="AD263" s="36"/>
      <c r="AE263" s="36"/>
      <c r="AR263" s="190" t="s">
        <v>503</v>
      </c>
      <c r="AT263" s="190" t="s">
        <v>142</v>
      </c>
      <c r="AU263" s="190" t="s">
        <v>141</v>
      </c>
      <c r="AY263" s="19" t="s">
        <v>138</v>
      </c>
      <c r="BE263" s="191">
        <f>IF(O263="základní",K263,0)</f>
        <v>0</v>
      </c>
      <c r="BF263" s="191">
        <f>IF(O263="snížená",K263,0)</f>
        <v>0</v>
      </c>
      <c r="BG263" s="191">
        <f>IF(O263="zákl. přenesená",K263,0)</f>
        <v>0</v>
      </c>
      <c r="BH263" s="191">
        <f>IF(O263="sníž. přenesená",K263,0)</f>
        <v>0</v>
      </c>
      <c r="BI263" s="191">
        <f>IF(O263="nulová",K263,0)</f>
        <v>0</v>
      </c>
      <c r="BJ263" s="19" t="s">
        <v>141</v>
      </c>
      <c r="BK263" s="191">
        <f>ROUND(P263*H263,2)</f>
        <v>0</v>
      </c>
      <c r="BL263" s="19" t="s">
        <v>503</v>
      </c>
      <c r="BM263" s="190" t="s">
        <v>1678</v>
      </c>
    </row>
    <row r="264" spans="1:47" s="2" customFormat="1" ht="11.25">
      <c r="A264" s="36"/>
      <c r="B264" s="37"/>
      <c r="C264" s="38"/>
      <c r="D264" s="198" t="s">
        <v>184</v>
      </c>
      <c r="E264" s="38"/>
      <c r="F264" s="199" t="s">
        <v>1679</v>
      </c>
      <c r="G264" s="38"/>
      <c r="H264" s="38"/>
      <c r="I264" s="200"/>
      <c r="J264" s="200"/>
      <c r="K264" s="38"/>
      <c r="L264" s="38"/>
      <c r="M264" s="41"/>
      <c r="N264" s="201"/>
      <c r="O264" s="202"/>
      <c r="P264" s="66"/>
      <c r="Q264" s="66"/>
      <c r="R264" s="66"/>
      <c r="S264" s="66"/>
      <c r="T264" s="66"/>
      <c r="U264" s="66"/>
      <c r="V264" s="66"/>
      <c r="W264" s="66"/>
      <c r="X264" s="67"/>
      <c r="Y264" s="36"/>
      <c r="Z264" s="36"/>
      <c r="AA264" s="36"/>
      <c r="AB264" s="36"/>
      <c r="AC264" s="36"/>
      <c r="AD264" s="36"/>
      <c r="AE264" s="36"/>
      <c r="AT264" s="19" t="s">
        <v>184</v>
      </c>
      <c r="AU264" s="19" t="s">
        <v>141</v>
      </c>
    </row>
    <row r="265" spans="1:65" s="2" customFormat="1" ht="24">
      <c r="A265" s="36"/>
      <c r="B265" s="37"/>
      <c r="C265" s="236" t="s">
        <v>596</v>
      </c>
      <c r="D265" s="236" t="s">
        <v>405</v>
      </c>
      <c r="E265" s="237" t="s">
        <v>1680</v>
      </c>
      <c r="F265" s="238" t="s">
        <v>1681</v>
      </c>
      <c r="G265" s="239" t="s">
        <v>682</v>
      </c>
      <c r="H265" s="240">
        <v>840</v>
      </c>
      <c r="I265" s="241"/>
      <c r="J265" s="242"/>
      <c r="K265" s="243">
        <f>ROUND(P265*H265,2)</f>
        <v>0</v>
      </c>
      <c r="L265" s="238" t="s">
        <v>182</v>
      </c>
      <c r="M265" s="244"/>
      <c r="N265" s="245" t="s">
        <v>22</v>
      </c>
      <c r="O265" s="186" t="s">
        <v>48</v>
      </c>
      <c r="P265" s="187">
        <f>I265+J265</f>
        <v>0</v>
      </c>
      <c r="Q265" s="187">
        <f>ROUND(I265*H265,2)</f>
        <v>0</v>
      </c>
      <c r="R265" s="187">
        <f>ROUND(J265*H265,2)</f>
        <v>0</v>
      </c>
      <c r="S265" s="66"/>
      <c r="T265" s="188">
        <f>S265*H265</f>
        <v>0</v>
      </c>
      <c r="U265" s="188">
        <v>7E-05</v>
      </c>
      <c r="V265" s="188">
        <f>U265*H265</f>
        <v>0.0588</v>
      </c>
      <c r="W265" s="188">
        <v>0</v>
      </c>
      <c r="X265" s="189">
        <f>W265*H265</f>
        <v>0</v>
      </c>
      <c r="Y265" s="36"/>
      <c r="Z265" s="36"/>
      <c r="AA265" s="36"/>
      <c r="AB265" s="36"/>
      <c r="AC265" s="36"/>
      <c r="AD265" s="36"/>
      <c r="AE265" s="36"/>
      <c r="AR265" s="190" t="s">
        <v>511</v>
      </c>
      <c r="AT265" s="190" t="s">
        <v>405</v>
      </c>
      <c r="AU265" s="190" t="s">
        <v>141</v>
      </c>
      <c r="AY265" s="19" t="s">
        <v>138</v>
      </c>
      <c r="BE265" s="191">
        <f>IF(O265="základní",K265,0)</f>
        <v>0</v>
      </c>
      <c r="BF265" s="191">
        <f>IF(O265="snížená",K265,0)</f>
        <v>0</v>
      </c>
      <c r="BG265" s="191">
        <f>IF(O265="zákl. přenesená",K265,0)</f>
        <v>0</v>
      </c>
      <c r="BH265" s="191">
        <f>IF(O265="sníž. přenesená",K265,0)</f>
        <v>0</v>
      </c>
      <c r="BI265" s="191">
        <f>IF(O265="nulová",K265,0)</f>
        <v>0</v>
      </c>
      <c r="BJ265" s="19" t="s">
        <v>141</v>
      </c>
      <c r="BK265" s="191">
        <f>ROUND(P265*H265,2)</f>
        <v>0</v>
      </c>
      <c r="BL265" s="19" t="s">
        <v>503</v>
      </c>
      <c r="BM265" s="190" t="s">
        <v>1682</v>
      </c>
    </row>
    <row r="266" spans="2:51" s="14" customFormat="1" ht="11.25">
      <c r="B266" s="214"/>
      <c r="C266" s="215"/>
      <c r="D266" s="205" t="s">
        <v>186</v>
      </c>
      <c r="E266" s="215"/>
      <c r="F266" s="217" t="s">
        <v>1683</v>
      </c>
      <c r="G266" s="215"/>
      <c r="H266" s="218">
        <v>840</v>
      </c>
      <c r="I266" s="219"/>
      <c r="J266" s="219"/>
      <c r="K266" s="215"/>
      <c r="L266" s="215"/>
      <c r="M266" s="220"/>
      <c r="N266" s="221"/>
      <c r="O266" s="222"/>
      <c r="P266" s="222"/>
      <c r="Q266" s="222"/>
      <c r="R266" s="222"/>
      <c r="S266" s="222"/>
      <c r="T266" s="222"/>
      <c r="U266" s="222"/>
      <c r="V266" s="222"/>
      <c r="W266" s="222"/>
      <c r="X266" s="223"/>
      <c r="AT266" s="224" t="s">
        <v>186</v>
      </c>
      <c r="AU266" s="224" t="s">
        <v>141</v>
      </c>
      <c r="AV266" s="14" t="s">
        <v>141</v>
      </c>
      <c r="AW266" s="14" t="s">
        <v>4</v>
      </c>
      <c r="AX266" s="14" t="s">
        <v>86</v>
      </c>
      <c r="AY266" s="224" t="s">
        <v>138</v>
      </c>
    </row>
    <row r="267" spans="1:65" s="2" customFormat="1" ht="24.2" customHeight="1">
      <c r="A267" s="36"/>
      <c r="B267" s="37"/>
      <c r="C267" s="178" t="s">
        <v>591</v>
      </c>
      <c r="D267" s="178" t="s">
        <v>142</v>
      </c>
      <c r="E267" s="179" t="s">
        <v>1676</v>
      </c>
      <c r="F267" s="180" t="s">
        <v>1677</v>
      </c>
      <c r="G267" s="181" t="s">
        <v>682</v>
      </c>
      <c r="H267" s="182">
        <v>300</v>
      </c>
      <c r="I267" s="183"/>
      <c r="J267" s="183"/>
      <c r="K267" s="184">
        <f>ROUND(P267*H267,2)</f>
        <v>0</v>
      </c>
      <c r="L267" s="180" t="s">
        <v>182</v>
      </c>
      <c r="M267" s="41"/>
      <c r="N267" s="185" t="s">
        <v>22</v>
      </c>
      <c r="O267" s="186" t="s">
        <v>48</v>
      </c>
      <c r="P267" s="187">
        <f>I267+J267</f>
        <v>0</v>
      </c>
      <c r="Q267" s="187">
        <f>ROUND(I267*H267,2)</f>
        <v>0</v>
      </c>
      <c r="R267" s="187">
        <f>ROUND(J267*H267,2)</f>
        <v>0</v>
      </c>
      <c r="S267" s="66"/>
      <c r="T267" s="188">
        <f>S267*H267</f>
        <v>0</v>
      </c>
      <c r="U267" s="188">
        <v>0</v>
      </c>
      <c r="V267" s="188">
        <f>U267*H267</f>
        <v>0</v>
      </c>
      <c r="W267" s="188">
        <v>0</v>
      </c>
      <c r="X267" s="189">
        <f>W267*H267</f>
        <v>0</v>
      </c>
      <c r="Y267" s="36"/>
      <c r="Z267" s="36"/>
      <c r="AA267" s="36"/>
      <c r="AB267" s="36"/>
      <c r="AC267" s="36"/>
      <c r="AD267" s="36"/>
      <c r="AE267" s="36"/>
      <c r="AR267" s="190" t="s">
        <v>503</v>
      </c>
      <c r="AT267" s="190" t="s">
        <v>142</v>
      </c>
      <c r="AU267" s="190" t="s">
        <v>141</v>
      </c>
      <c r="AY267" s="19" t="s">
        <v>138</v>
      </c>
      <c r="BE267" s="191">
        <f>IF(O267="základní",K267,0)</f>
        <v>0</v>
      </c>
      <c r="BF267" s="191">
        <f>IF(O267="snížená",K267,0)</f>
        <v>0</v>
      </c>
      <c r="BG267" s="191">
        <f>IF(O267="zákl. přenesená",K267,0)</f>
        <v>0</v>
      </c>
      <c r="BH267" s="191">
        <f>IF(O267="sníž. přenesená",K267,0)</f>
        <v>0</v>
      </c>
      <c r="BI267" s="191">
        <f>IF(O267="nulová",K267,0)</f>
        <v>0</v>
      </c>
      <c r="BJ267" s="19" t="s">
        <v>141</v>
      </c>
      <c r="BK267" s="191">
        <f>ROUND(P267*H267,2)</f>
        <v>0</v>
      </c>
      <c r="BL267" s="19" t="s">
        <v>503</v>
      </c>
      <c r="BM267" s="190" t="s">
        <v>1684</v>
      </c>
    </row>
    <row r="268" spans="1:47" s="2" customFormat="1" ht="11.25">
      <c r="A268" s="36"/>
      <c r="B268" s="37"/>
      <c r="C268" s="38"/>
      <c r="D268" s="198" t="s">
        <v>184</v>
      </c>
      <c r="E268" s="38"/>
      <c r="F268" s="199" t="s">
        <v>1679</v>
      </c>
      <c r="G268" s="38"/>
      <c r="H268" s="38"/>
      <c r="I268" s="200"/>
      <c r="J268" s="200"/>
      <c r="K268" s="38"/>
      <c r="L268" s="38"/>
      <c r="M268" s="41"/>
      <c r="N268" s="201"/>
      <c r="O268" s="202"/>
      <c r="P268" s="66"/>
      <c r="Q268" s="66"/>
      <c r="R268" s="66"/>
      <c r="S268" s="66"/>
      <c r="T268" s="66"/>
      <c r="U268" s="66"/>
      <c r="V268" s="66"/>
      <c r="W268" s="66"/>
      <c r="X268" s="67"/>
      <c r="Y268" s="36"/>
      <c r="Z268" s="36"/>
      <c r="AA268" s="36"/>
      <c r="AB268" s="36"/>
      <c r="AC268" s="36"/>
      <c r="AD268" s="36"/>
      <c r="AE268" s="36"/>
      <c r="AT268" s="19" t="s">
        <v>184</v>
      </c>
      <c r="AU268" s="19" t="s">
        <v>141</v>
      </c>
    </row>
    <row r="269" spans="1:65" s="2" customFormat="1" ht="24">
      <c r="A269" s="36"/>
      <c r="B269" s="37"/>
      <c r="C269" s="236" t="s">
        <v>563</v>
      </c>
      <c r="D269" s="236" t="s">
        <v>405</v>
      </c>
      <c r="E269" s="237" t="s">
        <v>1685</v>
      </c>
      <c r="F269" s="238" t="s">
        <v>1686</v>
      </c>
      <c r="G269" s="239" t="s">
        <v>682</v>
      </c>
      <c r="H269" s="240">
        <v>315</v>
      </c>
      <c r="I269" s="241"/>
      <c r="J269" s="242"/>
      <c r="K269" s="243">
        <f>ROUND(P269*H269,2)</f>
        <v>0</v>
      </c>
      <c r="L269" s="238" t="s">
        <v>182</v>
      </c>
      <c r="M269" s="244"/>
      <c r="N269" s="245" t="s">
        <v>22</v>
      </c>
      <c r="O269" s="186" t="s">
        <v>48</v>
      </c>
      <c r="P269" s="187">
        <f>I269+J269</f>
        <v>0</v>
      </c>
      <c r="Q269" s="187">
        <f>ROUND(I269*H269,2)</f>
        <v>0</v>
      </c>
      <c r="R269" s="187">
        <f>ROUND(J269*H269,2)</f>
        <v>0</v>
      </c>
      <c r="S269" s="66"/>
      <c r="T269" s="188">
        <f>S269*H269</f>
        <v>0</v>
      </c>
      <c r="U269" s="188">
        <v>0.0001</v>
      </c>
      <c r="V269" s="188">
        <f>U269*H269</f>
        <v>0.0315</v>
      </c>
      <c r="W269" s="188">
        <v>0</v>
      </c>
      <c r="X269" s="189">
        <f>W269*H269</f>
        <v>0</v>
      </c>
      <c r="Y269" s="36"/>
      <c r="Z269" s="36"/>
      <c r="AA269" s="36"/>
      <c r="AB269" s="36"/>
      <c r="AC269" s="36"/>
      <c r="AD269" s="36"/>
      <c r="AE269" s="36"/>
      <c r="AR269" s="190" t="s">
        <v>511</v>
      </c>
      <c r="AT269" s="190" t="s">
        <v>405</v>
      </c>
      <c r="AU269" s="190" t="s">
        <v>141</v>
      </c>
      <c r="AY269" s="19" t="s">
        <v>138</v>
      </c>
      <c r="BE269" s="191">
        <f>IF(O269="základní",K269,0)</f>
        <v>0</v>
      </c>
      <c r="BF269" s="191">
        <f>IF(O269="snížená",K269,0)</f>
        <v>0</v>
      </c>
      <c r="BG269" s="191">
        <f>IF(O269="zákl. přenesená",K269,0)</f>
        <v>0</v>
      </c>
      <c r="BH269" s="191">
        <f>IF(O269="sníž. přenesená",K269,0)</f>
        <v>0</v>
      </c>
      <c r="BI269" s="191">
        <f>IF(O269="nulová",K269,0)</f>
        <v>0</v>
      </c>
      <c r="BJ269" s="19" t="s">
        <v>141</v>
      </c>
      <c r="BK269" s="191">
        <f>ROUND(P269*H269,2)</f>
        <v>0</v>
      </c>
      <c r="BL269" s="19" t="s">
        <v>503</v>
      </c>
      <c r="BM269" s="190" t="s">
        <v>1687</v>
      </c>
    </row>
    <row r="270" spans="2:51" s="14" customFormat="1" ht="11.25">
      <c r="B270" s="214"/>
      <c r="C270" s="215"/>
      <c r="D270" s="205" t="s">
        <v>186</v>
      </c>
      <c r="E270" s="215"/>
      <c r="F270" s="217" t="s">
        <v>1688</v>
      </c>
      <c r="G270" s="215"/>
      <c r="H270" s="218">
        <v>315</v>
      </c>
      <c r="I270" s="219"/>
      <c r="J270" s="219"/>
      <c r="K270" s="215"/>
      <c r="L270" s="215"/>
      <c r="M270" s="220"/>
      <c r="N270" s="221"/>
      <c r="O270" s="222"/>
      <c r="P270" s="222"/>
      <c r="Q270" s="222"/>
      <c r="R270" s="222"/>
      <c r="S270" s="222"/>
      <c r="T270" s="222"/>
      <c r="U270" s="222"/>
      <c r="V270" s="222"/>
      <c r="W270" s="222"/>
      <c r="X270" s="223"/>
      <c r="AT270" s="224" t="s">
        <v>186</v>
      </c>
      <c r="AU270" s="224" t="s">
        <v>141</v>
      </c>
      <c r="AV270" s="14" t="s">
        <v>141</v>
      </c>
      <c r="AW270" s="14" t="s">
        <v>4</v>
      </c>
      <c r="AX270" s="14" t="s">
        <v>86</v>
      </c>
      <c r="AY270" s="224" t="s">
        <v>138</v>
      </c>
    </row>
    <row r="271" spans="1:65" s="2" customFormat="1" ht="24.2" customHeight="1">
      <c r="A271" s="36"/>
      <c r="B271" s="37"/>
      <c r="C271" s="178" t="s">
        <v>568</v>
      </c>
      <c r="D271" s="178" t="s">
        <v>142</v>
      </c>
      <c r="E271" s="179" t="s">
        <v>1689</v>
      </c>
      <c r="F271" s="180" t="s">
        <v>1690</v>
      </c>
      <c r="G271" s="181" t="s">
        <v>682</v>
      </c>
      <c r="H271" s="182">
        <v>20</v>
      </c>
      <c r="I271" s="183"/>
      <c r="J271" s="183"/>
      <c r="K271" s="184">
        <f>ROUND(P271*H271,2)</f>
        <v>0</v>
      </c>
      <c r="L271" s="180" t="s">
        <v>182</v>
      </c>
      <c r="M271" s="41"/>
      <c r="N271" s="185" t="s">
        <v>22</v>
      </c>
      <c r="O271" s="186" t="s">
        <v>48</v>
      </c>
      <c r="P271" s="187">
        <f>I271+J271</f>
        <v>0</v>
      </c>
      <c r="Q271" s="187">
        <f>ROUND(I271*H271,2)</f>
        <v>0</v>
      </c>
      <c r="R271" s="187">
        <f>ROUND(J271*H271,2)</f>
        <v>0</v>
      </c>
      <c r="S271" s="66"/>
      <c r="T271" s="188">
        <f>S271*H271</f>
        <v>0</v>
      </c>
      <c r="U271" s="188">
        <v>0</v>
      </c>
      <c r="V271" s="188">
        <f>U271*H271</f>
        <v>0</v>
      </c>
      <c r="W271" s="188">
        <v>0</v>
      </c>
      <c r="X271" s="189">
        <f>W271*H271</f>
        <v>0</v>
      </c>
      <c r="Y271" s="36"/>
      <c r="Z271" s="36"/>
      <c r="AA271" s="36"/>
      <c r="AB271" s="36"/>
      <c r="AC271" s="36"/>
      <c r="AD271" s="36"/>
      <c r="AE271" s="36"/>
      <c r="AR271" s="190" t="s">
        <v>503</v>
      </c>
      <c r="AT271" s="190" t="s">
        <v>142</v>
      </c>
      <c r="AU271" s="190" t="s">
        <v>141</v>
      </c>
      <c r="AY271" s="19" t="s">
        <v>138</v>
      </c>
      <c r="BE271" s="191">
        <f>IF(O271="základní",K271,0)</f>
        <v>0</v>
      </c>
      <c r="BF271" s="191">
        <f>IF(O271="snížená",K271,0)</f>
        <v>0</v>
      </c>
      <c r="BG271" s="191">
        <f>IF(O271="zákl. přenesená",K271,0)</f>
        <v>0</v>
      </c>
      <c r="BH271" s="191">
        <f>IF(O271="sníž. přenesená",K271,0)</f>
        <v>0</v>
      </c>
      <c r="BI271" s="191">
        <f>IF(O271="nulová",K271,0)</f>
        <v>0</v>
      </c>
      <c r="BJ271" s="19" t="s">
        <v>141</v>
      </c>
      <c r="BK271" s="191">
        <f>ROUND(P271*H271,2)</f>
        <v>0</v>
      </c>
      <c r="BL271" s="19" t="s">
        <v>503</v>
      </c>
      <c r="BM271" s="190" t="s">
        <v>1691</v>
      </c>
    </row>
    <row r="272" spans="1:47" s="2" customFormat="1" ht="11.25">
      <c r="A272" s="36"/>
      <c r="B272" s="37"/>
      <c r="C272" s="38"/>
      <c r="D272" s="198" t="s">
        <v>184</v>
      </c>
      <c r="E272" s="38"/>
      <c r="F272" s="199" t="s">
        <v>1692</v>
      </c>
      <c r="G272" s="38"/>
      <c r="H272" s="38"/>
      <c r="I272" s="200"/>
      <c r="J272" s="200"/>
      <c r="K272" s="38"/>
      <c r="L272" s="38"/>
      <c r="M272" s="41"/>
      <c r="N272" s="201"/>
      <c r="O272" s="202"/>
      <c r="P272" s="66"/>
      <c r="Q272" s="66"/>
      <c r="R272" s="66"/>
      <c r="S272" s="66"/>
      <c r="T272" s="66"/>
      <c r="U272" s="66"/>
      <c r="V272" s="66"/>
      <c r="W272" s="66"/>
      <c r="X272" s="67"/>
      <c r="Y272" s="36"/>
      <c r="Z272" s="36"/>
      <c r="AA272" s="36"/>
      <c r="AB272" s="36"/>
      <c r="AC272" s="36"/>
      <c r="AD272" s="36"/>
      <c r="AE272" s="36"/>
      <c r="AT272" s="19" t="s">
        <v>184</v>
      </c>
      <c r="AU272" s="19" t="s">
        <v>141</v>
      </c>
    </row>
    <row r="273" spans="1:65" s="2" customFormat="1" ht="24.2" customHeight="1">
      <c r="A273" s="36"/>
      <c r="B273" s="37"/>
      <c r="C273" s="236" t="s">
        <v>573</v>
      </c>
      <c r="D273" s="236" t="s">
        <v>405</v>
      </c>
      <c r="E273" s="237" t="s">
        <v>1693</v>
      </c>
      <c r="F273" s="238" t="s">
        <v>1694</v>
      </c>
      <c r="G273" s="239" t="s">
        <v>682</v>
      </c>
      <c r="H273" s="240">
        <v>21</v>
      </c>
      <c r="I273" s="241"/>
      <c r="J273" s="242"/>
      <c r="K273" s="243">
        <f>ROUND(P273*H273,2)</f>
        <v>0</v>
      </c>
      <c r="L273" s="238" t="s">
        <v>182</v>
      </c>
      <c r="M273" s="244"/>
      <c r="N273" s="245" t="s">
        <v>22</v>
      </c>
      <c r="O273" s="186" t="s">
        <v>48</v>
      </c>
      <c r="P273" s="187">
        <f>I273+J273</f>
        <v>0</v>
      </c>
      <c r="Q273" s="187">
        <f>ROUND(I273*H273,2)</f>
        <v>0</v>
      </c>
      <c r="R273" s="187">
        <f>ROUND(J273*H273,2)</f>
        <v>0</v>
      </c>
      <c r="S273" s="66"/>
      <c r="T273" s="188">
        <f>S273*H273</f>
        <v>0</v>
      </c>
      <c r="U273" s="188">
        <v>0.00021</v>
      </c>
      <c r="V273" s="188">
        <f>U273*H273</f>
        <v>0.00441</v>
      </c>
      <c r="W273" s="188">
        <v>0</v>
      </c>
      <c r="X273" s="189">
        <f>W273*H273</f>
        <v>0</v>
      </c>
      <c r="Y273" s="36"/>
      <c r="Z273" s="36"/>
      <c r="AA273" s="36"/>
      <c r="AB273" s="36"/>
      <c r="AC273" s="36"/>
      <c r="AD273" s="36"/>
      <c r="AE273" s="36"/>
      <c r="AR273" s="190" t="s">
        <v>511</v>
      </c>
      <c r="AT273" s="190" t="s">
        <v>405</v>
      </c>
      <c r="AU273" s="190" t="s">
        <v>141</v>
      </c>
      <c r="AY273" s="19" t="s">
        <v>138</v>
      </c>
      <c r="BE273" s="191">
        <f>IF(O273="základní",K273,0)</f>
        <v>0</v>
      </c>
      <c r="BF273" s="191">
        <f>IF(O273="snížená",K273,0)</f>
        <v>0</v>
      </c>
      <c r="BG273" s="191">
        <f>IF(O273="zákl. přenesená",K273,0)</f>
        <v>0</v>
      </c>
      <c r="BH273" s="191">
        <f>IF(O273="sníž. přenesená",K273,0)</f>
        <v>0</v>
      </c>
      <c r="BI273" s="191">
        <f>IF(O273="nulová",K273,0)</f>
        <v>0</v>
      </c>
      <c r="BJ273" s="19" t="s">
        <v>141</v>
      </c>
      <c r="BK273" s="191">
        <f>ROUND(P273*H273,2)</f>
        <v>0</v>
      </c>
      <c r="BL273" s="19" t="s">
        <v>503</v>
      </c>
      <c r="BM273" s="190" t="s">
        <v>1695</v>
      </c>
    </row>
    <row r="274" spans="2:51" s="14" customFormat="1" ht="11.25">
      <c r="B274" s="214"/>
      <c r="C274" s="215"/>
      <c r="D274" s="205" t="s">
        <v>186</v>
      </c>
      <c r="E274" s="215"/>
      <c r="F274" s="217" t="s">
        <v>1317</v>
      </c>
      <c r="G274" s="215"/>
      <c r="H274" s="218">
        <v>21</v>
      </c>
      <c r="I274" s="219"/>
      <c r="J274" s="219"/>
      <c r="K274" s="215"/>
      <c r="L274" s="215"/>
      <c r="M274" s="220"/>
      <c r="N274" s="221"/>
      <c r="O274" s="222"/>
      <c r="P274" s="222"/>
      <c r="Q274" s="222"/>
      <c r="R274" s="222"/>
      <c r="S274" s="222"/>
      <c r="T274" s="222"/>
      <c r="U274" s="222"/>
      <c r="V274" s="222"/>
      <c r="W274" s="222"/>
      <c r="X274" s="223"/>
      <c r="AT274" s="224" t="s">
        <v>186</v>
      </c>
      <c r="AU274" s="224" t="s">
        <v>141</v>
      </c>
      <c r="AV274" s="14" t="s">
        <v>141</v>
      </c>
      <c r="AW274" s="14" t="s">
        <v>4</v>
      </c>
      <c r="AX274" s="14" t="s">
        <v>86</v>
      </c>
      <c r="AY274" s="224" t="s">
        <v>138</v>
      </c>
    </row>
    <row r="275" spans="1:65" s="2" customFormat="1" ht="24.2" customHeight="1">
      <c r="A275" s="36"/>
      <c r="B275" s="37"/>
      <c r="C275" s="178" t="s">
        <v>578</v>
      </c>
      <c r="D275" s="178" t="s">
        <v>142</v>
      </c>
      <c r="E275" s="179" t="s">
        <v>1696</v>
      </c>
      <c r="F275" s="180" t="s">
        <v>1697</v>
      </c>
      <c r="G275" s="181" t="s">
        <v>144</v>
      </c>
      <c r="H275" s="182">
        <v>20</v>
      </c>
      <c r="I275" s="183"/>
      <c r="J275" s="183"/>
      <c r="K275" s="184">
        <f>ROUND(P275*H275,2)</f>
        <v>0</v>
      </c>
      <c r="L275" s="180" t="s">
        <v>182</v>
      </c>
      <c r="M275" s="41"/>
      <c r="N275" s="185" t="s">
        <v>22</v>
      </c>
      <c r="O275" s="186" t="s">
        <v>48</v>
      </c>
      <c r="P275" s="187">
        <f>I275+J275</f>
        <v>0</v>
      </c>
      <c r="Q275" s="187">
        <f>ROUND(I275*H275,2)</f>
        <v>0</v>
      </c>
      <c r="R275" s="187">
        <f>ROUND(J275*H275,2)</f>
        <v>0</v>
      </c>
      <c r="S275" s="66"/>
      <c r="T275" s="188">
        <f>S275*H275</f>
        <v>0</v>
      </c>
      <c r="U275" s="188">
        <v>0</v>
      </c>
      <c r="V275" s="188">
        <f>U275*H275</f>
        <v>0</v>
      </c>
      <c r="W275" s="188">
        <v>0</v>
      </c>
      <c r="X275" s="189">
        <f>W275*H275</f>
        <v>0</v>
      </c>
      <c r="Y275" s="36"/>
      <c r="Z275" s="36"/>
      <c r="AA275" s="36"/>
      <c r="AB275" s="36"/>
      <c r="AC275" s="36"/>
      <c r="AD275" s="36"/>
      <c r="AE275" s="36"/>
      <c r="AR275" s="190" t="s">
        <v>503</v>
      </c>
      <c r="AT275" s="190" t="s">
        <v>142</v>
      </c>
      <c r="AU275" s="190" t="s">
        <v>141</v>
      </c>
      <c r="AY275" s="19" t="s">
        <v>138</v>
      </c>
      <c r="BE275" s="191">
        <f>IF(O275="základní",K275,0)</f>
        <v>0</v>
      </c>
      <c r="BF275" s="191">
        <f>IF(O275="snížená",K275,0)</f>
        <v>0</v>
      </c>
      <c r="BG275" s="191">
        <f>IF(O275="zákl. přenesená",K275,0)</f>
        <v>0</v>
      </c>
      <c r="BH275" s="191">
        <f>IF(O275="sníž. přenesená",K275,0)</f>
        <v>0</v>
      </c>
      <c r="BI275" s="191">
        <f>IF(O275="nulová",K275,0)</f>
        <v>0</v>
      </c>
      <c r="BJ275" s="19" t="s">
        <v>141</v>
      </c>
      <c r="BK275" s="191">
        <f>ROUND(P275*H275,2)</f>
        <v>0</v>
      </c>
      <c r="BL275" s="19" t="s">
        <v>503</v>
      </c>
      <c r="BM275" s="190" t="s">
        <v>1698</v>
      </c>
    </row>
    <row r="276" spans="1:47" s="2" customFormat="1" ht="11.25">
      <c r="A276" s="36"/>
      <c r="B276" s="37"/>
      <c r="C276" s="38"/>
      <c r="D276" s="198" t="s">
        <v>184</v>
      </c>
      <c r="E276" s="38"/>
      <c r="F276" s="199" t="s">
        <v>1699</v>
      </c>
      <c r="G276" s="38"/>
      <c r="H276" s="38"/>
      <c r="I276" s="200"/>
      <c r="J276" s="200"/>
      <c r="K276" s="38"/>
      <c r="L276" s="38"/>
      <c r="M276" s="41"/>
      <c r="N276" s="201"/>
      <c r="O276" s="202"/>
      <c r="P276" s="66"/>
      <c r="Q276" s="66"/>
      <c r="R276" s="66"/>
      <c r="S276" s="66"/>
      <c r="T276" s="66"/>
      <c r="U276" s="66"/>
      <c r="V276" s="66"/>
      <c r="W276" s="66"/>
      <c r="X276" s="67"/>
      <c r="Y276" s="36"/>
      <c r="Z276" s="36"/>
      <c r="AA276" s="36"/>
      <c r="AB276" s="36"/>
      <c r="AC276" s="36"/>
      <c r="AD276" s="36"/>
      <c r="AE276" s="36"/>
      <c r="AT276" s="19" t="s">
        <v>184</v>
      </c>
      <c r="AU276" s="19" t="s">
        <v>141</v>
      </c>
    </row>
    <row r="277" spans="1:65" s="2" customFormat="1" ht="24.2" customHeight="1">
      <c r="A277" s="36"/>
      <c r="B277" s="37"/>
      <c r="C277" s="236" t="s">
        <v>582</v>
      </c>
      <c r="D277" s="236" t="s">
        <v>405</v>
      </c>
      <c r="E277" s="237" t="s">
        <v>1700</v>
      </c>
      <c r="F277" s="238" t="s">
        <v>1701</v>
      </c>
      <c r="G277" s="239" t="s">
        <v>144</v>
      </c>
      <c r="H277" s="240">
        <v>20</v>
      </c>
      <c r="I277" s="241"/>
      <c r="J277" s="242"/>
      <c r="K277" s="243">
        <f>ROUND(P277*H277,2)</f>
        <v>0</v>
      </c>
      <c r="L277" s="238" t="s">
        <v>182</v>
      </c>
      <c r="M277" s="244"/>
      <c r="N277" s="245" t="s">
        <v>22</v>
      </c>
      <c r="O277" s="186" t="s">
        <v>48</v>
      </c>
      <c r="P277" s="187">
        <f>I277+J277</f>
        <v>0</v>
      </c>
      <c r="Q277" s="187">
        <f>ROUND(I277*H277,2)</f>
        <v>0</v>
      </c>
      <c r="R277" s="187">
        <f>ROUND(J277*H277,2)</f>
        <v>0</v>
      </c>
      <c r="S277" s="66"/>
      <c r="T277" s="188">
        <f>S277*H277</f>
        <v>0</v>
      </c>
      <c r="U277" s="188">
        <v>4E-05</v>
      </c>
      <c r="V277" s="188">
        <f>U277*H277</f>
        <v>0.0008</v>
      </c>
      <c r="W277" s="188">
        <v>0</v>
      </c>
      <c r="X277" s="189">
        <f>W277*H277</f>
        <v>0</v>
      </c>
      <c r="Y277" s="36"/>
      <c r="Z277" s="36"/>
      <c r="AA277" s="36"/>
      <c r="AB277" s="36"/>
      <c r="AC277" s="36"/>
      <c r="AD277" s="36"/>
      <c r="AE277" s="36"/>
      <c r="AR277" s="190" t="s">
        <v>511</v>
      </c>
      <c r="AT277" s="190" t="s">
        <v>405</v>
      </c>
      <c r="AU277" s="190" t="s">
        <v>141</v>
      </c>
      <c r="AY277" s="19" t="s">
        <v>138</v>
      </c>
      <c r="BE277" s="191">
        <f>IF(O277="základní",K277,0)</f>
        <v>0</v>
      </c>
      <c r="BF277" s="191">
        <f>IF(O277="snížená",K277,0)</f>
        <v>0</v>
      </c>
      <c r="BG277" s="191">
        <f>IF(O277="zákl. přenesená",K277,0)</f>
        <v>0</v>
      </c>
      <c r="BH277" s="191">
        <f>IF(O277="sníž. přenesená",K277,0)</f>
        <v>0</v>
      </c>
      <c r="BI277" s="191">
        <f>IF(O277="nulová",K277,0)</f>
        <v>0</v>
      </c>
      <c r="BJ277" s="19" t="s">
        <v>141</v>
      </c>
      <c r="BK277" s="191">
        <f>ROUND(P277*H277,2)</f>
        <v>0</v>
      </c>
      <c r="BL277" s="19" t="s">
        <v>503</v>
      </c>
      <c r="BM277" s="190" t="s">
        <v>1702</v>
      </c>
    </row>
    <row r="278" spans="1:65" s="2" customFormat="1" ht="24.2" customHeight="1">
      <c r="A278" s="36"/>
      <c r="B278" s="37"/>
      <c r="C278" s="178" t="s">
        <v>587</v>
      </c>
      <c r="D278" s="178" t="s">
        <v>142</v>
      </c>
      <c r="E278" s="179" t="s">
        <v>1703</v>
      </c>
      <c r="F278" s="180" t="s">
        <v>1704</v>
      </c>
      <c r="G278" s="181" t="s">
        <v>144</v>
      </c>
      <c r="H278" s="182">
        <v>20</v>
      </c>
      <c r="I278" s="183"/>
      <c r="J278" s="183"/>
      <c r="K278" s="184">
        <f>ROUND(P278*H278,2)</f>
        <v>0</v>
      </c>
      <c r="L278" s="180" t="s">
        <v>182</v>
      </c>
      <c r="M278" s="41"/>
      <c r="N278" s="185" t="s">
        <v>22</v>
      </c>
      <c r="O278" s="186" t="s">
        <v>48</v>
      </c>
      <c r="P278" s="187">
        <f>I278+J278</f>
        <v>0</v>
      </c>
      <c r="Q278" s="187">
        <f>ROUND(I278*H278,2)</f>
        <v>0</v>
      </c>
      <c r="R278" s="187">
        <f>ROUND(J278*H278,2)</f>
        <v>0</v>
      </c>
      <c r="S278" s="66"/>
      <c r="T278" s="188">
        <f>S278*H278</f>
        <v>0</v>
      </c>
      <c r="U278" s="188">
        <v>0</v>
      </c>
      <c r="V278" s="188">
        <f>U278*H278</f>
        <v>0</v>
      </c>
      <c r="W278" s="188">
        <v>0</v>
      </c>
      <c r="X278" s="189">
        <f>W278*H278</f>
        <v>0</v>
      </c>
      <c r="Y278" s="36"/>
      <c r="Z278" s="36"/>
      <c r="AA278" s="36"/>
      <c r="AB278" s="36"/>
      <c r="AC278" s="36"/>
      <c r="AD278" s="36"/>
      <c r="AE278" s="36"/>
      <c r="AR278" s="190" t="s">
        <v>503</v>
      </c>
      <c r="AT278" s="190" t="s">
        <v>142</v>
      </c>
      <c r="AU278" s="190" t="s">
        <v>141</v>
      </c>
      <c r="AY278" s="19" t="s">
        <v>138</v>
      </c>
      <c r="BE278" s="191">
        <f>IF(O278="základní",K278,0)</f>
        <v>0</v>
      </c>
      <c r="BF278" s="191">
        <f>IF(O278="snížená",K278,0)</f>
        <v>0</v>
      </c>
      <c r="BG278" s="191">
        <f>IF(O278="zákl. přenesená",K278,0)</f>
        <v>0</v>
      </c>
      <c r="BH278" s="191">
        <f>IF(O278="sníž. přenesená",K278,0)</f>
        <v>0</v>
      </c>
      <c r="BI278" s="191">
        <f>IF(O278="nulová",K278,0)</f>
        <v>0</v>
      </c>
      <c r="BJ278" s="19" t="s">
        <v>141</v>
      </c>
      <c r="BK278" s="191">
        <f>ROUND(P278*H278,2)</f>
        <v>0</v>
      </c>
      <c r="BL278" s="19" t="s">
        <v>503</v>
      </c>
      <c r="BM278" s="190" t="s">
        <v>1705</v>
      </c>
    </row>
    <row r="279" spans="1:47" s="2" customFormat="1" ht="11.25">
      <c r="A279" s="36"/>
      <c r="B279" s="37"/>
      <c r="C279" s="38"/>
      <c r="D279" s="198" t="s">
        <v>184</v>
      </c>
      <c r="E279" s="38"/>
      <c r="F279" s="199" t="s">
        <v>1706</v>
      </c>
      <c r="G279" s="38"/>
      <c r="H279" s="38"/>
      <c r="I279" s="200"/>
      <c r="J279" s="200"/>
      <c r="K279" s="38"/>
      <c r="L279" s="38"/>
      <c r="M279" s="41"/>
      <c r="N279" s="201"/>
      <c r="O279" s="202"/>
      <c r="P279" s="66"/>
      <c r="Q279" s="66"/>
      <c r="R279" s="66"/>
      <c r="S279" s="66"/>
      <c r="T279" s="66"/>
      <c r="U279" s="66"/>
      <c r="V279" s="66"/>
      <c r="W279" s="66"/>
      <c r="X279" s="67"/>
      <c r="Y279" s="36"/>
      <c r="Z279" s="36"/>
      <c r="AA279" s="36"/>
      <c r="AB279" s="36"/>
      <c r="AC279" s="36"/>
      <c r="AD279" s="36"/>
      <c r="AE279" s="36"/>
      <c r="AT279" s="19" t="s">
        <v>184</v>
      </c>
      <c r="AU279" s="19" t="s">
        <v>141</v>
      </c>
    </row>
    <row r="280" spans="1:65" s="2" customFormat="1" ht="24.2" customHeight="1">
      <c r="A280" s="36"/>
      <c r="B280" s="37"/>
      <c r="C280" s="236" t="s">
        <v>613</v>
      </c>
      <c r="D280" s="236" t="s">
        <v>405</v>
      </c>
      <c r="E280" s="237" t="s">
        <v>1707</v>
      </c>
      <c r="F280" s="238" t="s">
        <v>1708</v>
      </c>
      <c r="G280" s="239" t="s">
        <v>144</v>
      </c>
      <c r="H280" s="240">
        <v>20</v>
      </c>
      <c r="I280" s="241"/>
      <c r="J280" s="242"/>
      <c r="K280" s="243">
        <f>ROUND(P280*H280,2)</f>
        <v>0</v>
      </c>
      <c r="L280" s="238" t="s">
        <v>182</v>
      </c>
      <c r="M280" s="244"/>
      <c r="N280" s="245" t="s">
        <v>22</v>
      </c>
      <c r="O280" s="186" t="s">
        <v>48</v>
      </c>
      <c r="P280" s="187">
        <f>I280+J280</f>
        <v>0</v>
      </c>
      <c r="Q280" s="187">
        <f>ROUND(I280*H280,2)</f>
        <v>0</v>
      </c>
      <c r="R280" s="187">
        <f>ROUND(J280*H280,2)</f>
        <v>0</v>
      </c>
      <c r="S280" s="66"/>
      <c r="T280" s="188">
        <f>S280*H280</f>
        <v>0</v>
      </c>
      <c r="U280" s="188">
        <v>9E-05</v>
      </c>
      <c r="V280" s="188">
        <f>U280*H280</f>
        <v>0.0018000000000000002</v>
      </c>
      <c r="W280" s="188">
        <v>0</v>
      </c>
      <c r="X280" s="189">
        <f>W280*H280</f>
        <v>0</v>
      </c>
      <c r="Y280" s="36"/>
      <c r="Z280" s="36"/>
      <c r="AA280" s="36"/>
      <c r="AB280" s="36"/>
      <c r="AC280" s="36"/>
      <c r="AD280" s="36"/>
      <c r="AE280" s="36"/>
      <c r="AR280" s="190" t="s">
        <v>511</v>
      </c>
      <c r="AT280" s="190" t="s">
        <v>405</v>
      </c>
      <c r="AU280" s="190" t="s">
        <v>141</v>
      </c>
      <c r="AY280" s="19" t="s">
        <v>138</v>
      </c>
      <c r="BE280" s="191">
        <f>IF(O280="základní",K280,0)</f>
        <v>0</v>
      </c>
      <c r="BF280" s="191">
        <f>IF(O280="snížená",K280,0)</f>
        <v>0</v>
      </c>
      <c r="BG280" s="191">
        <f>IF(O280="zákl. přenesená",K280,0)</f>
        <v>0</v>
      </c>
      <c r="BH280" s="191">
        <f>IF(O280="sníž. přenesená",K280,0)</f>
        <v>0</v>
      </c>
      <c r="BI280" s="191">
        <f>IF(O280="nulová",K280,0)</f>
        <v>0</v>
      </c>
      <c r="BJ280" s="19" t="s">
        <v>141</v>
      </c>
      <c r="BK280" s="191">
        <f>ROUND(P280*H280,2)</f>
        <v>0</v>
      </c>
      <c r="BL280" s="19" t="s">
        <v>503</v>
      </c>
      <c r="BM280" s="190" t="s">
        <v>1709</v>
      </c>
    </row>
    <row r="281" spans="1:65" s="2" customFormat="1" ht="24.2" customHeight="1">
      <c r="A281" s="36"/>
      <c r="B281" s="37"/>
      <c r="C281" s="178" t="s">
        <v>618</v>
      </c>
      <c r="D281" s="178" t="s">
        <v>142</v>
      </c>
      <c r="E281" s="179" t="s">
        <v>1710</v>
      </c>
      <c r="F281" s="180" t="s">
        <v>1711</v>
      </c>
      <c r="G281" s="181" t="s">
        <v>682</v>
      </c>
      <c r="H281" s="182">
        <v>160</v>
      </c>
      <c r="I281" s="183"/>
      <c r="J281" s="183"/>
      <c r="K281" s="184">
        <f>ROUND(P281*H281,2)</f>
        <v>0</v>
      </c>
      <c r="L281" s="180" t="s">
        <v>182</v>
      </c>
      <c r="M281" s="41"/>
      <c r="N281" s="185" t="s">
        <v>22</v>
      </c>
      <c r="O281" s="186" t="s">
        <v>48</v>
      </c>
      <c r="P281" s="187">
        <f>I281+J281</f>
        <v>0</v>
      </c>
      <c r="Q281" s="187">
        <f>ROUND(I281*H281,2)</f>
        <v>0</v>
      </c>
      <c r="R281" s="187">
        <f>ROUND(J281*H281,2)</f>
        <v>0</v>
      </c>
      <c r="S281" s="66"/>
      <c r="T281" s="188">
        <f>S281*H281</f>
        <v>0</v>
      </c>
      <c r="U281" s="188">
        <v>0</v>
      </c>
      <c r="V281" s="188">
        <f>U281*H281</f>
        <v>0</v>
      </c>
      <c r="W281" s="188">
        <v>0</v>
      </c>
      <c r="X281" s="189">
        <f>W281*H281</f>
        <v>0</v>
      </c>
      <c r="Y281" s="36"/>
      <c r="Z281" s="36"/>
      <c r="AA281" s="36"/>
      <c r="AB281" s="36"/>
      <c r="AC281" s="36"/>
      <c r="AD281" s="36"/>
      <c r="AE281" s="36"/>
      <c r="AR281" s="190" t="s">
        <v>503</v>
      </c>
      <c r="AT281" s="190" t="s">
        <v>142</v>
      </c>
      <c r="AU281" s="190" t="s">
        <v>141</v>
      </c>
      <c r="AY281" s="19" t="s">
        <v>138</v>
      </c>
      <c r="BE281" s="191">
        <f>IF(O281="základní",K281,0)</f>
        <v>0</v>
      </c>
      <c r="BF281" s="191">
        <f>IF(O281="snížená",K281,0)</f>
        <v>0</v>
      </c>
      <c r="BG281" s="191">
        <f>IF(O281="zákl. přenesená",K281,0)</f>
        <v>0</v>
      </c>
      <c r="BH281" s="191">
        <f>IF(O281="sníž. přenesená",K281,0)</f>
        <v>0</v>
      </c>
      <c r="BI281" s="191">
        <f>IF(O281="nulová",K281,0)</f>
        <v>0</v>
      </c>
      <c r="BJ281" s="19" t="s">
        <v>141</v>
      </c>
      <c r="BK281" s="191">
        <f>ROUND(P281*H281,2)</f>
        <v>0</v>
      </c>
      <c r="BL281" s="19" t="s">
        <v>503</v>
      </c>
      <c r="BM281" s="190" t="s">
        <v>1712</v>
      </c>
    </row>
    <row r="282" spans="1:47" s="2" customFormat="1" ht="11.25">
      <c r="A282" s="36"/>
      <c r="B282" s="37"/>
      <c r="C282" s="38"/>
      <c r="D282" s="198" t="s">
        <v>184</v>
      </c>
      <c r="E282" s="38"/>
      <c r="F282" s="199" t="s">
        <v>1713</v>
      </c>
      <c r="G282" s="38"/>
      <c r="H282" s="38"/>
      <c r="I282" s="200"/>
      <c r="J282" s="200"/>
      <c r="K282" s="38"/>
      <c r="L282" s="38"/>
      <c r="M282" s="41"/>
      <c r="N282" s="201"/>
      <c r="O282" s="202"/>
      <c r="P282" s="66"/>
      <c r="Q282" s="66"/>
      <c r="R282" s="66"/>
      <c r="S282" s="66"/>
      <c r="T282" s="66"/>
      <c r="U282" s="66"/>
      <c r="V282" s="66"/>
      <c r="W282" s="66"/>
      <c r="X282" s="67"/>
      <c r="Y282" s="36"/>
      <c r="Z282" s="36"/>
      <c r="AA282" s="36"/>
      <c r="AB282" s="36"/>
      <c r="AC282" s="36"/>
      <c r="AD282" s="36"/>
      <c r="AE282" s="36"/>
      <c r="AT282" s="19" t="s">
        <v>184</v>
      </c>
      <c r="AU282" s="19" t="s">
        <v>141</v>
      </c>
    </row>
    <row r="283" spans="1:65" s="2" customFormat="1" ht="37.9" customHeight="1">
      <c r="A283" s="36"/>
      <c r="B283" s="37"/>
      <c r="C283" s="236" t="s">
        <v>484</v>
      </c>
      <c r="D283" s="236" t="s">
        <v>405</v>
      </c>
      <c r="E283" s="237" t="s">
        <v>1714</v>
      </c>
      <c r="F283" s="238" t="s">
        <v>1715</v>
      </c>
      <c r="G283" s="239" t="s">
        <v>682</v>
      </c>
      <c r="H283" s="240">
        <v>192</v>
      </c>
      <c r="I283" s="241"/>
      <c r="J283" s="242"/>
      <c r="K283" s="243">
        <f>ROUND(P283*H283,2)</f>
        <v>0</v>
      </c>
      <c r="L283" s="238" t="s">
        <v>182</v>
      </c>
      <c r="M283" s="244"/>
      <c r="N283" s="245" t="s">
        <v>22</v>
      </c>
      <c r="O283" s="186" t="s">
        <v>48</v>
      </c>
      <c r="P283" s="187">
        <f>I283+J283</f>
        <v>0</v>
      </c>
      <c r="Q283" s="187">
        <f>ROUND(I283*H283,2)</f>
        <v>0</v>
      </c>
      <c r="R283" s="187">
        <f>ROUND(J283*H283,2)</f>
        <v>0</v>
      </c>
      <c r="S283" s="66"/>
      <c r="T283" s="188">
        <f>S283*H283</f>
        <v>0</v>
      </c>
      <c r="U283" s="188">
        <v>8E-05</v>
      </c>
      <c r="V283" s="188">
        <f>U283*H283</f>
        <v>0.015360000000000002</v>
      </c>
      <c r="W283" s="188">
        <v>0</v>
      </c>
      <c r="X283" s="189">
        <f>W283*H283</f>
        <v>0</v>
      </c>
      <c r="Y283" s="36"/>
      <c r="Z283" s="36"/>
      <c r="AA283" s="36"/>
      <c r="AB283" s="36"/>
      <c r="AC283" s="36"/>
      <c r="AD283" s="36"/>
      <c r="AE283" s="36"/>
      <c r="AR283" s="190" t="s">
        <v>511</v>
      </c>
      <c r="AT283" s="190" t="s">
        <v>405</v>
      </c>
      <c r="AU283" s="190" t="s">
        <v>141</v>
      </c>
      <c r="AY283" s="19" t="s">
        <v>138</v>
      </c>
      <c r="BE283" s="191">
        <f>IF(O283="základní",K283,0)</f>
        <v>0</v>
      </c>
      <c r="BF283" s="191">
        <f>IF(O283="snížená",K283,0)</f>
        <v>0</v>
      </c>
      <c r="BG283" s="191">
        <f>IF(O283="zákl. přenesená",K283,0)</f>
        <v>0</v>
      </c>
      <c r="BH283" s="191">
        <f>IF(O283="sníž. přenesená",K283,0)</f>
        <v>0</v>
      </c>
      <c r="BI283" s="191">
        <f>IF(O283="nulová",K283,0)</f>
        <v>0</v>
      </c>
      <c r="BJ283" s="19" t="s">
        <v>141</v>
      </c>
      <c r="BK283" s="191">
        <f>ROUND(P283*H283,2)</f>
        <v>0</v>
      </c>
      <c r="BL283" s="19" t="s">
        <v>503</v>
      </c>
      <c r="BM283" s="190" t="s">
        <v>1716</v>
      </c>
    </row>
    <row r="284" spans="2:51" s="14" customFormat="1" ht="11.25">
      <c r="B284" s="214"/>
      <c r="C284" s="215"/>
      <c r="D284" s="205" t="s">
        <v>186</v>
      </c>
      <c r="E284" s="215"/>
      <c r="F284" s="217" t="s">
        <v>1717</v>
      </c>
      <c r="G284" s="215"/>
      <c r="H284" s="218">
        <v>192</v>
      </c>
      <c r="I284" s="219"/>
      <c r="J284" s="219"/>
      <c r="K284" s="215"/>
      <c r="L284" s="215"/>
      <c r="M284" s="220"/>
      <c r="N284" s="221"/>
      <c r="O284" s="222"/>
      <c r="P284" s="222"/>
      <c r="Q284" s="222"/>
      <c r="R284" s="222"/>
      <c r="S284" s="222"/>
      <c r="T284" s="222"/>
      <c r="U284" s="222"/>
      <c r="V284" s="222"/>
      <c r="W284" s="222"/>
      <c r="X284" s="223"/>
      <c r="AT284" s="224" t="s">
        <v>186</v>
      </c>
      <c r="AU284" s="224" t="s">
        <v>141</v>
      </c>
      <c r="AV284" s="14" t="s">
        <v>141</v>
      </c>
      <c r="AW284" s="14" t="s">
        <v>4</v>
      </c>
      <c r="AX284" s="14" t="s">
        <v>86</v>
      </c>
      <c r="AY284" s="224" t="s">
        <v>138</v>
      </c>
    </row>
    <row r="285" spans="1:65" s="2" customFormat="1" ht="24.2" customHeight="1">
      <c r="A285" s="36"/>
      <c r="B285" s="37"/>
      <c r="C285" s="178" t="s">
        <v>1718</v>
      </c>
      <c r="D285" s="178" t="s">
        <v>142</v>
      </c>
      <c r="E285" s="179" t="s">
        <v>1710</v>
      </c>
      <c r="F285" s="180" t="s">
        <v>1711</v>
      </c>
      <c r="G285" s="181" t="s">
        <v>682</v>
      </c>
      <c r="H285" s="182">
        <v>80</v>
      </c>
      <c r="I285" s="183"/>
      <c r="J285" s="183"/>
      <c r="K285" s="184">
        <f>ROUND(P285*H285,2)</f>
        <v>0</v>
      </c>
      <c r="L285" s="180" t="s">
        <v>182</v>
      </c>
      <c r="M285" s="41"/>
      <c r="N285" s="185" t="s">
        <v>22</v>
      </c>
      <c r="O285" s="186" t="s">
        <v>48</v>
      </c>
      <c r="P285" s="187">
        <f>I285+J285</f>
        <v>0</v>
      </c>
      <c r="Q285" s="187">
        <f>ROUND(I285*H285,2)</f>
        <v>0</v>
      </c>
      <c r="R285" s="187">
        <f>ROUND(J285*H285,2)</f>
        <v>0</v>
      </c>
      <c r="S285" s="66"/>
      <c r="T285" s="188">
        <f>S285*H285</f>
        <v>0</v>
      </c>
      <c r="U285" s="188">
        <v>0</v>
      </c>
      <c r="V285" s="188">
        <f>U285*H285</f>
        <v>0</v>
      </c>
      <c r="W285" s="188">
        <v>0</v>
      </c>
      <c r="X285" s="189">
        <f>W285*H285</f>
        <v>0</v>
      </c>
      <c r="Y285" s="36"/>
      <c r="Z285" s="36"/>
      <c r="AA285" s="36"/>
      <c r="AB285" s="36"/>
      <c r="AC285" s="36"/>
      <c r="AD285" s="36"/>
      <c r="AE285" s="36"/>
      <c r="AR285" s="190" t="s">
        <v>503</v>
      </c>
      <c r="AT285" s="190" t="s">
        <v>142</v>
      </c>
      <c r="AU285" s="190" t="s">
        <v>141</v>
      </c>
      <c r="AY285" s="19" t="s">
        <v>138</v>
      </c>
      <c r="BE285" s="191">
        <f>IF(O285="základní",K285,0)</f>
        <v>0</v>
      </c>
      <c r="BF285" s="191">
        <f>IF(O285="snížená",K285,0)</f>
        <v>0</v>
      </c>
      <c r="BG285" s="191">
        <f>IF(O285="zákl. přenesená",K285,0)</f>
        <v>0</v>
      </c>
      <c r="BH285" s="191">
        <f>IF(O285="sníž. přenesená",K285,0)</f>
        <v>0</v>
      </c>
      <c r="BI285" s="191">
        <f>IF(O285="nulová",K285,0)</f>
        <v>0</v>
      </c>
      <c r="BJ285" s="19" t="s">
        <v>141</v>
      </c>
      <c r="BK285" s="191">
        <f>ROUND(P285*H285,2)</f>
        <v>0</v>
      </c>
      <c r="BL285" s="19" t="s">
        <v>503</v>
      </c>
      <c r="BM285" s="190" t="s">
        <v>1719</v>
      </c>
    </row>
    <row r="286" spans="1:47" s="2" customFormat="1" ht="11.25">
      <c r="A286" s="36"/>
      <c r="B286" s="37"/>
      <c r="C286" s="38"/>
      <c r="D286" s="198" t="s">
        <v>184</v>
      </c>
      <c r="E286" s="38"/>
      <c r="F286" s="199" t="s">
        <v>1713</v>
      </c>
      <c r="G286" s="38"/>
      <c r="H286" s="38"/>
      <c r="I286" s="200"/>
      <c r="J286" s="200"/>
      <c r="K286" s="38"/>
      <c r="L286" s="38"/>
      <c r="M286" s="41"/>
      <c r="N286" s="201"/>
      <c r="O286" s="202"/>
      <c r="P286" s="66"/>
      <c r="Q286" s="66"/>
      <c r="R286" s="66"/>
      <c r="S286" s="66"/>
      <c r="T286" s="66"/>
      <c r="U286" s="66"/>
      <c r="V286" s="66"/>
      <c r="W286" s="66"/>
      <c r="X286" s="67"/>
      <c r="Y286" s="36"/>
      <c r="Z286" s="36"/>
      <c r="AA286" s="36"/>
      <c r="AB286" s="36"/>
      <c r="AC286" s="36"/>
      <c r="AD286" s="36"/>
      <c r="AE286" s="36"/>
      <c r="AT286" s="19" t="s">
        <v>184</v>
      </c>
      <c r="AU286" s="19" t="s">
        <v>141</v>
      </c>
    </row>
    <row r="287" spans="1:65" s="2" customFormat="1" ht="33" customHeight="1">
      <c r="A287" s="36"/>
      <c r="B287" s="37"/>
      <c r="C287" s="236" t="s">
        <v>1239</v>
      </c>
      <c r="D287" s="236" t="s">
        <v>405</v>
      </c>
      <c r="E287" s="237" t="s">
        <v>1720</v>
      </c>
      <c r="F287" s="238" t="s">
        <v>1721</v>
      </c>
      <c r="G287" s="239" t="s">
        <v>682</v>
      </c>
      <c r="H287" s="240">
        <v>96</v>
      </c>
      <c r="I287" s="241"/>
      <c r="J287" s="242"/>
      <c r="K287" s="243">
        <f>ROUND(P287*H287,2)</f>
        <v>0</v>
      </c>
      <c r="L287" s="238" t="s">
        <v>182</v>
      </c>
      <c r="M287" s="244"/>
      <c r="N287" s="245" t="s">
        <v>22</v>
      </c>
      <c r="O287" s="186" t="s">
        <v>48</v>
      </c>
      <c r="P287" s="187">
        <f>I287+J287</f>
        <v>0</v>
      </c>
      <c r="Q287" s="187">
        <f>ROUND(I287*H287,2)</f>
        <v>0</v>
      </c>
      <c r="R287" s="187">
        <f>ROUND(J287*H287,2)</f>
        <v>0</v>
      </c>
      <c r="S287" s="66"/>
      <c r="T287" s="188">
        <f>S287*H287</f>
        <v>0</v>
      </c>
      <c r="U287" s="188">
        <v>4E-05</v>
      </c>
      <c r="V287" s="188">
        <f>U287*H287</f>
        <v>0.0038400000000000005</v>
      </c>
      <c r="W287" s="188">
        <v>0</v>
      </c>
      <c r="X287" s="189">
        <f>W287*H287</f>
        <v>0</v>
      </c>
      <c r="Y287" s="36"/>
      <c r="Z287" s="36"/>
      <c r="AA287" s="36"/>
      <c r="AB287" s="36"/>
      <c r="AC287" s="36"/>
      <c r="AD287" s="36"/>
      <c r="AE287" s="36"/>
      <c r="AR287" s="190" t="s">
        <v>511</v>
      </c>
      <c r="AT287" s="190" t="s">
        <v>405</v>
      </c>
      <c r="AU287" s="190" t="s">
        <v>141</v>
      </c>
      <c r="AY287" s="19" t="s">
        <v>138</v>
      </c>
      <c r="BE287" s="191">
        <f>IF(O287="základní",K287,0)</f>
        <v>0</v>
      </c>
      <c r="BF287" s="191">
        <f>IF(O287="snížená",K287,0)</f>
        <v>0</v>
      </c>
      <c r="BG287" s="191">
        <f>IF(O287="zákl. přenesená",K287,0)</f>
        <v>0</v>
      </c>
      <c r="BH287" s="191">
        <f>IF(O287="sníž. přenesená",K287,0)</f>
        <v>0</v>
      </c>
      <c r="BI287" s="191">
        <f>IF(O287="nulová",K287,0)</f>
        <v>0</v>
      </c>
      <c r="BJ287" s="19" t="s">
        <v>141</v>
      </c>
      <c r="BK287" s="191">
        <f>ROUND(P287*H287,2)</f>
        <v>0</v>
      </c>
      <c r="BL287" s="19" t="s">
        <v>503</v>
      </c>
      <c r="BM287" s="190" t="s">
        <v>1722</v>
      </c>
    </row>
    <row r="288" spans="2:51" s="14" customFormat="1" ht="11.25">
      <c r="B288" s="214"/>
      <c r="C288" s="215"/>
      <c r="D288" s="205" t="s">
        <v>186</v>
      </c>
      <c r="E288" s="215"/>
      <c r="F288" s="217" t="s">
        <v>1723</v>
      </c>
      <c r="G288" s="215"/>
      <c r="H288" s="218">
        <v>96</v>
      </c>
      <c r="I288" s="219"/>
      <c r="J288" s="219"/>
      <c r="K288" s="215"/>
      <c r="L288" s="215"/>
      <c r="M288" s="220"/>
      <c r="N288" s="221"/>
      <c r="O288" s="222"/>
      <c r="P288" s="222"/>
      <c r="Q288" s="222"/>
      <c r="R288" s="222"/>
      <c r="S288" s="222"/>
      <c r="T288" s="222"/>
      <c r="U288" s="222"/>
      <c r="V288" s="222"/>
      <c r="W288" s="222"/>
      <c r="X288" s="223"/>
      <c r="AT288" s="224" t="s">
        <v>186</v>
      </c>
      <c r="AU288" s="224" t="s">
        <v>141</v>
      </c>
      <c r="AV288" s="14" t="s">
        <v>141</v>
      </c>
      <c r="AW288" s="14" t="s">
        <v>4</v>
      </c>
      <c r="AX288" s="14" t="s">
        <v>86</v>
      </c>
      <c r="AY288" s="224" t="s">
        <v>138</v>
      </c>
    </row>
    <row r="289" spans="1:65" s="2" customFormat="1" ht="24">
      <c r="A289" s="36"/>
      <c r="B289" s="37"/>
      <c r="C289" s="178" t="s">
        <v>258</v>
      </c>
      <c r="D289" s="178" t="s">
        <v>142</v>
      </c>
      <c r="E289" s="179" t="s">
        <v>1724</v>
      </c>
      <c r="F289" s="180" t="s">
        <v>1725</v>
      </c>
      <c r="G289" s="181" t="s">
        <v>144</v>
      </c>
      <c r="H289" s="182">
        <v>1</v>
      </c>
      <c r="I289" s="183"/>
      <c r="J289" s="183"/>
      <c r="K289" s="184">
        <f>ROUND(P289*H289,2)</f>
        <v>0</v>
      </c>
      <c r="L289" s="180" t="s">
        <v>182</v>
      </c>
      <c r="M289" s="41"/>
      <c r="N289" s="185" t="s">
        <v>22</v>
      </c>
      <c r="O289" s="186" t="s">
        <v>48</v>
      </c>
      <c r="P289" s="187">
        <f>I289+J289</f>
        <v>0</v>
      </c>
      <c r="Q289" s="187">
        <f>ROUND(I289*H289,2)</f>
        <v>0</v>
      </c>
      <c r="R289" s="187">
        <f>ROUND(J289*H289,2)</f>
        <v>0</v>
      </c>
      <c r="S289" s="66"/>
      <c r="T289" s="188">
        <f>S289*H289</f>
        <v>0</v>
      </c>
      <c r="U289" s="188">
        <v>0</v>
      </c>
      <c r="V289" s="188">
        <f>U289*H289</f>
        <v>0</v>
      </c>
      <c r="W289" s="188">
        <v>0</v>
      </c>
      <c r="X289" s="189">
        <f>W289*H289</f>
        <v>0</v>
      </c>
      <c r="Y289" s="36"/>
      <c r="Z289" s="36"/>
      <c r="AA289" s="36"/>
      <c r="AB289" s="36"/>
      <c r="AC289" s="36"/>
      <c r="AD289" s="36"/>
      <c r="AE289" s="36"/>
      <c r="AR289" s="190" t="s">
        <v>503</v>
      </c>
      <c r="AT289" s="190" t="s">
        <v>142</v>
      </c>
      <c r="AU289" s="190" t="s">
        <v>141</v>
      </c>
      <c r="AY289" s="19" t="s">
        <v>138</v>
      </c>
      <c r="BE289" s="191">
        <f>IF(O289="základní",K289,0)</f>
        <v>0</v>
      </c>
      <c r="BF289" s="191">
        <f>IF(O289="snížená",K289,0)</f>
        <v>0</v>
      </c>
      <c r="BG289" s="191">
        <f>IF(O289="zákl. přenesená",K289,0)</f>
        <v>0</v>
      </c>
      <c r="BH289" s="191">
        <f>IF(O289="sníž. přenesená",K289,0)</f>
        <v>0</v>
      </c>
      <c r="BI289" s="191">
        <f>IF(O289="nulová",K289,0)</f>
        <v>0</v>
      </c>
      <c r="BJ289" s="19" t="s">
        <v>141</v>
      </c>
      <c r="BK289" s="191">
        <f>ROUND(P289*H289,2)</f>
        <v>0</v>
      </c>
      <c r="BL289" s="19" t="s">
        <v>503</v>
      </c>
      <c r="BM289" s="190" t="s">
        <v>1726</v>
      </c>
    </row>
    <row r="290" spans="1:47" s="2" customFormat="1" ht="11.25">
      <c r="A290" s="36"/>
      <c r="B290" s="37"/>
      <c r="C290" s="38"/>
      <c r="D290" s="198" t="s">
        <v>184</v>
      </c>
      <c r="E290" s="38"/>
      <c r="F290" s="199" t="s">
        <v>1727</v>
      </c>
      <c r="G290" s="38"/>
      <c r="H290" s="38"/>
      <c r="I290" s="200"/>
      <c r="J290" s="200"/>
      <c r="K290" s="38"/>
      <c r="L290" s="38"/>
      <c r="M290" s="41"/>
      <c r="N290" s="201"/>
      <c r="O290" s="202"/>
      <c r="P290" s="66"/>
      <c r="Q290" s="66"/>
      <c r="R290" s="66"/>
      <c r="S290" s="66"/>
      <c r="T290" s="66"/>
      <c r="U290" s="66"/>
      <c r="V290" s="66"/>
      <c r="W290" s="66"/>
      <c r="X290" s="67"/>
      <c r="Y290" s="36"/>
      <c r="Z290" s="36"/>
      <c r="AA290" s="36"/>
      <c r="AB290" s="36"/>
      <c r="AC290" s="36"/>
      <c r="AD290" s="36"/>
      <c r="AE290" s="36"/>
      <c r="AT290" s="19" t="s">
        <v>184</v>
      </c>
      <c r="AU290" s="19" t="s">
        <v>141</v>
      </c>
    </row>
    <row r="291" spans="1:65" s="2" customFormat="1" ht="24.2" customHeight="1">
      <c r="A291" s="36"/>
      <c r="B291" s="37"/>
      <c r="C291" s="236" t="s">
        <v>1235</v>
      </c>
      <c r="D291" s="236" t="s">
        <v>405</v>
      </c>
      <c r="E291" s="237" t="s">
        <v>1728</v>
      </c>
      <c r="F291" s="238" t="s">
        <v>1729</v>
      </c>
      <c r="G291" s="239" t="s">
        <v>144</v>
      </c>
      <c r="H291" s="240">
        <v>1</v>
      </c>
      <c r="I291" s="241"/>
      <c r="J291" s="242"/>
      <c r="K291" s="243">
        <f>ROUND(P291*H291,2)</f>
        <v>0</v>
      </c>
      <c r="L291" s="238" t="s">
        <v>182</v>
      </c>
      <c r="M291" s="244"/>
      <c r="N291" s="245" t="s">
        <v>22</v>
      </c>
      <c r="O291" s="186" t="s">
        <v>48</v>
      </c>
      <c r="P291" s="187">
        <f>I291+J291</f>
        <v>0</v>
      </c>
      <c r="Q291" s="187">
        <f>ROUND(I291*H291,2)</f>
        <v>0</v>
      </c>
      <c r="R291" s="187">
        <f>ROUND(J291*H291,2)</f>
        <v>0</v>
      </c>
      <c r="S291" s="66"/>
      <c r="T291" s="188">
        <f>S291*H291</f>
        <v>0</v>
      </c>
      <c r="U291" s="188">
        <v>3E-05</v>
      </c>
      <c r="V291" s="188">
        <f>U291*H291</f>
        <v>3E-05</v>
      </c>
      <c r="W291" s="188">
        <v>0</v>
      </c>
      <c r="X291" s="189">
        <f>W291*H291</f>
        <v>0</v>
      </c>
      <c r="Y291" s="36"/>
      <c r="Z291" s="36"/>
      <c r="AA291" s="36"/>
      <c r="AB291" s="36"/>
      <c r="AC291" s="36"/>
      <c r="AD291" s="36"/>
      <c r="AE291" s="36"/>
      <c r="AR291" s="190" t="s">
        <v>511</v>
      </c>
      <c r="AT291" s="190" t="s">
        <v>405</v>
      </c>
      <c r="AU291" s="190" t="s">
        <v>141</v>
      </c>
      <c r="AY291" s="19" t="s">
        <v>138</v>
      </c>
      <c r="BE291" s="191">
        <f>IF(O291="základní",K291,0)</f>
        <v>0</v>
      </c>
      <c r="BF291" s="191">
        <f>IF(O291="snížená",K291,0)</f>
        <v>0</v>
      </c>
      <c r="BG291" s="191">
        <f>IF(O291="zákl. přenesená",K291,0)</f>
        <v>0</v>
      </c>
      <c r="BH291" s="191">
        <f>IF(O291="sníž. přenesená",K291,0)</f>
        <v>0</v>
      </c>
      <c r="BI291" s="191">
        <f>IF(O291="nulová",K291,0)</f>
        <v>0</v>
      </c>
      <c r="BJ291" s="19" t="s">
        <v>141</v>
      </c>
      <c r="BK291" s="191">
        <f>ROUND(P291*H291,2)</f>
        <v>0</v>
      </c>
      <c r="BL291" s="19" t="s">
        <v>503</v>
      </c>
      <c r="BM291" s="190" t="s">
        <v>1730</v>
      </c>
    </row>
    <row r="292" spans="1:65" s="2" customFormat="1" ht="24.2" customHeight="1">
      <c r="A292" s="36"/>
      <c r="B292" s="37"/>
      <c r="C292" s="178" t="s">
        <v>1731</v>
      </c>
      <c r="D292" s="178" t="s">
        <v>142</v>
      </c>
      <c r="E292" s="179" t="s">
        <v>1732</v>
      </c>
      <c r="F292" s="180" t="s">
        <v>1733</v>
      </c>
      <c r="G292" s="181" t="s">
        <v>682</v>
      </c>
      <c r="H292" s="182">
        <v>1330</v>
      </c>
      <c r="I292" s="183"/>
      <c r="J292" s="183"/>
      <c r="K292" s="184">
        <f>ROUND(P292*H292,2)</f>
        <v>0</v>
      </c>
      <c r="L292" s="180" t="s">
        <v>182</v>
      </c>
      <c r="M292" s="41"/>
      <c r="N292" s="185" t="s">
        <v>22</v>
      </c>
      <c r="O292" s="186" t="s">
        <v>48</v>
      </c>
      <c r="P292" s="187">
        <f>I292+J292</f>
        <v>0</v>
      </c>
      <c r="Q292" s="187">
        <f>ROUND(I292*H292,2)</f>
        <v>0</v>
      </c>
      <c r="R292" s="187">
        <f>ROUND(J292*H292,2)</f>
        <v>0</v>
      </c>
      <c r="S292" s="66"/>
      <c r="T292" s="188">
        <f>S292*H292</f>
        <v>0</v>
      </c>
      <c r="U292" s="188">
        <v>0</v>
      </c>
      <c r="V292" s="188">
        <f>U292*H292</f>
        <v>0</v>
      </c>
      <c r="W292" s="188">
        <v>0</v>
      </c>
      <c r="X292" s="189">
        <f>W292*H292</f>
        <v>0</v>
      </c>
      <c r="Y292" s="36"/>
      <c r="Z292" s="36"/>
      <c r="AA292" s="36"/>
      <c r="AB292" s="36"/>
      <c r="AC292" s="36"/>
      <c r="AD292" s="36"/>
      <c r="AE292" s="36"/>
      <c r="AR292" s="190" t="s">
        <v>503</v>
      </c>
      <c r="AT292" s="190" t="s">
        <v>142</v>
      </c>
      <c r="AU292" s="190" t="s">
        <v>141</v>
      </c>
      <c r="AY292" s="19" t="s">
        <v>138</v>
      </c>
      <c r="BE292" s="191">
        <f>IF(O292="základní",K292,0)</f>
        <v>0</v>
      </c>
      <c r="BF292" s="191">
        <f>IF(O292="snížená",K292,0)</f>
        <v>0</v>
      </c>
      <c r="BG292" s="191">
        <f>IF(O292="zákl. přenesená",K292,0)</f>
        <v>0</v>
      </c>
      <c r="BH292" s="191">
        <f>IF(O292="sníž. přenesená",K292,0)</f>
        <v>0</v>
      </c>
      <c r="BI292" s="191">
        <f>IF(O292="nulová",K292,0)</f>
        <v>0</v>
      </c>
      <c r="BJ292" s="19" t="s">
        <v>141</v>
      </c>
      <c r="BK292" s="191">
        <f>ROUND(P292*H292,2)</f>
        <v>0</v>
      </c>
      <c r="BL292" s="19" t="s">
        <v>503</v>
      </c>
      <c r="BM292" s="190" t="s">
        <v>1734</v>
      </c>
    </row>
    <row r="293" spans="1:47" s="2" customFormat="1" ht="11.25">
      <c r="A293" s="36"/>
      <c r="B293" s="37"/>
      <c r="C293" s="38"/>
      <c r="D293" s="198" t="s">
        <v>184</v>
      </c>
      <c r="E293" s="38"/>
      <c r="F293" s="199" t="s">
        <v>1735</v>
      </c>
      <c r="G293" s="38"/>
      <c r="H293" s="38"/>
      <c r="I293" s="200"/>
      <c r="J293" s="200"/>
      <c r="K293" s="38"/>
      <c r="L293" s="38"/>
      <c r="M293" s="41"/>
      <c r="N293" s="201"/>
      <c r="O293" s="202"/>
      <c r="P293" s="66"/>
      <c r="Q293" s="66"/>
      <c r="R293" s="66"/>
      <c r="S293" s="66"/>
      <c r="T293" s="66"/>
      <c r="U293" s="66"/>
      <c r="V293" s="66"/>
      <c r="W293" s="66"/>
      <c r="X293" s="67"/>
      <c r="Y293" s="36"/>
      <c r="Z293" s="36"/>
      <c r="AA293" s="36"/>
      <c r="AB293" s="36"/>
      <c r="AC293" s="36"/>
      <c r="AD293" s="36"/>
      <c r="AE293" s="36"/>
      <c r="AT293" s="19" t="s">
        <v>184</v>
      </c>
      <c r="AU293" s="19" t="s">
        <v>141</v>
      </c>
    </row>
    <row r="294" spans="1:65" s="2" customFormat="1" ht="24.2" customHeight="1">
      <c r="A294" s="36"/>
      <c r="B294" s="37"/>
      <c r="C294" s="236" t="s">
        <v>1242</v>
      </c>
      <c r="D294" s="236" t="s">
        <v>405</v>
      </c>
      <c r="E294" s="237" t="s">
        <v>1736</v>
      </c>
      <c r="F294" s="238" t="s">
        <v>1737</v>
      </c>
      <c r="G294" s="239" t="s">
        <v>682</v>
      </c>
      <c r="H294" s="240">
        <v>1596</v>
      </c>
      <c r="I294" s="241"/>
      <c r="J294" s="242"/>
      <c r="K294" s="243">
        <f>ROUND(P294*H294,2)</f>
        <v>0</v>
      </c>
      <c r="L294" s="238" t="s">
        <v>182</v>
      </c>
      <c r="M294" s="244"/>
      <c r="N294" s="245" t="s">
        <v>22</v>
      </c>
      <c r="O294" s="186" t="s">
        <v>48</v>
      </c>
      <c r="P294" s="187">
        <f>I294+J294</f>
        <v>0</v>
      </c>
      <c r="Q294" s="187">
        <f>ROUND(I294*H294,2)</f>
        <v>0</v>
      </c>
      <c r="R294" s="187">
        <f>ROUND(J294*H294,2)</f>
        <v>0</v>
      </c>
      <c r="S294" s="66"/>
      <c r="T294" s="188">
        <f>S294*H294</f>
        <v>0</v>
      </c>
      <c r="U294" s="188">
        <v>4E-05</v>
      </c>
      <c r="V294" s="188">
        <f>U294*H294</f>
        <v>0.06384000000000001</v>
      </c>
      <c r="W294" s="188">
        <v>0</v>
      </c>
      <c r="X294" s="189">
        <f>W294*H294</f>
        <v>0</v>
      </c>
      <c r="Y294" s="36"/>
      <c r="Z294" s="36"/>
      <c r="AA294" s="36"/>
      <c r="AB294" s="36"/>
      <c r="AC294" s="36"/>
      <c r="AD294" s="36"/>
      <c r="AE294" s="36"/>
      <c r="AR294" s="190" t="s">
        <v>511</v>
      </c>
      <c r="AT294" s="190" t="s">
        <v>405</v>
      </c>
      <c r="AU294" s="190" t="s">
        <v>141</v>
      </c>
      <c r="AY294" s="19" t="s">
        <v>138</v>
      </c>
      <c r="BE294" s="191">
        <f>IF(O294="základní",K294,0)</f>
        <v>0</v>
      </c>
      <c r="BF294" s="191">
        <f>IF(O294="snížená",K294,0)</f>
        <v>0</v>
      </c>
      <c r="BG294" s="191">
        <f>IF(O294="zákl. přenesená",K294,0)</f>
        <v>0</v>
      </c>
      <c r="BH294" s="191">
        <f>IF(O294="sníž. přenesená",K294,0)</f>
        <v>0</v>
      </c>
      <c r="BI294" s="191">
        <f>IF(O294="nulová",K294,0)</f>
        <v>0</v>
      </c>
      <c r="BJ294" s="19" t="s">
        <v>141</v>
      </c>
      <c r="BK294" s="191">
        <f>ROUND(P294*H294,2)</f>
        <v>0</v>
      </c>
      <c r="BL294" s="19" t="s">
        <v>503</v>
      </c>
      <c r="BM294" s="190" t="s">
        <v>1738</v>
      </c>
    </row>
    <row r="295" spans="2:51" s="14" customFormat="1" ht="11.25">
      <c r="B295" s="214"/>
      <c r="C295" s="215"/>
      <c r="D295" s="205" t="s">
        <v>186</v>
      </c>
      <c r="E295" s="215"/>
      <c r="F295" s="217" t="s">
        <v>1739</v>
      </c>
      <c r="G295" s="215"/>
      <c r="H295" s="218">
        <v>1596</v>
      </c>
      <c r="I295" s="219"/>
      <c r="J295" s="219"/>
      <c r="K295" s="215"/>
      <c r="L295" s="215"/>
      <c r="M295" s="220"/>
      <c r="N295" s="221"/>
      <c r="O295" s="222"/>
      <c r="P295" s="222"/>
      <c r="Q295" s="222"/>
      <c r="R295" s="222"/>
      <c r="S295" s="222"/>
      <c r="T295" s="222"/>
      <c r="U295" s="222"/>
      <c r="V295" s="222"/>
      <c r="W295" s="222"/>
      <c r="X295" s="223"/>
      <c r="AT295" s="224" t="s">
        <v>186</v>
      </c>
      <c r="AU295" s="224" t="s">
        <v>141</v>
      </c>
      <c r="AV295" s="14" t="s">
        <v>141</v>
      </c>
      <c r="AW295" s="14" t="s">
        <v>4</v>
      </c>
      <c r="AX295" s="14" t="s">
        <v>86</v>
      </c>
      <c r="AY295" s="224" t="s">
        <v>138</v>
      </c>
    </row>
    <row r="296" spans="1:65" s="2" customFormat="1" ht="24.2" customHeight="1">
      <c r="A296" s="36"/>
      <c r="B296" s="37"/>
      <c r="C296" s="178" t="s">
        <v>1740</v>
      </c>
      <c r="D296" s="178" t="s">
        <v>142</v>
      </c>
      <c r="E296" s="179" t="s">
        <v>1732</v>
      </c>
      <c r="F296" s="180" t="s">
        <v>1733</v>
      </c>
      <c r="G296" s="181" t="s">
        <v>682</v>
      </c>
      <c r="H296" s="182">
        <v>160</v>
      </c>
      <c r="I296" s="183"/>
      <c r="J296" s="183"/>
      <c r="K296" s="184">
        <f>ROUND(P296*H296,2)</f>
        <v>0</v>
      </c>
      <c r="L296" s="180" t="s">
        <v>182</v>
      </c>
      <c r="M296" s="41"/>
      <c r="N296" s="185" t="s">
        <v>22</v>
      </c>
      <c r="O296" s="186" t="s">
        <v>48</v>
      </c>
      <c r="P296" s="187">
        <f>I296+J296</f>
        <v>0</v>
      </c>
      <c r="Q296" s="187">
        <f>ROUND(I296*H296,2)</f>
        <v>0</v>
      </c>
      <c r="R296" s="187">
        <f>ROUND(J296*H296,2)</f>
        <v>0</v>
      </c>
      <c r="S296" s="66"/>
      <c r="T296" s="188">
        <f>S296*H296</f>
        <v>0</v>
      </c>
      <c r="U296" s="188">
        <v>0</v>
      </c>
      <c r="V296" s="188">
        <f>U296*H296</f>
        <v>0</v>
      </c>
      <c r="W296" s="188">
        <v>0</v>
      </c>
      <c r="X296" s="189">
        <f>W296*H296</f>
        <v>0</v>
      </c>
      <c r="Y296" s="36"/>
      <c r="Z296" s="36"/>
      <c r="AA296" s="36"/>
      <c r="AB296" s="36"/>
      <c r="AC296" s="36"/>
      <c r="AD296" s="36"/>
      <c r="AE296" s="36"/>
      <c r="AR296" s="190" t="s">
        <v>503</v>
      </c>
      <c r="AT296" s="190" t="s">
        <v>142</v>
      </c>
      <c r="AU296" s="190" t="s">
        <v>141</v>
      </c>
      <c r="AY296" s="19" t="s">
        <v>138</v>
      </c>
      <c r="BE296" s="191">
        <f>IF(O296="základní",K296,0)</f>
        <v>0</v>
      </c>
      <c r="BF296" s="191">
        <f>IF(O296="snížená",K296,0)</f>
        <v>0</v>
      </c>
      <c r="BG296" s="191">
        <f>IF(O296="zákl. přenesená",K296,0)</f>
        <v>0</v>
      </c>
      <c r="BH296" s="191">
        <f>IF(O296="sníž. přenesená",K296,0)</f>
        <v>0</v>
      </c>
      <c r="BI296" s="191">
        <f>IF(O296="nulová",K296,0)</f>
        <v>0</v>
      </c>
      <c r="BJ296" s="19" t="s">
        <v>141</v>
      </c>
      <c r="BK296" s="191">
        <f>ROUND(P296*H296,2)</f>
        <v>0</v>
      </c>
      <c r="BL296" s="19" t="s">
        <v>503</v>
      </c>
      <c r="BM296" s="190" t="s">
        <v>1741</v>
      </c>
    </row>
    <row r="297" spans="1:47" s="2" customFormat="1" ht="11.25">
      <c r="A297" s="36"/>
      <c r="B297" s="37"/>
      <c r="C297" s="38"/>
      <c r="D297" s="198" t="s">
        <v>184</v>
      </c>
      <c r="E297" s="38"/>
      <c r="F297" s="199" t="s">
        <v>1735</v>
      </c>
      <c r="G297" s="38"/>
      <c r="H297" s="38"/>
      <c r="I297" s="200"/>
      <c r="J297" s="200"/>
      <c r="K297" s="38"/>
      <c r="L297" s="38"/>
      <c r="M297" s="41"/>
      <c r="N297" s="201"/>
      <c r="O297" s="202"/>
      <c r="P297" s="66"/>
      <c r="Q297" s="66"/>
      <c r="R297" s="66"/>
      <c r="S297" s="66"/>
      <c r="T297" s="66"/>
      <c r="U297" s="66"/>
      <c r="V297" s="66"/>
      <c r="W297" s="66"/>
      <c r="X297" s="67"/>
      <c r="Y297" s="36"/>
      <c r="Z297" s="36"/>
      <c r="AA297" s="36"/>
      <c r="AB297" s="36"/>
      <c r="AC297" s="36"/>
      <c r="AD297" s="36"/>
      <c r="AE297" s="36"/>
      <c r="AT297" s="19" t="s">
        <v>184</v>
      </c>
      <c r="AU297" s="19" t="s">
        <v>141</v>
      </c>
    </row>
    <row r="298" spans="1:65" s="2" customFormat="1" ht="24.2" customHeight="1">
      <c r="A298" s="36"/>
      <c r="B298" s="37"/>
      <c r="C298" s="236" t="s">
        <v>1246</v>
      </c>
      <c r="D298" s="236" t="s">
        <v>405</v>
      </c>
      <c r="E298" s="237" t="s">
        <v>1742</v>
      </c>
      <c r="F298" s="238" t="s">
        <v>1743</v>
      </c>
      <c r="G298" s="239" t="s">
        <v>682</v>
      </c>
      <c r="H298" s="240">
        <v>192</v>
      </c>
      <c r="I298" s="241"/>
      <c r="J298" s="242"/>
      <c r="K298" s="243">
        <f>ROUND(P298*H298,2)</f>
        <v>0</v>
      </c>
      <c r="L298" s="238" t="s">
        <v>182</v>
      </c>
      <c r="M298" s="244"/>
      <c r="N298" s="245" t="s">
        <v>22</v>
      </c>
      <c r="O298" s="186" t="s">
        <v>48</v>
      </c>
      <c r="P298" s="187">
        <f>I298+J298</f>
        <v>0</v>
      </c>
      <c r="Q298" s="187">
        <f>ROUND(I298*H298,2)</f>
        <v>0</v>
      </c>
      <c r="R298" s="187">
        <f>ROUND(J298*H298,2)</f>
        <v>0</v>
      </c>
      <c r="S298" s="66"/>
      <c r="T298" s="188">
        <f>S298*H298</f>
        <v>0</v>
      </c>
      <c r="U298" s="188">
        <v>5E-05</v>
      </c>
      <c r="V298" s="188">
        <f>U298*H298</f>
        <v>0.009600000000000001</v>
      </c>
      <c r="W298" s="188">
        <v>0</v>
      </c>
      <c r="X298" s="189">
        <f>W298*H298</f>
        <v>0</v>
      </c>
      <c r="Y298" s="36"/>
      <c r="Z298" s="36"/>
      <c r="AA298" s="36"/>
      <c r="AB298" s="36"/>
      <c r="AC298" s="36"/>
      <c r="AD298" s="36"/>
      <c r="AE298" s="36"/>
      <c r="AR298" s="190" t="s">
        <v>511</v>
      </c>
      <c r="AT298" s="190" t="s">
        <v>405</v>
      </c>
      <c r="AU298" s="190" t="s">
        <v>141</v>
      </c>
      <c r="AY298" s="19" t="s">
        <v>138</v>
      </c>
      <c r="BE298" s="191">
        <f>IF(O298="základní",K298,0)</f>
        <v>0</v>
      </c>
      <c r="BF298" s="191">
        <f>IF(O298="snížená",K298,0)</f>
        <v>0</v>
      </c>
      <c r="BG298" s="191">
        <f>IF(O298="zákl. přenesená",K298,0)</f>
        <v>0</v>
      </c>
      <c r="BH298" s="191">
        <f>IF(O298="sníž. přenesená",K298,0)</f>
        <v>0</v>
      </c>
      <c r="BI298" s="191">
        <f>IF(O298="nulová",K298,0)</f>
        <v>0</v>
      </c>
      <c r="BJ298" s="19" t="s">
        <v>141</v>
      </c>
      <c r="BK298" s="191">
        <f>ROUND(P298*H298,2)</f>
        <v>0</v>
      </c>
      <c r="BL298" s="19" t="s">
        <v>503</v>
      </c>
      <c r="BM298" s="190" t="s">
        <v>1744</v>
      </c>
    </row>
    <row r="299" spans="2:51" s="14" customFormat="1" ht="11.25">
      <c r="B299" s="214"/>
      <c r="C299" s="215"/>
      <c r="D299" s="205" t="s">
        <v>186</v>
      </c>
      <c r="E299" s="215"/>
      <c r="F299" s="217" t="s">
        <v>1717</v>
      </c>
      <c r="G299" s="215"/>
      <c r="H299" s="218">
        <v>192</v>
      </c>
      <c r="I299" s="219"/>
      <c r="J299" s="219"/>
      <c r="K299" s="215"/>
      <c r="L299" s="215"/>
      <c r="M299" s="220"/>
      <c r="N299" s="221"/>
      <c r="O299" s="222"/>
      <c r="P299" s="222"/>
      <c r="Q299" s="222"/>
      <c r="R299" s="222"/>
      <c r="S299" s="222"/>
      <c r="T299" s="222"/>
      <c r="U299" s="222"/>
      <c r="V299" s="222"/>
      <c r="W299" s="222"/>
      <c r="X299" s="223"/>
      <c r="AT299" s="224" t="s">
        <v>186</v>
      </c>
      <c r="AU299" s="224" t="s">
        <v>141</v>
      </c>
      <c r="AV299" s="14" t="s">
        <v>141</v>
      </c>
      <c r="AW299" s="14" t="s">
        <v>4</v>
      </c>
      <c r="AX299" s="14" t="s">
        <v>86</v>
      </c>
      <c r="AY299" s="224" t="s">
        <v>138</v>
      </c>
    </row>
    <row r="300" spans="1:65" s="2" customFormat="1" ht="24.2" customHeight="1">
      <c r="A300" s="36"/>
      <c r="B300" s="37"/>
      <c r="C300" s="178" t="s">
        <v>1745</v>
      </c>
      <c r="D300" s="178" t="s">
        <v>142</v>
      </c>
      <c r="E300" s="179" t="s">
        <v>1746</v>
      </c>
      <c r="F300" s="180" t="s">
        <v>1747</v>
      </c>
      <c r="G300" s="181" t="s">
        <v>144</v>
      </c>
      <c r="H300" s="182">
        <v>21</v>
      </c>
      <c r="I300" s="183"/>
      <c r="J300" s="183"/>
      <c r="K300" s="184">
        <f>ROUND(P300*H300,2)</f>
        <v>0</v>
      </c>
      <c r="L300" s="180" t="s">
        <v>182</v>
      </c>
      <c r="M300" s="41"/>
      <c r="N300" s="185" t="s">
        <v>22</v>
      </c>
      <c r="O300" s="186" t="s">
        <v>48</v>
      </c>
      <c r="P300" s="187">
        <f>I300+J300</f>
        <v>0</v>
      </c>
      <c r="Q300" s="187">
        <f>ROUND(I300*H300,2)</f>
        <v>0</v>
      </c>
      <c r="R300" s="187">
        <f>ROUND(J300*H300,2)</f>
        <v>0</v>
      </c>
      <c r="S300" s="66"/>
      <c r="T300" s="188">
        <f>S300*H300</f>
        <v>0</v>
      </c>
      <c r="U300" s="188">
        <v>0</v>
      </c>
      <c r="V300" s="188">
        <f>U300*H300</f>
        <v>0</v>
      </c>
      <c r="W300" s="188">
        <v>0</v>
      </c>
      <c r="X300" s="189">
        <f>W300*H300</f>
        <v>0</v>
      </c>
      <c r="Y300" s="36"/>
      <c r="Z300" s="36"/>
      <c r="AA300" s="36"/>
      <c r="AB300" s="36"/>
      <c r="AC300" s="36"/>
      <c r="AD300" s="36"/>
      <c r="AE300" s="36"/>
      <c r="AR300" s="190" t="s">
        <v>503</v>
      </c>
      <c r="AT300" s="190" t="s">
        <v>142</v>
      </c>
      <c r="AU300" s="190" t="s">
        <v>141</v>
      </c>
      <c r="AY300" s="19" t="s">
        <v>138</v>
      </c>
      <c r="BE300" s="191">
        <f>IF(O300="základní",K300,0)</f>
        <v>0</v>
      </c>
      <c r="BF300" s="191">
        <f>IF(O300="snížená",K300,0)</f>
        <v>0</v>
      </c>
      <c r="BG300" s="191">
        <f>IF(O300="zákl. přenesená",K300,0)</f>
        <v>0</v>
      </c>
      <c r="BH300" s="191">
        <f>IF(O300="sníž. přenesená",K300,0)</f>
        <v>0</v>
      </c>
      <c r="BI300" s="191">
        <f>IF(O300="nulová",K300,0)</f>
        <v>0</v>
      </c>
      <c r="BJ300" s="19" t="s">
        <v>141</v>
      </c>
      <c r="BK300" s="191">
        <f>ROUND(P300*H300,2)</f>
        <v>0</v>
      </c>
      <c r="BL300" s="19" t="s">
        <v>503</v>
      </c>
      <c r="BM300" s="190" t="s">
        <v>1748</v>
      </c>
    </row>
    <row r="301" spans="1:47" s="2" customFormat="1" ht="11.25">
      <c r="A301" s="36"/>
      <c r="B301" s="37"/>
      <c r="C301" s="38"/>
      <c r="D301" s="198" t="s">
        <v>184</v>
      </c>
      <c r="E301" s="38"/>
      <c r="F301" s="199" t="s">
        <v>1749</v>
      </c>
      <c r="G301" s="38"/>
      <c r="H301" s="38"/>
      <c r="I301" s="200"/>
      <c r="J301" s="200"/>
      <c r="K301" s="38"/>
      <c r="L301" s="38"/>
      <c r="M301" s="41"/>
      <c r="N301" s="201"/>
      <c r="O301" s="202"/>
      <c r="P301" s="66"/>
      <c r="Q301" s="66"/>
      <c r="R301" s="66"/>
      <c r="S301" s="66"/>
      <c r="T301" s="66"/>
      <c r="U301" s="66"/>
      <c r="V301" s="66"/>
      <c r="W301" s="66"/>
      <c r="X301" s="67"/>
      <c r="Y301" s="36"/>
      <c r="Z301" s="36"/>
      <c r="AA301" s="36"/>
      <c r="AB301" s="36"/>
      <c r="AC301" s="36"/>
      <c r="AD301" s="36"/>
      <c r="AE301" s="36"/>
      <c r="AT301" s="19" t="s">
        <v>184</v>
      </c>
      <c r="AU301" s="19" t="s">
        <v>141</v>
      </c>
    </row>
    <row r="302" spans="1:65" s="2" customFormat="1" ht="24.2" customHeight="1">
      <c r="A302" s="36"/>
      <c r="B302" s="37"/>
      <c r="C302" s="236" t="s">
        <v>1250</v>
      </c>
      <c r="D302" s="236" t="s">
        <v>405</v>
      </c>
      <c r="E302" s="237" t="s">
        <v>1750</v>
      </c>
      <c r="F302" s="238" t="s">
        <v>1751</v>
      </c>
      <c r="G302" s="239" t="s">
        <v>144</v>
      </c>
      <c r="H302" s="240">
        <v>21</v>
      </c>
      <c r="I302" s="241"/>
      <c r="J302" s="242"/>
      <c r="K302" s="243">
        <f>ROUND(P302*H302,2)</f>
        <v>0</v>
      </c>
      <c r="L302" s="238" t="s">
        <v>182</v>
      </c>
      <c r="M302" s="244"/>
      <c r="N302" s="245" t="s">
        <v>22</v>
      </c>
      <c r="O302" s="186" t="s">
        <v>48</v>
      </c>
      <c r="P302" s="187">
        <f>I302+J302</f>
        <v>0</v>
      </c>
      <c r="Q302" s="187">
        <f>ROUND(I302*H302,2)</f>
        <v>0</v>
      </c>
      <c r="R302" s="187">
        <f>ROUND(J302*H302,2)</f>
        <v>0</v>
      </c>
      <c r="S302" s="66"/>
      <c r="T302" s="188">
        <f>S302*H302</f>
        <v>0</v>
      </c>
      <c r="U302" s="188">
        <v>5E-05</v>
      </c>
      <c r="V302" s="188">
        <f>U302*H302</f>
        <v>0.0010500000000000002</v>
      </c>
      <c r="W302" s="188">
        <v>0</v>
      </c>
      <c r="X302" s="189">
        <f>W302*H302</f>
        <v>0</v>
      </c>
      <c r="Y302" s="36"/>
      <c r="Z302" s="36"/>
      <c r="AA302" s="36"/>
      <c r="AB302" s="36"/>
      <c r="AC302" s="36"/>
      <c r="AD302" s="36"/>
      <c r="AE302" s="36"/>
      <c r="AR302" s="190" t="s">
        <v>511</v>
      </c>
      <c r="AT302" s="190" t="s">
        <v>405</v>
      </c>
      <c r="AU302" s="190" t="s">
        <v>141</v>
      </c>
      <c r="AY302" s="19" t="s">
        <v>138</v>
      </c>
      <c r="BE302" s="191">
        <f>IF(O302="základní",K302,0)</f>
        <v>0</v>
      </c>
      <c r="BF302" s="191">
        <f>IF(O302="snížená",K302,0)</f>
        <v>0</v>
      </c>
      <c r="BG302" s="191">
        <f>IF(O302="zákl. přenesená",K302,0)</f>
        <v>0</v>
      </c>
      <c r="BH302" s="191">
        <f>IF(O302="sníž. přenesená",K302,0)</f>
        <v>0</v>
      </c>
      <c r="BI302" s="191">
        <f>IF(O302="nulová",K302,0)</f>
        <v>0</v>
      </c>
      <c r="BJ302" s="19" t="s">
        <v>141</v>
      </c>
      <c r="BK302" s="191">
        <f>ROUND(P302*H302,2)</f>
        <v>0</v>
      </c>
      <c r="BL302" s="19" t="s">
        <v>503</v>
      </c>
      <c r="BM302" s="190" t="s">
        <v>1752</v>
      </c>
    </row>
    <row r="303" spans="1:65" s="2" customFormat="1" ht="24.2" customHeight="1">
      <c r="A303" s="36"/>
      <c r="B303" s="37"/>
      <c r="C303" s="178" t="s">
        <v>1753</v>
      </c>
      <c r="D303" s="178" t="s">
        <v>142</v>
      </c>
      <c r="E303" s="179" t="s">
        <v>1754</v>
      </c>
      <c r="F303" s="180" t="s">
        <v>1755</v>
      </c>
      <c r="G303" s="181" t="s">
        <v>144</v>
      </c>
      <c r="H303" s="182">
        <v>1</v>
      </c>
      <c r="I303" s="183"/>
      <c r="J303" s="183"/>
      <c r="K303" s="184">
        <f>ROUND(P303*H303,2)</f>
        <v>0</v>
      </c>
      <c r="L303" s="180" t="s">
        <v>182</v>
      </c>
      <c r="M303" s="41"/>
      <c r="N303" s="185" t="s">
        <v>22</v>
      </c>
      <c r="O303" s="186" t="s">
        <v>48</v>
      </c>
      <c r="P303" s="187">
        <f>I303+J303</f>
        <v>0</v>
      </c>
      <c r="Q303" s="187">
        <f>ROUND(I303*H303,2)</f>
        <v>0</v>
      </c>
      <c r="R303" s="187">
        <f>ROUND(J303*H303,2)</f>
        <v>0</v>
      </c>
      <c r="S303" s="66"/>
      <c r="T303" s="188">
        <f>S303*H303</f>
        <v>0</v>
      </c>
      <c r="U303" s="188">
        <v>0</v>
      </c>
      <c r="V303" s="188">
        <f>U303*H303</f>
        <v>0</v>
      </c>
      <c r="W303" s="188">
        <v>0</v>
      </c>
      <c r="X303" s="189">
        <f>W303*H303</f>
        <v>0</v>
      </c>
      <c r="Y303" s="36"/>
      <c r="Z303" s="36"/>
      <c r="AA303" s="36"/>
      <c r="AB303" s="36"/>
      <c r="AC303" s="36"/>
      <c r="AD303" s="36"/>
      <c r="AE303" s="36"/>
      <c r="AR303" s="190" t="s">
        <v>503</v>
      </c>
      <c r="AT303" s="190" t="s">
        <v>142</v>
      </c>
      <c r="AU303" s="190" t="s">
        <v>141</v>
      </c>
      <c r="AY303" s="19" t="s">
        <v>138</v>
      </c>
      <c r="BE303" s="191">
        <f>IF(O303="základní",K303,0)</f>
        <v>0</v>
      </c>
      <c r="BF303" s="191">
        <f>IF(O303="snížená",K303,0)</f>
        <v>0</v>
      </c>
      <c r="BG303" s="191">
        <f>IF(O303="zákl. přenesená",K303,0)</f>
        <v>0</v>
      </c>
      <c r="BH303" s="191">
        <f>IF(O303="sníž. přenesená",K303,0)</f>
        <v>0</v>
      </c>
      <c r="BI303" s="191">
        <f>IF(O303="nulová",K303,0)</f>
        <v>0</v>
      </c>
      <c r="BJ303" s="19" t="s">
        <v>141</v>
      </c>
      <c r="BK303" s="191">
        <f>ROUND(P303*H303,2)</f>
        <v>0</v>
      </c>
      <c r="BL303" s="19" t="s">
        <v>503</v>
      </c>
      <c r="BM303" s="190" t="s">
        <v>1756</v>
      </c>
    </row>
    <row r="304" spans="1:47" s="2" customFormat="1" ht="11.25">
      <c r="A304" s="36"/>
      <c r="B304" s="37"/>
      <c r="C304" s="38"/>
      <c r="D304" s="198" t="s">
        <v>184</v>
      </c>
      <c r="E304" s="38"/>
      <c r="F304" s="199" t="s">
        <v>1757</v>
      </c>
      <c r="G304" s="38"/>
      <c r="H304" s="38"/>
      <c r="I304" s="200"/>
      <c r="J304" s="200"/>
      <c r="K304" s="38"/>
      <c r="L304" s="38"/>
      <c r="M304" s="41"/>
      <c r="N304" s="201"/>
      <c r="O304" s="202"/>
      <c r="P304" s="66"/>
      <c r="Q304" s="66"/>
      <c r="R304" s="66"/>
      <c r="S304" s="66"/>
      <c r="T304" s="66"/>
      <c r="U304" s="66"/>
      <c r="V304" s="66"/>
      <c r="W304" s="66"/>
      <c r="X304" s="67"/>
      <c r="Y304" s="36"/>
      <c r="Z304" s="36"/>
      <c r="AA304" s="36"/>
      <c r="AB304" s="36"/>
      <c r="AC304" s="36"/>
      <c r="AD304" s="36"/>
      <c r="AE304" s="36"/>
      <c r="AT304" s="19" t="s">
        <v>184</v>
      </c>
      <c r="AU304" s="19" t="s">
        <v>141</v>
      </c>
    </row>
    <row r="305" spans="1:65" s="2" customFormat="1" ht="16.5" customHeight="1">
      <c r="A305" s="36"/>
      <c r="B305" s="37"/>
      <c r="C305" s="236" t="s">
        <v>1758</v>
      </c>
      <c r="D305" s="236" t="s">
        <v>405</v>
      </c>
      <c r="E305" s="237" t="s">
        <v>1759</v>
      </c>
      <c r="F305" s="238" t="s">
        <v>1760</v>
      </c>
      <c r="G305" s="239" t="s">
        <v>144</v>
      </c>
      <c r="H305" s="240">
        <v>1</v>
      </c>
      <c r="I305" s="241"/>
      <c r="J305" s="242"/>
      <c r="K305" s="243">
        <f>ROUND(P305*H305,2)</f>
        <v>0</v>
      </c>
      <c r="L305" s="238" t="s">
        <v>1330</v>
      </c>
      <c r="M305" s="244"/>
      <c r="N305" s="245" t="s">
        <v>22</v>
      </c>
      <c r="O305" s="186" t="s">
        <v>48</v>
      </c>
      <c r="P305" s="187">
        <f>I305+J305</f>
        <v>0</v>
      </c>
      <c r="Q305" s="187">
        <f>ROUND(I305*H305,2)</f>
        <v>0</v>
      </c>
      <c r="R305" s="187">
        <f>ROUND(J305*H305,2)</f>
        <v>0</v>
      </c>
      <c r="S305" s="66"/>
      <c r="T305" s="188">
        <f>S305*H305</f>
        <v>0</v>
      </c>
      <c r="U305" s="188">
        <v>0.0003</v>
      </c>
      <c r="V305" s="188">
        <f>U305*H305</f>
        <v>0.0003</v>
      </c>
      <c r="W305" s="188">
        <v>0</v>
      </c>
      <c r="X305" s="189">
        <f>W305*H305</f>
        <v>0</v>
      </c>
      <c r="Y305" s="36"/>
      <c r="Z305" s="36"/>
      <c r="AA305" s="36"/>
      <c r="AB305" s="36"/>
      <c r="AC305" s="36"/>
      <c r="AD305" s="36"/>
      <c r="AE305" s="36"/>
      <c r="AR305" s="190" t="s">
        <v>511</v>
      </c>
      <c r="AT305" s="190" t="s">
        <v>405</v>
      </c>
      <c r="AU305" s="190" t="s">
        <v>141</v>
      </c>
      <c r="AY305" s="19" t="s">
        <v>138</v>
      </c>
      <c r="BE305" s="191">
        <f>IF(O305="základní",K305,0)</f>
        <v>0</v>
      </c>
      <c r="BF305" s="191">
        <f>IF(O305="snížená",K305,0)</f>
        <v>0</v>
      </c>
      <c r="BG305" s="191">
        <f>IF(O305="zákl. přenesená",K305,0)</f>
        <v>0</v>
      </c>
      <c r="BH305" s="191">
        <f>IF(O305="sníž. přenesená",K305,0)</f>
        <v>0</v>
      </c>
      <c r="BI305" s="191">
        <f>IF(O305="nulová",K305,0)</f>
        <v>0</v>
      </c>
      <c r="BJ305" s="19" t="s">
        <v>141</v>
      </c>
      <c r="BK305" s="191">
        <f>ROUND(P305*H305,2)</f>
        <v>0</v>
      </c>
      <c r="BL305" s="19" t="s">
        <v>503</v>
      </c>
      <c r="BM305" s="190" t="s">
        <v>1761</v>
      </c>
    </row>
    <row r="306" spans="1:65" s="2" customFormat="1" ht="24.2" customHeight="1">
      <c r="A306" s="36"/>
      <c r="B306" s="37"/>
      <c r="C306" s="178" t="s">
        <v>1762</v>
      </c>
      <c r="D306" s="178" t="s">
        <v>142</v>
      </c>
      <c r="E306" s="179" t="s">
        <v>1763</v>
      </c>
      <c r="F306" s="180" t="s">
        <v>1764</v>
      </c>
      <c r="G306" s="181" t="s">
        <v>144</v>
      </c>
      <c r="H306" s="182">
        <v>1</v>
      </c>
      <c r="I306" s="183"/>
      <c r="J306" s="183"/>
      <c r="K306" s="184">
        <f>ROUND(P306*H306,2)</f>
        <v>0</v>
      </c>
      <c r="L306" s="180" t="s">
        <v>182</v>
      </c>
      <c r="M306" s="41"/>
      <c r="N306" s="185" t="s">
        <v>22</v>
      </c>
      <c r="O306" s="186" t="s">
        <v>48</v>
      </c>
      <c r="P306" s="187">
        <f>I306+J306</f>
        <v>0</v>
      </c>
      <c r="Q306" s="187">
        <f>ROUND(I306*H306,2)</f>
        <v>0</v>
      </c>
      <c r="R306" s="187">
        <f>ROUND(J306*H306,2)</f>
        <v>0</v>
      </c>
      <c r="S306" s="66"/>
      <c r="T306" s="188">
        <f>S306*H306</f>
        <v>0</v>
      </c>
      <c r="U306" s="188">
        <v>0</v>
      </c>
      <c r="V306" s="188">
        <f>U306*H306</f>
        <v>0</v>
      </c>
      <c r="W306" s="188">
        <v>0</v>
      </c>
      <c r="X306" s="189">
        <f>W306*H306</f>
        <v>0</v>
      </c>
      <c r="Y306" s="36"/>
      <c r="Z306" s="36"/>
      <c r="AA306" s="36"/>
      <c r="AB306" s="36"/>
      <c r="AC306" s="36"/>
      <c r="AD306" s="36"/>
      <c r="AE306" s="36"/>
      <c r="AR306" s="190" t="s">
        <v>503</v>
      </c>
      <c r="AT306" s="190" t="s">
        <v>142</v>
      </c>
      <c r="AU306" s="190" t="s">
        <v>141</v>
      </c>
      <c r="AY306" s="19" t="s">
        <v>138</v>
      </c>
      <c r="BE306" s="191">
        <f>IF(O306="základní",K306,0)</f>
        <v>0</v>
      </c>
      <c r="BF306" s="191">
        <f>IF(O306="snížená",K306,0)</f>
        <v>0</v>
      </c>
      <c r="BG306" s="191">
        <f>IF(O306="zákl. přenesená",K306,0)</f>
        <v>0</v>
      </c>
      <c r="BH306" s="191">
        <f>IF(O306="sníž. přenesená",K306,0)</f>
        <v>0</v>
      </c>
      <c r="BI306" s="191">
        <f>IF(O306="nulová",K306,0)</f>
        <v>0</v>
      </c>
      <c r="BJ306" s="19" t="s">
        <v>141</v>
      </c>
      <c r="BK306" s="191">
        <f>ROUND(P306*H306,2)</f>
        <v>0</v>
      </c>
      <c r="BL306" s="19" t="s">
        <v>503</v>
      </c>
      <c r="BM306" s="190" t="s">
        <v>1765</v>
      </c>
    </row>
    <row r="307" spans="1:47" s="2" customFormat="1" ht="11.25">
      <c r="A307" s="36"/>
      <c r="B307" s="37"/>
      <c r="C307" s="38"/>
      <c r="D307" s="198" t="s">
        <v>184</v>
      </c>
      <c r="E307" s="38"/>
      <c r="F307" s="199" t="s">
        <v>1766</v>
      </c>
      <c r="G307" s="38"/>
      <c r="H307" s="38"/>
      <c r="I307" s="200"/>
      <c r="J307" s="200"/>
      <c r="K307" s="38"/>
      <c r="L307" s="38"/>
      <c r="M307" s="41"/>
      <c r="N307" s="201"/>
      <c r="O307" s="202"/>
      <c r="P307" s="66"/>
      <c r="Q307" s="66"/>
      <c r="R307" s="66"/>
      <c r="S307" s="66"/>
      <c r="T307" s="66"/>
      <c r="U307" s="66"/>
      <c r="V307" s="66"/>
      <c r="W307" s="66"/>
      <c r="X307" s="67"/>
      <c r="Y307" s="36"/>
      <c r="Z307" s="36"/>
      <c r="AA307" s="36"/>
      <c r="AB307" s="36"/>
      <c r="AC307" s="36"/>
      <c r="AD307" s="36"/>
      <c r="AE307" s="36"/>
      <c r="AT307" s="19" t="s">
        <v>184</v>
      </c>
      <c r="AU307" s="19" t="s">
        <v>141</v>
      </c>
    </row>
    <row r="308" spans="1:65" s="2" customFormat="1" ht="24.2" customHeight="1">
      <c r="A308" s="36"/>
      <c r="B308" s="37"/>
      <c r="C308" s="236" t="s">
        <v>1767</v>
      </c>
      <c r="D308" s="236" t="s">
        <v>405</v>
      </c>
      <c r="E308" s="237" t="s">
        <v>1768</v>
      </c>
      <c r="F308" s="238" t="s">
        <v>1769</v>
      </c>
      <c r="G308" s="239" t="s">
        <v>144</v>
      </c>
      <c r="H308" s="240">
        <v>1</v>
      </c>
      <c r="I308" s="241"/>
      <c r="J308" s="242"/>
      <c r="K308" s="243">
        <f>ROUND(P308*H308,2)</f>
        <v>0</v>
      </c>
      <c r="L308" s="238" t="s">
        <v>182</v>
      </c>
      <c r="M308" s="244"/>
      <c r="N308" s="245" t="s">
        <v>22</v>
      </c>
      <c r="O308" s="186" t="s">
        <v>48</v>
      </c>
      <c r="P308" s="187">
        <f>I308+J308</f>
        <v>0</v>
      </c>
      <c r="Q308" s="187">
        <f>ROUND(I308*H308,2)</f>
        <v>0</v>
      </c>
      <c r="R308" s="187">
        <f>ROUND(J308*H308,2)</f>
        <v>0</v>
      </c>
      <c r="S308" s="66"/>
      <c r="T308" s="188">
        <f>S308*H308</f>
        <v>0</v>
      </c>
      <c r="U308" s="188">
        <v>0.00035</v>
      </c>
      <c r="V308" s="188">
        <f>U308*H308</f>
        <v>0.00035</v>
      </c>
      <c r="W308" s="188">
        <v>0</v>
      </c>
      <c r="X308" s="189">
        <f>W308*H308</f>
        <v>0</v>
      </c>
      <c r="Y308" s="36"/>
      <c r="Z308" s="36"/>
      <c r="AA308" s="36"/>
      <c r="AB308" s="36"/>
      <c r="AC308" s="36"/>
      <c r="AD308" s="36"/>
      <c r="AE308" s="36"/>
      <c r="AR308" s="190" t="s">
        <v>511</v>
      </c>
      <c r="AT308" s="190" t="s">
        <v>405</v>
      </c>
      <c r="AU308" s="190" t="s">
        <v>141</v>
      </c>
      <c r="AY308" s="19" t="s">
        <v>138</v>
      </c>
      <c r="BE308" s="191">
        <f>IF(O308="základní",K308,0)</f>
        <v>0</v>
      </c>
      <c r="BF308" s="191">
        <f>IF(O308="snížená",K308,0)</f>
        <v>0</v>
      </c>
      <c r="BG308" s="191">
        <f>IF(O308="zákl. přenesená",K308,0)</f>
        <v>0</v>
      </c>
      <c r="BH308" s="191">
        <f>IF(O308="sníž. přenesená",K308,0)</f>
        <v>0</v>
      </c>
      <c r="BI308" s="191">
        <f>IF(O308="nulová",K308,0)</f>
        <v>0</v>
      </c>
      <c r="BJ308" s="19" t="s">
        <v>141</v>
      </c>
      <c r="BK308" s="191">
        <f>ROUND(P308*H308,2)</f>
        <v>0</v>
      </c>
      <c r="BL308" s="19" t="s">
        <v>503</v>
      </c>
      <c r="BM308" s="190" t="s">
        <v>1770</v>
      </c>
    </row>
    <row r="309" spans="1:65" s="2" customFormat="1" ht="24.2" customHeight="1">
      <c r="A309" s="36"/>
      <c r="B309" s="37"/>
      <c r="C309" s="178" t="s">
        <v>1771</v>
      </c>
      <c r="D309" s="178" t="s">
        <v>142</v>
      </c>
      <c r="E309" s="179" t="s">
        <v>1772</v>
      </c>
      <c r="F309" s="180" t="s">
        <v>1773</v>
      </c>
      <c r="G309" s="181" t="s">
        <v>144</v>
      </c>
      <c r="H309" s="182">
        <v>2</v>
      </c>
      <c r="I309" s="183"/>
      <c r="J309" s="183"/>
      <c r="K309" s="184">
        <f>ROUND(P309*H309,2)</f>
        <v>0</v>
      </c>
      <c r="L309" s="180" t="s">
        <v>182</v>
      </c>
      <c r="M309" s="41"/>
      <c r="N309" s="185" t="s">
        <v>22</v>
      </c>
      <c r="O309" s="186" t="s">
        <v>48</v>
      </c>
      <c r="P309" s="187">
        <f>I309+J309</f>
        <v>0</v>
      </c>
      <c r="Q309" s="187">
        <f>ROUND(I309*H309,2)</f>
        <v>0</v>
      </c>
      <c r="R309" s="187">
        <f>ROUND(J309*H309,2)</f>
        <v>0</v>
      </c>
      <c r="S309" s="66"/>
      <c r="T309" s="188">
        <f>S309*H309</f>
        <v>0</v>
      </c>
      <c r="U309" s="188">
        <v>0</v>
      </c>
      <c r="V309" s="188">
        <f>U309*H309</f>
        <v>0</v>
      </c>
      <c r="W309" s="188">
        <v>0</v>
      </c>
      <c r="X309" s="189">
        <f>W309*H309</f>
        <v>0</v>
      </c>
      <c r="Y309" s="36"/>
      <c r="Z309" s="36"/>
      <c r="AA309" s="36"/>
      <c r="AB309" s="36"/>
      <c r="AC309" s="36"/>
      <c r="AD309" s="36"/>
      <c r="AE309" s="36"/>
      <c r="AR309" s="190" t="s">
        <v>503</v>
      </c>
      <c r="AT309" s="190" t="s">
        <v>142</v>
      </c>
      <c r="AU309" s="190" t="s">
        <v>141</v>
      </c>
      <c r="AY309" s="19" t="s">
        <v>138</v>
      </c>
      <c r="BE309" s="191">
        <f>IF(O309="základní",K309,0)</f>
        <v>0</v>
      </c>
      <c r="BF309" s="191">
        <f>IF(O309="snížená",K309,0)</f>
        <v>0</v>
      </c>
      <c r="BG309" s="191">
        <f>IF(O309="zákl. přenesená",K309,0)</f>
        <v>0</v>
      </c>
      <c r="BH309" s="191">
        <f>IF(O309="sníž. přenesená",K309,0)</f>
        <v>0</v>
      </c>
      <c r="BI309" s="191">
        <f>IF(O309="nulová",K309,0)</f>
        <v>0</v>
      </c>
      <c r="BJ309" s="19" t="s">
        <v>141</v>
      </c>
      <c r="BK309" s="191">
        <f>ROUND(P309*H309,2)</f>
        <v>0</v>
      </c>
      <c r="BL309" s="19" t="s">
        <v>503</v>
      </c>
      <c r="BM309" s="190" t="s">
        <v>1774</v>
      </c>
    </row>
    <row r="310" spans="1:47" s="2" customFormat="1" ht="11.25">
      <c r="A310" s="36"/>
      <c r="B310" s="37"/>
      <c r="C310" s="38"/>
      <c r="D310" s="198" t="s">
        <v>184</v>
      </c>
      <c r="E310" s="38"/>
      <c r="F310" s="199" t="s">
        <v>1775</v>
      </c>
      <c r="G310" s="38"/>
      <c r="H310" s="38"/>
      <c r="I310" s="200"/>
      <c r="J310" s="200"/>
      <c r="K310" s="38"/>
      <c r="L310" s="38"/>
      <c r="M310" s="41"/>
      <c r="N310" s="201"/>
      <c r="O310" s="202"/>
      <c r="P310" s="66"/>
      <c r="Q310" s="66"/>
      <c r="R310" s="66"/>
      <c r="S310" s="66"/>
      <c r="T310" s="66"/>
      <c r="U310" s="66"/>
      <c r="V310" s="66"/>
      <c r="W310" s="66"/>
      <c r="X310" s="67"/>
      <c r="Y310" s="36"/>
      <c r="Z310" s="36"/>
      <c r="AA310" s="36"/>
      <c r="AB310" s="36"/>
      <c r="AC310" s="36"/>
      <c r="AD310" s="36"/>
      <c r="AE310" s="36"/>
      <c r="AT310" s="19" t="s">
        <v>184</v>
      </c>
      <c r="AU310" s="19" t="s">
        <v>141</v>
      </c>
    </row>
    <row r="311" spans="1:65" s="2" customFormat="1" ht="16.5" customHeight="1">
      <c r="A311" s="36"/>
      <c r="B311" s="37"/>
      <c r="C311" s="236" t="s">
        <v>1776</v>
      </c>
      <c r="D311" s="236" t="s">
        <v>405</v>
      </c>
      <c r="E311" s="237" t="s">
        <v>1777</v>
      </c>
      <c r="F311" s="238" t="s">
        <v>1778</v>
      </c>
      <c r="G311" s="239" t="s">
        <v>144</v>
      </c>
      <c r="H311" s="240">
        <v>2</v>
      </c>
      <c r="I311" s="241"/>
      <c r="J311" s="242"/>
      <c r="K311" s="243">
        <f>ROUND(P311*H311,2)</f>
        <v>0</v>
      </c>
      <c r="L311" s="238" t="s">
        <v>1330</v>
      </c>
      <c r="M311" s="244"/>
      <c r="N311" s="245" t="s">
        <v>22</v>
      </c>
      <c r="O311" s="186" t="s">
        <v>48</v>
      </c>
      <c r="P311" s="187">
        <f>I311+J311</f>
        <v>0</v>
      </c>
      <c r="Q311" s="187">
        <f>ROUND(I311*H311,2)</f>
        <v>0</v>
      </c>
      <c r="R311" s="187">
        <f>ROUND(J311*H311,2)</f>
        <v>0</v>
      </c>
      <c r="S311" s="66"/>
      <c r="T311" s="188">
        <f>S311*H311</f>
        <v>0</v>
      </c>
      <c r="U311" s="188">
        <v>0.00025</v>
      </c>
      <c r="V311" s="188">
        <f>U311*H311</f>
        <v>0.0005</v>
      </c>
      <c r="W311" s="188">
        <v>0</v>
      </c>
      <c r="X311" s="189">
        <f>W311*H311</f>
        <v>0</v>
      </c>
      <c r="Y311" s="36"/>
      <c r="Z311" s="36"/>
      <c r="AA311" s="36"/>
      <c r="AB311" s="36"/>
      <c r="AC311" s="36"/>
      <c r="AD311" s="36"/>
      <c r="AE311" s="36"/>
      <c r="AR311" s="190" t="s">
        <v>511</v>
      </c>
      <c r="AT311" s="190" t="s">
        <v>405</v>
      </c>
      <c r="AU311" s="190" t="s">
        <v>141</v>
      </c>
      <c r="AY311" s="19" t="s">
        <v>138</v>
      </c>
      <c r="BE311" s="191">
        <f>IF(O311="základní",K311,0)</f>
        <v>0</v>
      </c>
      <c r="BF311" s="191">
        <f>IF(O311="snížená",K311,0)</f>
        <v>0</v>
      </c>
      <c r="BG311" s="191">
        <f>IF(O311="zákl. přenesená",K311,0)</f>
        <v>0</v>
      </c>
      <c r="BH311" s="191">
        <f>IF(O311="sníž. přenesená",K311,0)</f>
        <v>0</v>
      </c>
      <c r="BI311" s="191">
        <f>IF(O311="nulová",K311,0)</f>
        <v>0</v>
      </c>
      <c r="BJ311" s="19" t="s">
        <v>141</v>
      </c>
      <c r="BK311" s="191">
        <f>ROUND(P311*H311,2)</f>
        <v>0</v>
      </c>
      <c r="BL311" s="19" t="s">
        <v>503</v>
      </c>
      <c r="BM311" s="190" t="s">
        <v>1779</v>
      </c>
    </row>
    <row r="312" spans="1:65" s="2" customFormat="1" ht="24.2" customHeight="1">
      <c r="A312" s="36"/>
      <c r="B312" s="37"/>
      <c r="C312" s="178" t="s">
        <v>1780</v>
      </c>
      <c r="D312" s="178" t="s">
        <v>142</v>
      </c>
      <c r="E312" s="179" t="s">
        <v>1781</v>
      </c>
      <c r="F312" s="180" t="s">
        <v>1782</v>
      </c>
      <c r="G312" s="181" t="s">
        <v>144</v>
      </c>
      <c r="H312" s="182">
        <v>1</v>
      </c>
      <c r="I312" s="183"/>
      <c r="J312" s="183"/>
      <c r="K312" s="184">
        <f>ROUND(P312*H312,2)</f>
        <v>0</v>
      </c>
      <c r="L312" s="180" t="s">
        <v>182</v>
      </c>
      <c r="M312" s="41"/>
      <c r="N312" s="185" t="s">
        <v>22</v>
      </c>
      <c r="O312" s="186" t="s">
        <v>48</v>
      </c>
      <c r="P312" s="187">
        <f>I312+J312</f>
        <v>0</v>
      </c>
      <c r="Q312" s="187">
        <f>ROUND(I312*H312,2)</f>
        <v>0</v>
      </c>
      <c r="R312" s="187">
        <f>ROUND(J312*H312,2)</f>
        <v>0</v>
      </c>
      <c r="S312" s="66"/>
      <c r="T312" s="188">
        <f>S312*H312</f>
        <v>0</v>
      </c>
      <c r="U312" s="188">
        <v>0</v>
      </c>
      <c r="V312" s="188">
        <f>U312*H312</f>
        <v>0</v>
      </c>
      <c r="W312" s="188">
        <v>0</v>
      </c>
      <c r="X312" s="189">
        <f>W312*H312</f>
        <v>0</v>
      </c>
      <c r="Y312" s="36"/>
      <c r="Z312" s="36"/>
      <c r="AA312" s="36"/>
      <c r="AB312" s="36"/>
      <c r="AC312" s="36"/>
      <c r="AD312" s="36"/>
      <c r="AE312" s="36"/>
      <c r="AR312" s="190" t="s">
        <v>503</v>
      </c>
      <c r="AT312" s="190" t="s">
        <v>142</v>
      </c>
      <c r="AU312" s="190" t="s">
        <v>141</v>
      </c>
      <c r="AY312" s="19" t="s">
        <v>138</v>
      </c>
      <c r="BE312" s="191">
        <f>IF(O312="základní",K312,0)</f>
        <v>0</v>
      </c>
      <c r="BF312" s="191">
        <f>IF(O312="snížená",K312,0)</f>
        <v>0</v>
      </c>
      <c r="BG312" s="191">
        <f>IF(O312="zákl. přenesená",K312,0)</f>
        <v>0</v>
      </c>
      <c r="BH312" s="191">
        <f>IF(O312="sníž. přenesená",K312,0)</f>
        <v>0</v>
      </c>
      <c r="BI312" s="191">
        <f>IF(O312="nulová",K312,0)</f>
        <v>0</v>
      </c>
      <c r="BJ312" s="19" t="s">
        <v>141</v>
      </c>
      <c r="BK312" s="191">
        <f>ROUND(P312*H312,2)</f>
        <v>0</v>
      </c>
      <c r="BL312" s="19" t="s">
        <v>503</v>
      </c>
      <c r="BM312" s="190" t="s">
        <v>1783</v>
      </c>
    </row>
    <row r="313" spans="1:47" s="2" customFormat="1" ht="11.25">
      <c r="A313" s="36"/>
      <c r="B313" s="37"/>
      <c r="C313" s="38"/>
      <c r="D313" s="198" t="s">
        <v>184</v>
      </c>
      <c r="E313" s="38"/>
      <c r="F313" s="199" t="s">
        <v>1784</v>
      </c>
      <c r="G313" s="38"/>
      <c r="H313" s="38"/>
      <c r="I313" s="200"/>
      <c r="J313" s="200"/>
      <c r="K313" s="38"/>
      <c r="L313" s="38"/>
      <c r="M313" s="41"/>
      <c r="N313" s="201"/>
      <c r="O313" s="202"/>
      <c r="P313" s="66"/>
      <c r="Q313" s="66"/>
      <c r="R313" s="66"/>
      <c r="S313" s="66"/>
      <c r="T313" s="66"/>
      <c r="U313" s="66"/>
      <c r="V313" s="66"/>
      <c r="W313" s="66"/>
      <c r="X313" s="67"/>
      <c r="Y313" s="36"/>
      <c r="Z313" s="36"/>
      <c r="AA313" s="36"/>
      <c r="AB313" s="36"/>
      <c r="AC313" s="36"/>
      <c r="AD313" s="36"/>
      <c r="AE313" s="36"/>
      <c r="AT313" s="19" t="s">
        <v>184</v>
      </c>
      <c r="AU313" s="19" t="s">
        <v>141</v>
      </c>
    </row>
    <row r="314" spans="1:65" s="2" customFormat="1" ht="24.2" customHeight="1">
      <c r="A314" s="36"/>
      <c r="B314" s="37"/>
      <c r="C314" s="236" t="s">
        <v>1785</v>
      </c>
      <c r="D314" s="236" t="s">
        <v>405</v>
      </c>
      <c r="E314" s="237" t="s">
        <v>1786</v>
      </c>
      <c r="F314" s="238" t="s">
        <v>1787</v>
      </c>
      <c r="G314" s="239" t="s">
        <v>144</v>
      </c>
      <c r="H314" s="240">
        <v>1</v>
      </c>
      <c r="I314" s="241"/>
      <c r="J314" s="242"/>
      <c r="K314" s="243">
        <f>ROUND(P314*H314,2)</f>
        <v>0</v>
      </c>
      <c r="L314" s="238" t="s">
        <v>182</v>
      </c>
      <c r="M314" s="244"/>
      <c r="N314" s="245" t="s">
        <v>22</v>
      </c>
      <c r="O314" s="186" t="s">
        <v>48</v>
      </c>
      <c r="P314" s="187">
        <f>I314+J314</f>
        <v>0</v>
      </c>
      <c r="Q314" s="187">
        <f>ROUND(I314*H314,2)</f>
        <v>0</v>
      </c>
      <c r="R314" s="187">
        <f>ROUND(J314*H314,2)</f>
        <v>0</v>
      </c>
      <c r="S314" s="66"/>
      <c r="T314" s="188">
        <f>S314*H314</f>
        <v>0</v>
      </c>
      <c r="U314" s="188">
        <v>0.0008</v>
      </c>
      <c r="V314" s="188">
        <f>U314*H314</f>
        <v>0.0008</v>
      </c>
      <c r="W314" s="188">
        <v>0</v>
      </c>
      <c r="X314" s="189">
        <f>W314*H314</f>
        <v>0</v>
      </c>
      <c r="Y314" s="36"/>
      <c r="Z314" s="36"/>
      <c r="AA314" s="36"/>
      <c r="AB314" s="36"/>
      <c r="AC314" s="36"/>
      <c r="AD314" s="36"/>
      <c r="AE314" s="36"/>
      <c r="AR314" s="190" t="s">
        <v>511</v>
      </c>
      <c r="AT314" s="190" t="s">
        <v>405</v>
      </c>
      <c r="AU314" s="190" t="s">
        <v>141</v>
      </c>
      <c r="AY314" s="19" t="s">
        <v>138</v>
      </c>
      <c r="BE314" s="191">
        <f>IF(O314="základní",K314,0)</f>
        <v>0</v>
      </c>
      <c r="BF314" s="191">
        <f>IF(O314="snížená",K314,0)</f>
        <v>0</v>
      </c>
      <c r="BG314" s="191">
        <f>IF(O314="zákl. přenesená",K314,0)</f>
        <v>0</v>
      </c>
      <c r="BH314" s="191">
        <f>IF(O314="sníž. přenesená",K314,0)</f>
        <v>0</v>
      </c>
      <c r="BI314" s="191">
        <f>IF(O314="nulová",K314,0)</f>
        <v>0</v>
      </c>
      <c r="BJ314" s="19" t="s">
        <v>141</v>
      </c>
      <c r="BK314" s="191">
        <f>ROUND(P314*H314,2)</f>
        <v>0</v>
      </c>
      <c r="BL314" s="19" t="s">
        <v>503</v>
      </c>
      <c r="BM314" s="190" t="s">
        <v>1788</v>
      </c>
    </row>
    <row r="315" spans="1:65" s="2" customFormat="1" ht="24.2" customHeight="1">
      <c r="A315" s="36"/>
      <c r="B315" s="37"/>
      <c r="C315" s="178" t="s">
        <v>1789</v>
      </c>
      <c r="D315" s="178" t="s">
        <v>142</v>
      </c>
      <c r="E315" s="179" t="s">
        <v>1790</v>
      </c>
      <c r="F315" s="180" t="s">
        <v>1791</v>
      </c>
      <c r="G315" s="181" t="s">
        <v>144</v>
      </c>
      <c r="H315" s="182">
        <v>1</v>
      </c>
      <c r="I315" s="183"/>
      <c r="J315" s="183"/>
      <c r="K315" s="184">
        <f>ROUND(P315*H315,2)</f>
        <v>0</v>
      </c>
      <c r="L315" s="180" t="s">
        <v>182</v>
      </c>
      <c r="M315" s="41"/>
      <c r="N315" s="185" t="s">
        <v>22</v>
      </c>
      <c r="O315" s="186" t="s">
        <v>48</v>
      </c>
      <c r="P315" s="187">
        <f>I315+J315</f>
        <v>0</v>
      </c>
      <c r="Q315" s="187">
        <f>ROUND(I315*H315,2)</f>
        <v>0</v>
      </c>
      <c r="R315" s="187">
        <f>ROUND(J315*H315,2)</f>
        <v>0</v>
      </c>
      <c r="S315" s="66"/>
      <c r="T315" s="188">
        <f>S315*H315</f>
        <v>0</v>
      </c>
      <c r="U315" s="188">
        <v>0</v>
      </c>
      <c r="V315" s="188">
        <f>U315*H315</f>
        <v>0</v>
      </c>
      <c r="W315" s="188">
        <v>0</v>
      </c>
      <c r="X315" s="189">
        <f>W315*H315</f>
        <v>0</v>
      </c>
      <c r="Y315" s="36"/>
      <c r="Z315" s="36"/>
      <c r="AA315" s="36"/>
      <c r="AB315" s="36"/>
      <c r="AC315" s="36"/>
      <c r="AD315" s="36"/>
      <c r="AE315" s="36"/>
      <c r="AR315" s="190" t="s">
        <v>503</v>
      </c>
      <c r="AT315" s="190" t="s">
        <v>142</v>
      </c>
      <c r="AU315" s="190" t="s">
        <v>141</v>
      </c>
      <c r="AY315" s="19" t="s">
        <v>138</v>
      </c>
      <c r="BE315" s="191">
        <f>IF(O315="základní",K315,0)</f>
        <v>0</v>
      </c>
      <c r="BF315" s="191">
        <f>IF(O315="snížená",K315,0)</f>
        <v>0</v>
      </c>
      <c r="BG315" s="191">
        <f>IF(O315="zákl. přenesená",K315,0)</f>
        <v>0</v>
      </c>
      <c r="BH315" s="191">
        <f>IF(O315="sníž. přenesená",K315,0)</f>
        <v>0</v>
      </c>
      <c r="BI315" s="191">
        <f>IF(O315="nulová",K315,0)</f>
        <v>0</v>
      </c>
      <c r="BJ315" s="19" t="s">
        <v>141</v>
      </c>
      <c r="BK315" s="191">
        <f>ROUND(P315*H315,2)</f>
        <v>0</v>
      </c>
      <c r="BL315" s="19" t="s">
        <v>503</v>
      </c>
      <c r="BM315" s="190" t="s">
        <v>1792</v>
      </c>
    </row>
    <row r="316" spans="1:47" s="2" customFormat="1" ht="11.25">
      <c r="A316" s="36"/>
      <c r="B316" s="37"/>
      <c r="C316" s="38"/>
      <c r="D316" s="198" t="s">
        <v>184</v>
      </c>
      <c r="E316" s="38"/>
      <c r="F316" s="199" t="s">
        <v>1793</v>
      </c>
      <c r="G316" s="38"/>
      <c r="H316" s="38"/>
      <c r="I316" s="200"/>
      <c r="J316" s="200"/>
      <c r="K316" s="38"/>
      <c r="L316" s="38"/>
      <c r="M316" s="41"/>
      <c r="N316" s="201"/>
      <c r="O316" s="202"/>
      <c r="P316" s="66"/>
      <c r="Q316" s="66"/>
      <c r="R316" s="66"/>
      <c r="S316" s="66"/>
      <c r="T316" s="66"/>
      <c r="U316" s="66"/>
      <c r="V316" s="66"/>
      <c r="W316" s="66"/>
      <c r="X316" s="67"/>
      <c r="Y316" s="36"/>
      <c r="Z316" s="36"/>
      <c r="AA316" s="36"/>
      <c r="AB316" s="36"/>
      <c r="AC316" s="36"/>
      <c r="AD316" s="36"/>
      <c r="AE316" s="36"/>
      <c r="AT316" s="19" t="s">
        <v>184</v>
      </c>
      <c r="AU316" s="19" t="s">
        <v>141</v>
      </c>
    </row>
    <row r="317" spans="1:65" s="2" customFormat="1" ht="24.2" customHeight="1">
      <c r="A317" s="36"/>
      <c r="B317" s="37"/>
      <c r="C317" s="236" t="s">
        <v>1794</v>
      </c>
      <c r="D317" s="236" t="s">
        <v>405</v>
      </c>
      <c r="E317" s="237" t="s">
        <v>1795</v>
      </c>
      <c r="F317" s="238" t="s">
        <v>1796</v>
      </c>
      <c r="G317" s="239" t="s">
        <v>144</v>
      </c>
      <c r="H317" s="240">
        <v>1</v>
      </c>
      <c r="I317" s="241"/>
      <c r="J317" s="242"/>
      <c r="K317" s="243">
        <f>ROUND(P317*H317,2)</f>
        <v>0</v>
      </c>
      <c r="L317" s="238" t="s">
        <v>182</v>
      </c>
      <c r="M317" s="244"/>
      <c r="N317" s="245" t="s">
        <v>22</v>
      </c>
      <c r="O317" s="186" t="s">
        <v>48</v>
      </c>
      <c r="P317" s="187">
        <f>I317+J317</f>
        <v>0</v>
      </c>
      <c r="Q317" s="187">
        <f>ROUND(I317*H317,2)</f>
        <v>0</v>
      </c>
      <c r="R317" s="187">
        <f>ROUND(J317*H317,2)</f>
        <v>0</v>
      </c>
      <c r="S317" s="66"/>
      <c r="T317" s="188">
        <f>S317*H317</f>
        <v>0</v>
      </c>
      <c r="U317" s="188">
        <v>0.0008</v>
      </c>
      <c r="V317" s="188">
        <f>U317*H317</f>
        <v>0.0008</v>
      </c>
      <c r="W317" s="188">
        <v>0</v>
      </c>
      <c r="X317" s="189">
        <f>W317*H317</f>
        <v>0</v>
      </c>
      <c r="Y317" s="36"/>
      <c r="Z317" s="36"/>
      <c r="AA317" s="36"/>
      <c r="AB317" s="36"/>
      <c r="AC317" s="36"/>
      <c r="AD317" s="36"/>
      <c r="AE317" s="36"/>
      <c r="AR317" s="190" t="s">
        <v>511</v>
      </c>
      <c r="AT317" s="190" t="s">
        <v>405</v>
      </c>
      <c r="AU317" s="190" t="s">
        <v>141</v>
      </c>
      <c r="AY317" s="19" t="s">
        <v>138</v>
      </c>
      <c r="BE317" s="191">
        <f>IF(O317="základní",K317,0)</f>
        <v>0</v>
      </c>
      <c r="BF317" s="191">
        <f>IF(O317="snížená",K317,0)</f>
        <v>0</v>
      </c>
      <c r="BG317" s="191">
        <f>IF(O317="zákl. přenesená",K317,0)</f>
        <v>0</v>
      </c>
      <c r="BH317" s="191">
        <f>IF(O317="sníž. přenesená",K317,0)</f>
        <v>0</v>
      </c>
      <c r="BI317" s="191">
        <f>IF(O317="nulová",K317,0)</f>
        <v>0</v>
      </c>
      <c r="BJ317" s="19" t="s">
        <v>141</v>
      </c>
      <c r="BK317" s="191">
        <f>ROUND(P317*H317,2)</f>
        <v>0</v>
      </c>
      <c r="BL317" s="19" t="s">
        <v>503</v>
      </c>
      <c r="BM317" s="190" t="s">
        <v>1797</v>
      </c>
    </row>
    <row r="318" spans="1:65" s="2" customFormat="1" ht="24.2" customHeight="1">
      <c r="A318" s="36"/>
      <c r="B318" s="37"/>
      <c r="C318" s="178" t="s">
        <v>1798</v>
      </c>
      <c r="D318" s="178" t="s">
        <v>142</v>
      </c>
      <c r="E318" s="179" t="s">
        <v>1799</v>
      </c>
      <c r="F318" s="180" t="s">
        <v>1800</v>
      </c>
      <c r="G318" s="181" t="s">
        <v>144</v>
      </c>
      <c r="H318" s="182">
        <v>11</v>
      </c>
      <c r="I318" s="183"/>
      <c r="J318" s="183"/>
      <c r="K318" s="184">
        <f>ROUND(P318*H318,2)</f>
        <v>0</v>
      </c>
      <c r="L318" s="180" t="s">
        <v>182</v>
      </c>
      <c r="M318" s="41"/>
      <c r="N318" s="185" t="s">
        <v>22</v>
      </c>
      <c r="O318" s="186" t="s">
        <v>48</v>
      </c>
      <c r="P318" s="187">
        <f>I318+J318</f>
        <v>0</v>
      </c>
      <c r="Q318" s="187">
        <f>ROUND(I318*H318,2)</f>
        <v>0</v>
      </c>
      <c r="R318" s="187">
        <f>ROUND(J318*H318,2)</f>
        <v>0</v>
      </c>
      <c r="S318" s="66"/>
      <c r="T318" s="188">
        <f>S318*H318</f>
        <v>0</v>
      </c>
      <c r="U318" s="188">
        <v>0</v>
      </c>
      <c r="V318" s="188">
        <f>U318*H318</f>
        <v>0</v>
      </c>
      <c r="W318" s="188">
        <v>0</v>
      </c>
      <c r="X318" s="189">
        <f>W318*H318</f>
        <v>0</v>
      </c>
      <c r="Y318" s="36"/>
      <c r="Z318" s="36"/>
      <c r="AA318" s="36"/>
      <c r="AB318" s="36"/>
      <c r="AC318" s="36"/>
      <c r="AD318" s="36"/>
      <c r="AE318" s="36"/>
      <c r="AR318" s="190" t="s">
        <v>503</v>
      </c>
      <c r="AT318" s="190" t="s">
        <v>142</v>
      </c>
      <c r="AU318" s="190" t="s">
        <v>141</v>
      </c>
      <c r="AY318" s="19" t="s">
        <v>138</v>
      </c>
      <c r="BE318" s="191">
        <f>IF(O318="základní",K318,0)</f>
        <v>0</v>
      </c>
      <c r="BF318" s="191">
        <f>IF(O318="snížená",K318,0)</f>
        <v>0</v>
      </c>
      <c r="BG318" s="191">
        <f>IF(O318="zákl. přenesená",K318,0)</f>
        <v>0</v>
      </c>
      <c r="BH318" s="191">
        <f>IF(O318="sníž. přenesená",K318,0)</f>
        <v>0</v>
      </c>
      <c r="BI318" s="191">
        <f>IF(O318="nulová",K318,0)</f>
        <v>0</v>
      </c>
      <c r="BJ318" s="19" t="s">
        <v>141</v>
      </c>
      <c r="BK318" s="191">
        <f>ROUND(P318*H318,2)</f>
        <v>0</v>
      </c>
      <c r="BL318" s="19" t="s">
        <v>503</v>
      </c>
      <c r="BM318" s="190" t="s">
        <v>1801</v>
      </c>
    </row>
    <row r="319" spans="1:47" s="2" customFormat="1" ht="11.25">
      <c r="A319" s="36"/>
      <c r="B319" s="37"/>
      <c r="C319" s="38"/>
      <c r="D319" s="198" t="s">
        <v>184</v>
      </c>
      <c r="E319" s="38"/>
      <c r="F319" s="199" t="s">
        <v>1802</v>
      </c>
      <c r="G319" s="38"/>
      <c r="H319" s="38"/>
      <c r="I319" s="200"/>
      <c r="J319" s="200"/>
      <c r="K319" s="38"/>
      <c r="L319" s="38"/>
      <c r="M319" s="41"/>
      <c r="N319" s="201"/>
      <c r="O319" s="202"/>
      <c r="P319" s="66"/>
      <c r="Q319" s="66"/>
      <c r="R319" s="66"/>
      <c r="S319" s="66"/>
      <c r="T319" s="66"/>
      <c r="U319" s="66"/>
      <c r="V319" s="66"/>
      <c r="W319" s="66"/>
      <c r="X319" s="67"/>
      <c r="Y319" s="36"/>
      <c r="Z319" s="36"/>
      <c r="AA319" s="36"/>
      <c r="AB319" s="36"/>
      <c r="AC319" s="36"/>
      <c r="AD319" s="36"/>
      <c r="AE319" s="36"/>
      <c r="AT319" s="19" t="s">
        <v>184</v>
      </c>
      <c r="AU319" s="19" t="s">
        <v>141</v>
      </c>
    </row>
    <row r="320" spans="1:65" s="2" customFormat="1" ht="24">
      <c r="A320" s="36"/>
      <c r="B320" s="37"/>
      <c r="C320" s="236" t="s">
        <v>1803</v>
      </c>
      <c r="D320" s="236" t="s">
        <v>405</v>
      </c>
      <c r="E320" s="237" t="s">
        <v>1804</v>
      </c>
      <c r="F320" s="238" t="s">
        <v>1805</v>
      </c>
      <c r="G320" s="239" t="s">
        <v>144</v>
      </c>
      <c r="H320" s="240">
        <v>11</v>
      </c>
      <c r="I320" s="241"/>
      <c r="J320" s="242"/>
      <c r="K320" s="243">
        <f>ROUND(P320*H320,2)</f>
        <v>0</v>
      </c>
      <c r="L320" s="238" t="s">
        <v>182</v>
      </c>
      <c r="M320" s="244"/>
      <c r="N320" s="245" t="s">
        <v>22</v>
      </c>
      <c r="O320" s="186" t="s">
        <v>48</v>
      </c>
      <c r="P320" s="187">
        <f>I320+J320</f>
        <v>0</v>
      </c>
      <c r="Q320" s="187">
        <f>ROUND(I320*H320,2)</f>
        <v>0</v>
      </c>
      <c r="R320" s="187">
        <f>ROUND(J320*H320,2)</f>
        <v>0</v>
      </c>
      <c r="S320" s="66"/>
      <c r="T320" s="188">
        <f>S320*H320</f>
        <v>0</v>
      </c>
      <c r="U320" s="188">
        <v>0.0001</v>
      </c>
      <c r="V320" s="188">
        <f>U320*H320</f>
        <v>0.0011</v>
      </c>
      <c r="W320" s="188">
        <v>0</v>
      </c>
      <c r="X320" s="189">
        <f>W320*H320</f>
        <v>0</v>
      </c>
      <c r="Y320" s="36"/>
      <c r="Z320" s="36"/>
      <c r="AA320" s="36"/>
      <c r="AB320" s="36"/>
      <c r="AC320" s="36"/>
      <c r="AD320" s="36"/>
      <c r="AE320" s="36"/>
      <c r="AR320" s="190" t="s">
        <v>511</v>
      </c>
      <c r="AT320" s="190" t="s">
        <v>405</v>
      </c>
      <c r="AU320" s="190" t="s">
        <v>141</v>
      </c>
      <c r="AY320" s="19" t="s">
        <v>138</v>
      </c>
      <c r="BE320" s="191">
        <f>IF(O320="základní",K320,0)</f>
        <v>0</v>
      </c>
      <c r="BF320" s="191">
        <f>IF(O320="snížená",K320,0)</f>
        <v>0</v>
      </c>
      <c r="BG320" s="191">
        <f>IF(O320="zákl. přenesená",K320,0)</f>
        <v>0</v>
      </c>
      <c r="BH320" s="191">
        <f>IF(O320="sníž. přenesená",K320,0)</f>
        <v>0</v>
      </c>
      <c r="BI320" s="191">
        <f>IF(O320="nulová",K320,0)</f>
        <v>0</v>
      </c>
      <c r="BJ320" s="19" t="s">
        <v>141</v>
      </c>
      <c r="BK320" s="191">
        <f>ROUND(P320*H320,2)</f>
        <v>0</v>
      </c>
      <c r="BL320" s="19" t="s">
        <v>503</v>
      </c>
      <c r="BM320" s="190" t="s">
        <v>1806</v>
      </c>
    </row>
    <row r="321" spans="1:65" s="2" customFormat="1" ht="24.2" customHeight="1">
      <c r="A321" s="36"/>
      <c r="B321" s="37"/>
      <c r="C321" s="178" t="s">
        <v>1807</v>
      </c>
      <c r="D321" s="178" t="s">
        <v>142</v>
      </c>
      <c r="E321" s="179" t="s">
        <v>1799</v>
      </c>
      <c r="F321" s="180" t="s">
        <v>1800</v>
      </c>
      <c r="G321" s="181" t="s">
        <v>144</v>
      </c>
      <c r="H321" s="182">
        <v>1</v>
      </c>
      <c r="I321" s="183"/>
      <c r="J321" s="183"/>
      <c r="K321" s="184">
        <f>ROUND(P321*H321,2)</f>
        <v>0</v>
      </c>
      <c r="L321" s="180" t="s">
        <v>182</v>
      </c>
      <c r="M321" s="41"/>
      <c r="N321" s="185" t="s">
        <v>22</v>
      </c>
      <c r="O321" s="186" t="s">
        <v>48</v>
      </c>
      <c r="P321" s="187">
        <f>I321+J321</f>
        <v>0</v>
      </c>
      <c r="Q321" s="187">
        <f>ROUND(I321*H321,2)</f>
        <v>0</v>
      </c>
      <c r="R321" s="187">
        <f>ROUND(J321*H321,2)</f>
        <v>0</v>
      </c>
      <c r="S321" s="66"/>
      <c r="T321" s="188">
        <f>S321*H321</f>
        <v>0</v>
      </c>
      <c r="U321" s="188">
        <v>0</v>
      </c>
      <c r="V321" s="188">
        <f>U321*H321</f>
        <v>0</v>
      </c>
      <c r="W321" s="188">
        <v>0</v>
      </c>
      <c r="X321" s="189">
        <f>W321*H321</f>
        <v>0</v>
      </c>
      <c r="Y321" s="36"/>
      <c r="Z321" s="36"/>
      <c r="AA321" s="36"/>
      <c r="AB321" s="36"/>
      <c r="AC321" s="36"/>
      <c r="AD321" s="36"/>
      <c r="AE321" s="36"/>
      <c r="AR321" s="190" t="s">
        <v>503</v>
      </c>
      <c r="AT321" s="190" t="s">
        <v>142</v>
      </c>
      <c r="AU321" s="190" t="s">
        <v>141</v>
      </c>
      <c r="AY321" s="19" t="s">
        <v>138</v>
      </c>
      <c r="BE321" s="191">
        <f>IF(O321="základní",K321,0)</f>
        <v>0</v>
      </c>
      <c r="BF321" s="191">
        <f>IF(O321="snížená",K321,0)</f>
        <v>0</v>
      </c>
      <c r="BG321" s="191">
        <f>IF(O321="zákl. přenesená",K321,0)</f>
        <v>0</v>
      </c>
      <c r="BH321" s="191">
        <f>IF(O321="sníž. přenesená",K321,0)</f>
        <v>0</v>
      </c>
      <c r="BI321" s="191">
        <f>IF(O321="nulová",K321,0)</f>
        <v>0</v>
      </c>
      <c r="BJ321" s="19" t="s">
        <v>141</v>
      </c>
      <c r="BK321" s="191">
        <f>ROUND(P321*H321,2)</f>
        <v>0</v>
      </c>
      <c r="BL321" s="19" t="s">
        <v>503</v>
      </c>
      <c r="BM321" s="190" t="s">
        <v>1808</v>
      </c>
    </row>
    <row r="322" spans="1:47" s="2" customFormat="1" ht="11.25">
      <c r="A322" s="36"/>
      <c r="B322" s="37"/>
      <c r="C322" s="38"/>
      <c r="D322" s="198" t="s">
        <v>184</v>
      </c>
      <c r="E322" s="38"/>
      <c r="F322" s="199" t="s">
        <v>1802</v>
      </c>
      <c r="G322" s="38"/>
      <c r="H322" s="38"/>
      <c r="I322" s="200"/>
      <c r="J322" s="200"/>
      <c r="K322" s="38"/>
      <c r="L322" s="38"/>
      <c r="M322" s="41"/>
      <c r="N322" s="201"/>
      <c r="O322" s="202"/>
      <c r="P322" s="66"/>
      <c r="Q322" s="66"/>
      <c r="R322" s="66"/>
      <c r="S322" s="66"/>
      <c r="T322" s="66"/>
      <c r="U322" s="66"/>
      <c r="V322" s="66"/>
      <c r="W322" s="66"/>
      <c r="X322" s="67"/>
      <c r="Y322" s="36"/>
      <c r="Z322" s="36"/>
      <c r="AA322" s="36"/>
      <c r="AB322" s="36"/>
      <c r="AC322" s="36"/>
      <c r="AD322" s="36"/>
      <c r="AE322" s="36"/>
      <c r="AT322" s="19" t="s">
        <v>184</v>
      </c>
      <c r="AU322" s="19" t="s">
        <v>141</v>
      </c>
    </row>
    <row r="323" spans="1:65" s="2" customFormat="1" ht="16.5" customHeight="1">
      <c r="A323" s="36"/>
      <c r="B323" s="37"/>
      <c r="C323" s="236" t="s">
        <v>1809</v>
      </c>
      <c r="D323" s="236" t="s">
        <v>405</v>
      </c>
      <c r="E323" s="237" t="s">
        <v>1810</v>
      </c>
      <c r="F323" s="238" t="s">
        <v>1811</v>
      </c>
      <c r="G323" s="239" t="s">
        <v>144</v>
      </c>
      <c r="H323" s="240">
        <v>1</v>
      </c>
      <c r="I323" s="241"/>
      <c r="J323" s="242"/>
      <c r="K323" s="243">
        <f>ROUND(P323*H323,2)</f>
        <v>0</v>
      </c>
      <c r="L323" s="238" t="s">
        <v>1330</v>
      </c>
      <c r="M323" s="244"/>
      <c r="N323" s="245" t="s">
        <v>22</v>
      </c>
      <c r="O323" s="186" t="s">
        <v>48</v>
      </c>
      <c r="P323" s="187">
        <f>I323+J323</f>
        <v>0</v>
      </c>
      <c r="Q323" s="187">
        <f>ROUND(I323*H323,2)</f>
        <v>0</v>
      </c>
      <c r="R323" s="187">
        <f>ROUND(J323*H323,2)</f>
        <v>0</v>
      </c>
      <c r="S323" s="66"/>
      <c r="T323" s="188">
        <f>S323*H323</f>
        <v>0</v>
      </c>
      <c r="U323" s="188">
        <v>0</v>
      </c>
      <c r="V323" s="188">
        <f>U323*H323</f>
        <v>0</v>
      </c>
      <c r="W323" s="188">
        <v>0</v>
      </c>
      <c r="X323" s="189">
        <f>W323*H323</f>
        <v>0</v>
      </c>
      <c r="Y323" s="36"/>
      <c r="Z323" s="36"/>
      <c r="AA323" s="36"/>
      <c r="AB323" s="36"/>
      <c r="AC323" s="36"/>
      <c r="AD323" s="36"/>
      <c r="AE323" s="36"/>
      <c r="AR323" s="190" t="s">
        <v>511</v>
      </c>
      <c r="AT323" s="190" t="s">
        <v>405</v>
      </c>
      <c r="AU323" s="190" t="s">
        <v>141</v>
      </c>
      <c r="AY323" s="19" t="s">
        <v>138</v>
      </c>
      <c r="BE323" s="191">
        <f>IF(O323="základní",K323,0)</f>
        <v>0</v>
      </c>
      <c r="BF323" s="191">
        <f>IF(O323="snížená",K323,0)</f>
        <v>0</v>
      </c>
      <c r="BG323" s="191">
        <f>IF(O323="zákl. přenesená",K323,0)</f>
        <v>0</v>
      </c>
      <c r="BH323" s="191">
        <f>IF(O323="sníž. přenesená",K323,0)</f>
        <v>0</v>
      </c>
      <c r="BI323" s="191">
        <f>IF(O323="nulová",K323,0)</f>
        <v>0</v>
      </c>
      <c r="BJ323" s="19" t="s">
        <v>141</v>
      </c>
      <c r="BK323" s="191">
        <f>ROUND(P323*H323,2)</f>
        <v>0</v>
      </c>
      <c r="BL323" s="19" t="s">
        <v>503</v>
      </c>
      <c r="BM323" s="190" t="s">
        <v>1812</v>
      </c>
    </row>
    <row r="324" spans="1:65" s="2" customFormat="1" ht="24.2" customHeight="1">
      <c r="A324" s="36"/>
      <c r="B324" s="37"/>
      <c r="C324" s="178" t="s">
        <v>1813</v>
      </c>
      <c r="D324" s="178" t="s">
        <v>142</v>
      </c>
      <c r="E324" s="179" t="s">
        <v>1814</v>
      </c>
      <c r="F324" s="180" t="s">
        <v>1815</v>
      </c>
      <c r="G324" s="181" t="s">
        <v>144</v>
      </c>
      <c r="H324" s="182">
        <v>1</v>
      </c>
      <c r="I324" s="183"/>
      <c r="J324" s="183"/>
      <c r="K324" s="184">
        <f>ROUND(P324*H324,2)</f>
        <v>0</v>
      </c>
      <c r="L324" s="180" t="s">
        <v>182</v>
      </c>
      <c r="M324" s="41"/>
      <c r="N324" s="185" t="s">
        <v>22</v>
      </c>
      <c r="O324" s="186" t="s">
        <v>48</v>
      </c>
      <c r="P324" s="187">
        <f>I324+J324</f>
        <v>0</v>
      </c>
      <c r="Q324" s="187">
        <f>ROUND(I324*H324,2)</f>
        <v>0</v>
      </c>
      <c r="R324" s="187">
        <f>ROUND(J324*H324,2)</f>
        <v>0</v>
      </c>
      <c r="S324" s="66"/>
      <c r="T324" s="188">
        <f>S324*H324</f>
        <v>0</v>
      </c>
      <c r="U324" s="188">
        <v>0</v>
      </c>
      <c r="V324" s="188">
        <f>U324*H324</f>
        <v>0</v>
      </c>
      <c r="W324" s="188">
        <v>0</v>
      </c>
      <c r="X324" s="189">
        <f>W324*H324</f>
        <v>0</v>
      </c>
      <c r="Y324" s="36"/>
      <c r="Z324" s="36"/>
      <c r="AA324" s="36"/>
      <c r="AB324" s="36"/>
      <c r="AC324" s="36"/>
      <c r="AD324" s="36"/>
      <c r="AE324" s="36"/>
      <c r="AR324" s="190" t="s">
        <v>503</v>
      </c>
      <c r="AT324" s="190" t="s">
        <v>142</v>
      </c>
      <c r="AU324" s="190" t="s">
        <v>141</v>
      </c>
      <c r="AY324" s="19" t="s">
        <v>138</v>
      </c>
      <c r="BE324" s="191">
        <f>IF(O324="základní",K324,0)</f>
        <v>0</v>
      </c>
      <c r="BF324" s="191">
        <f>IF(O324="snížená",K324,0)</f>
        <v>0</v>
      </c>
      <c r="BG324" s="191">
        <f>IF(O324="zákl. přenesená",K324,0)</f>
        <v>0</v>
      </c>
      <c r="BH324" s="191">
        <f>IF(O324="sníž. přenesená",K324,0)</f>
        <v>0</v>
      </c>
      <c r="BI324" s="191">
        <f>IF(O324="nulová",K324,0)</f>
        <v>0</v>
      </c>
      <c r="BJ324" s="19" t="s">
        <v>141</v>
      </c>
      <c r="BK324" s="191">
        <f>ROUND(P324*H324,2)</f>
        <v>0</v>
      </c>
      <c r="BL324" s="19" t="s">
        <v>503</v>
      </c>
      <c r="BM324" s="190" t="s">
        <v>1816</v>
      </c>
    </row>
    <row r="325" spans="1:47" s="2" customFormat="1" ht="11.25">
      <c r="A325" s="36"/>
      <c r="B325" s="37"/>
      <c r="C325" s="38"/>
      <c r="D325" s="198" t="s">
        <v>184</v>
      </c>
      <c r="E325" s="38"/>
      <c r="F325" s="199" t="s">
        <v>1817</v>
      </c>
      <c r="G325" s="38"/>
      <c r="H325" s="38"/>
      <c r="I325" s="200"/>
      <c r="J325" s="200"/>
      <c r="K325" s="38"/>
      <c r="L325" s="38"/>
      <c r="M325" s="41"/>
      <c r="N325" s="201"/>
      <c r="O325" s="202"/>
      <c r="P325" s="66"/>
      <c r="Q325" s="66"/>
      <c r="R325" s="66"/>
      <c r="S325" s="66"/>
      <c r="T325" s="66"/>
      <c r="U325" s="66"/>
      <c r="V325" s="66"/>
      <c r="W325" s="66"/>
      <c r="X325" s="67"/>
      <c r="Y325" s="36"/>
      <c r="Z325" s="36"/>
      <c r="AA325" s="36"/>
      <c r="AB325" s="36"/>
      <c r="AC325" s="36"/>
      <c r="AD325" s="36"/>
      <c r="AE325" s="36"/>
      <c r="AT325" s="19" t="s">
        <v>184</v>
      </c>
      <c r="AU325" s="19" t="s">
        <v>141</v>
      </c>
    </row>
    <row r="326" spans="1:65" s="2" customFormat="1" ht="24.2" customHeight="1">
      <c r="A326" s="36"/>
      <c r="B326" s="37"/>
      <c r="C326" s="236" t="s">
        <v>1818</v>
      </c>
      <c r="D326" s="236" t="s">
        <v>405</v>
      </c>
      <c r="E326" s="237" t="s">
        <v>1819</v>
      </c>
      <c r="F326" s="238" t="s">
        <v>1820</v>
      </c>
      <c r="G326" s="239" t="s">
        <v>144</v>
      </c>
      <c r="H326" s="240">
        <v>1</v>
      </c>
      <c r="I326" s="241"/>
      <c r="J326" s="242"/>
      <c r="K326" s="243">
        <f>ROUND(P326*H326,2)</f>
        <v>0</v>
      </c>
      <c r="L326" s="238" t="s">
        <v>182</v>
      </c>
      <c r="M326" s="244"/>
      <c r="N326" s="245" t="s">
        <v>22</v>
      </c>
      <c r="O326" s="186" t="s">
        <v>48</v>
      </c>
      <c r="P326" s="187">
        <f>I326+J326</f>
        <v>0</v>
      </c>
      <c r="Q326" s="187">
        <f>ROUND(I326*H326,2)</f>
        <v>0</v>
      </c>
      <c r="R326" s="187">
        <f>ROUND(J326*H326,2)</f>
        <v>0</v>
      </c>
      <c r="S326" s="66"/>
      <c r="T326" s="188">
        <f>S326*H326</f>
        <v>0</v>
      </c>
      <c r="U326" s="188">
        <v>0.00075</v>
      </c>
      <c r="V326" s="188">
        <f>U326*H326</f>
        <v>0.00075</v>
      </c>
      <c r="W326" s="188">
        <v>0</v>
      </c>
      <c r="X326" s="189">
        <f>W326*H326</f>
        <v>0</v>
      </c>
      <c r="Y326" s="36"/>
      <c r="Z326" s="36"/>
      <c r="AA326" s="36"/>
      <c r="AB326" s="36"/>
      <c r="AC326" s="36"/>
      <c r="AD326" s="36"/>
      <c r="AE326" s="36"/>
      <c r="AR326" s="190" t="s">
        <v>511</v>
      </c>
      <c r="AT326" s="190" t="s">
        <v>405</v>
      </c>
      <c r="AU326" s="190" t="s">
        <v>141</v>
      </c>
      <c r="AY326" s="19" t="s">
        <v>138</v>
      </c>
      <c r="BE326" s="191">
        <f>IF(O326="základní",K326,0)</f>
        <v>0</v>
      </c>
      <c r="BF326" s="191">
        <f>IF(O326="snížená",K326,0)</f>
        <v>0</v>
      </c>
      <c r="BG326" s="191">
        <f>IF(O326="zákl. přenesená",K326,0)</f>
        <v>0</v>
      </c>
      <c r="BH326" s="191">
        <f>IF(O326="sníž. přenesená",K326,0)</f>
        <v>0</v>
      </c>
      <c r="BI326" s="191">
        <f>IF(O326="nulová",K326,0)</f>
        <v>0</v>
      </c>
      <c r="BJ326" s="19" t="s">
        <v>141</v>
      </c>
      <c r="BK326" s="191">
        <f>ROUND(P326*H326,2)</f>
        <v>0</v>
      </c>
      <c r="BL326" s="19" t="s">
        <v>503</v>
      </c>
      <c r="BM326" s="190" t="s">
        <v>1821</v>
      </c>
    </row>
    <row r="327" spans="1:65" s="2" customFormat="1" ht="24.2" customHeight="1">
      <c r="A327" s="36"/>
      <c r="B327" s="37"/>
      <c r="C327" s="178" t="s">
        <v>1822</v>
      </c>
      <c r="D327" s="178" t="s">
        <v>142</v>
      </c>
      <c r="E327" s="179" t="s">
        <v>1823</v>
      </c>
      <c r="F327" s="180" t="s">
        <v>1824</v>
      </c>
      <c r="G327" s="181" t="s">
        <v>144</v>
      </c>
      <c r="H327" s="182">
        <v>2</v>
      </c>
      <c r="I327" s="183"/>
      <c r="J327" s="183"/>
      <c r="K327" s="184">
        <f>ROUND(P327*H327,2)</f>
        <v>0</v>
      </c>
      <c r="L327" s="180" t="s">
        <v>182</v>
      </c>
      <c r="M327" s="41"/>
      <c r="N327" s="185" t="s">
        <v>22</v>
      </c>
      <c r="O327" s="186" t="s">
        <v>48</v>
      </c>
      <c r="P327" s="187">
        <f>I327+J327</f>
        <v>0</v>
      </c>
      <c r="Q327" s="187">
        <f>ROUND(I327*H327,2)</f>
        <v>0</v>
      </c>
      <c r="R327" s="187">
        <f>ROUND(J327*H327,2)</f>
        <v>0</v>
      </c>
      <c r="S327" s="66"/>
      <c r="T327" s="188">
        <f>S327*H327</f>
        <v>0</v>
      </c>
      <c r="U327" s="188">
        <v>0</v>
      </c>
      <c r="V327" s="188">
        <f>U327*H327</f>
        <v>0</v>
      </c>
      <c r="W327" s="188">
        <v>0</v>
      </c>
      <c r="X327" s="189">
        <f>W327*H327</f>
        <v>0</v>
      </c>
      <c r="Y327" s="36"/>
      <c r="Z327" s="36"/>
      <c r="AA327" s="36"/>
      <c r="AB327" s="36"/>
      <c r="AC327" s="36"/>
      <c r="AD327" s="36"/>
      <c r="AE327" s="36"/>
      <c r="AR327" s="190" t="s">
        <v>503</v>
      </c>
      <c r="AT327" s="190" t="s">
        <v>142</v>
      </c>
      <c r="AU327" s="190" t="s">
        <v>141</v>
      </c>
      <c r="AY327" s="19" t="s">
        <v>138</v>
      </c>
      <c r="BE327" s="191">
        <f>IF(O327="základní",K327,0)</f>
        <v>0</v>
      </c>
      <c r="BF327" s="191">
        <f>IF(O327="snížená",K327,0)</f>
        <v>0</v>
      </c>
      <c r="BG327" s="191">
        <f>IF(O327="zákl. přenesená",K327,0)</f>
        <v>0</v>
      </c>
      <c r="BH327" s="191">
        <f>IF(O327="sníž. přenesená",K327,0)</f>
        <v>0</v>
      </c>
      <c r="BI327" s="191">
        <f>IF(O327="nulová",K327,0)</f>
        <v>0</v>
      </c>
      <c r="BJ327" s="19" t="s">
        <v>141</v>
      </c>
      <c r="BK327" s="191">
        <f>ROUND(P327*H327,2)</f>
        <v>0</v>
      </c>
      <c r="BL327" s="19" t="s">
        <v>503</v>
      </c>
      <c r="BM327" s="190" t="s">
        <v>1825</v>
      </c>
    </row>
    <row r="328" spans="1:47" s="2" customFormat="1" ht="11.25">
      <c r="A328" s="36"/>
      <c r="B328" s="37"/>
      <c r="C328" s="38"/>
      <c r="D328" s="198" t="s">
        <v>184</v>
      </c>
      <c r="E328" s="38"/>
      <c r="F328" s="199" t="s">
        <v>1826</v>
      </c>
      <c r="G328" s="38"/>
      <c r="H328" s="38"/>
      <c r="I328" s="200"/>
      <c r="J328" s="200"/>
      <c r="K328" s="38"/>
      <c r="L328" s="38"/>
      <c r="M328" s="41"/>
      <c r="N328" s="201"/>
      <c r="O328" s="202"/>
      <c r="P328" s="66"/>
      <c r="Q328" s="66"/>
      <c r="R328" s="66"/>
      <c r="S328" s="66"/>
      <c r="T328" s="66"/>
      <c r="U328" s="66"/>
      <c r="V328" s="66"/>
      <c r="W328" s="66"/>
      <c r="X328" s="67"/>
      <c r="Y328" s="36"/>
      <c r="Z328" s="36"/>
      <c r="AA328" s="36"/>
      <c r="AB328" s="36"/>
      <c r="AC328" s="36"/>
      <c r="AD328" s="36"/>
      <c r="AE328" s="36"/>
      <c r="AT328" s="19" t="s">
        <v>184</v>
      </c>
      <c r="AU328" s="19" t="s">
        <v>141</v>
      </c>
    </row>
    <row r="329" spans="1:65" s="2" customFormat="1" ht="24.2" customHeight="1">
      <c r="A329" s="36"/>
      <c r="B329" s="37"/>
      <c r="C329" s="178" t="s">
        <v>1827</v>
      </c>
      <c r="D329" s="178" t="s">
        <v>142</v>
      </c>
      <c r="E329" s="179" t="s">
        <v>1828</v>
      </c>
      <c r="F329" s="180" t="s">
        <v>1829</v>
      </c>
      <c r="G329" s="181" t="s">
        <v>144</v>
      </c>
      <c r="H329" s="182">
        <v>12</v>
      </c>
      <c r="I329" s="183"/>
      <c r="J329" s="183"/>
      <c r="K329" s="184">
        <f>ROUND(P329*H329,2)</f>
        <v>0</v>
      </c>
      <c r="L329" s="180" t="s">
        <v>182</v>
      </c>
      <c r="M329" s="41"/>
      <c r="N329" s="185" t="s">
        <v>22</v>
      </c>
      <c r="O329" s="186" t="s">
        <v>48</v>
      </c>
      <c r="P329" s="187">
        <f>I329+J329</f>
        <v>0</v>
      </c>
      <c r="Q329" s="187">
        <f>ROUND(I329*H329,2)</f>
        <v>0</v>
      </c>
      <c r="R329" s="187">
        <f>ROUND(J329*H329,2)</f>
        <v>0</v>
      </c>
      <c r="S329" s="66"/>
      <c r="T329" s="188">
        <f>S329*H329</f>
        <v>0</v>
      </c>
      <c r="U329" s="188">
        <v>0</v>
      </c>
      <c r="V329" s="188">
        <f>U329*H329</f>
        <v>0</v>
      </c>
      <c r="W329" s="188">
        <v>0</v>
      </c>
      <c r="X329" s="189">
        <f>W329*H329</f>
        <v>0</v>
      </c>
      <c r="Y329" s="36"/>
      <c r="Z329" s="36"/>
      <c r="AA329" s="36"/>
      <c r="AB329" s="36"/>
      <c r="AC329" s="36"/>
      <c r="AD329" s="36"/>
      <c r="AE329" s="36"/>
      <c r="AR329" s="190" t="s">
        <v>503</v>
      </c>
      <c r="AT329" s="190" t="s">
        <v>142</v>
      </c>
      <c r="AU329" s="190" t="s">
        <v>141</v>
      </c>
      <c r="AY329" s="19" t="s">
        <v>138</v>
      </c>
      <c r="BE329" s="191">
        <f>IF(O329="základní",K329,0)</f>
        <v>0</v>
      </c>
      <c r="BF329" s="191">
        <f>IF(O329="snížená",K329,0)</f>
        <v>0</v>
      </c>
      <c r="BG329" s="191">
        <f>IF(O329="zákl. přenesená",K329,0)</f>
        <v>0</v>
      </c>
      <c r="BH329" s="191">
        <f>IF(O329="sníž. přenesená",K329,0)</f>
        <v>0</v>
      </c>
      <c r="BI329" s="191">
        <f>IF(O329="nulová",K329,0)</f>
        <v>0</v>
      </c>
      <c r="BJ329" s="19" t="s">
        <v>141</v>
      </c>
      <c r="BK329" s="191">
        <f>ROUND(P329*H329,2)</f>
        <v>0</v>
      </c>
      <c r="BL329" s="19" t="s">
        <v>503</v>
      </c>
      <c r="BM329" s="190" t="s">
        <v>1830</v>
      </c>
    </row>
    <row r="330" spans="1:47" s="2" customFormat="1" ht="11.25">
      <c r="A330" s="36"/>
      <c r="B330" s="37"/>
      <c r="C330" s="38"/>
      <c r="D330" s="198" t="s">
        <v>184</v>
      </c>
      <c r="E330" s="38"/>
      <c r="F330" s="199" t="s">
        <v>1831</v>
      </c>
      <c r="G330" s="38"/>
      <c r="H330" s="38"/>
      <c r="I330" s="200"/>
      <c r="J330" s="200"/>
      <c r="K330" s="38"/>
      <c r="L330" s="38"/>
      <c r="M330" s="41"/>
      <c r="N330" s="201"/>
      <c r="O330" s="202"/>
      <c r="P330" s="66"/>
      <c r="Q330" s="66"/>
      <c r="R330" s="66"/>
      <c r="S330" s="66"/>
      <c r="T330" s="66"/>
      <c r="U330" s="66"/>
      <c r="V330" s="66"/>
      <c r="W330" s="66"/>
      <c r="X330" s="67"/>
      <c r="Y330" s="36"/>
      <c r="Z330" s="36"/>
      <c r="AA330" s="36"/>
      <c r="AB330" s="36"/>
      <c r="AC330" s="36"/>
      <c r="AD330" s="36"/>
      <c r="AE330" s="36"/>
      <c r="AT330" s="19" t="s">
        <v>184</v>
      </c>
      <c r="AU330" s="19" t="s">
        <v>141</v>
      </c>
    </row>
    <row r="331" spans="1:65" s="2" customFormat="1" ht="24">
      <c r="A331" s="36"/>
      <c r="B331" s="37"/>
      <c r="C331" s="178" t="s">
        <v>1832</v>
      </c>
      <c r="D331" s="178" t="s">
        <v>142</v>
      </c>
      <c r="E331" s="179" t="s">
        <v>1833</v>
      </c>
      <c r="F331" s="180" t="s">
        <v>1834</v>
      </c>
      <c r="G331" s="181" t="s">
        <v>144</v>
      </c>
      <c r="H331" s="182">
        <v>1</v>
      </c>
      <c r="I331" s="183"/>
      <c r="J331" s="183"/>
      <c r="K331" s="184">
        <f>ROUND(P331*H331,2)</f>
        <v>0</v>
      </c>
      <c r="L331" s="180" t="s">
        <v>182</v>
      </c>
      <c r="M331" s="41"/>
      <c r="N331" s="185" t="s">
        <v>22</v>
      </c>
      <c r="O331" s="186" t="s">
        <v>48</v>
      </c>
      <c r="P331" s="187">
        <f>I331+J331</f>
        <v>0</v>
      </c>
      <c r="Q331" s="187">
        <f>ROUND(I331*H331,2)</f>
        <v>0</v>
      </c>
      <c r="R331" s="187">
        <f>ROUND(J331*H331,2)</f>
        <v>0</v>
      </c>
      <c r="S331" s="66"/>
      <c r="T331" s="188">
        <f>S331*H331</f>
        <v>0</v>
      </c>
      <c r="U331" s="188">
        <v>0</v>
      </c>
      <c r="V331" s="188">
        <f>U331*H331</f>
        <v>0</v>
      </c>
      <c r="W331" s="188">
        <v>0</v>
      </c>
      <c r="X331" s="189">
        <f>W331*H331</f>
        <v>0</v>
      </c>
      <c r="Y331" s="36"/>
      <c r="Z331" s="36"/>
      <c r="AA331" s="36"/>
      <c r="AB331" s="36"/>
      <c r="AC331" s="36"/>
      <c r="AD331" s="36"/>
      <c r="AE331" s="36"/>
      <c r="AR331" s="190" t="s">
        <v>503</v>
      </c>
      <c r="AT331" s="190" t="s">
        <v>142</v>
      </c>
      <c r="AU331" s="190" t="s">
        <v>141</v>
      </c>
      <c r="AY331" s="19" t="s">
        <v>138</v>
      </c>
      <c r="BE331" s="191">
        <f>IF(O331="základní",K331,0)</f>
        <v>0</v>
      </c>
      <c r="BF331" s="191">
        <f>IF(O331="snížená",K331,0)</f>
        <v>0</v>
      </c>
      <c r="BG331" s="191">
        <f>IF(O331="zákl. přenesená",K331,0)</f>
        <v>0</v>
      </c>
      <c r="BH331" s="191">
        <f>IF(O331="sníž. přenesená",K331,0)</f>
        <v>0</v>
      </c>
      <c r="BI331" s="191">
        <f>IF(O331="nulová",K331,0)</f>
        <v>0</v>
      </c>
      <c r="BJ331" s="19" t="s">
        <v>141</v>
      </c>
      <c r="BK331" s="191">
        <f>ROUND(P331*H331,2)</f>
        <v>0</v>
      </c>
      <c r="BL331" s="19" t="s">
        <v>503</v>
      </c>
      <c r="BM331" s="190" t="s">
        <v>1835</v>
      </c>
    </row>
    <row r="332" spans="1:47" s="2" customFormat="1" ht="11.25">
      <c r="A332" s="36"/>
      <c r="B332" s="37"/>
      <c r="C332" s="38"/>
      <c r="D332" s="198" t="s">
        <v>184</v>
      </c>
      <c r="E332" s="38"/>
      <c r="F332" s="199" t="s">
        <v>1836</v>
      </c>
      <c r="G332" s="38"/>
      <c r="H332" s="38"/>
      <c r="I332" s="200"/>
      <c r="J332" s="200"/>
      <c r="K332" s="38"/>
      <c r="L332" s="38"/>
      <c r="M332" s="41"/>
      <c r="N332" s="201"/>
      <c r="O332" s="202"/>
      <c r="P332" s="66"/>
      <c r="Q332" s="66"/>
      <c r="R332" s="66"/>
      <c r="S332" s="66"/>
      <c r="T332" s="66"/>
      <c r="U332" s="66"/>
      <c r="V332" s="66"/>
      <c r="W332" s="66"/>
      <c r="X332" s="67"/>
      <c r="Y332" s="36"/>
      <c r="Z332" s="36"/>
      <c r="AA332" s="36"/>
      <c r="AB332" s="36"/>
      <c r="AC332" s="36"/>
      <c r="AD332" s="36"/>
      <c r="AE332" s="36"/>
      <c r="AT332" s="19" t="s">
        <v>184</v>
      </c>
      <c r="AU332" s="19" t="s">
        <v>141</v>
      </c>
    </row>
    <row r="333" spans="1:65" s="2" customFormat="1" ht="24.2" customHeight="1">
      <c r="A333" s="36"/>
      <c r="B333" s="37"/>
      <c r="C333" s="178" t="s">
        <v>1837</v>
      </c>
      <c r="D333" s="178" t="s">
        <v>142</v>
      </c>
      <c r="E333" s="179" t="s">
        <v>1838</v>
      </c>
      <c r="F333" s="180" t="s">
        <v>1839</v>
      </c>
      <c r="G333" s="181" t="s">
        <v>144</v>
      </c>
      <c r="H333" s="182">
        <v>1</v>
      </c>
      <c r="I333" s="183"/>
      <c r="J333" s="183"/>
      <c r="K333" s="184">
        <f>ROUND(P333*H333,2)</f>
        <v>0</v>
      </c>
      <c r="L333" s="180" t="s">
        <v>182</v>
      </c>
      <c r="M333" s="41"/>
      <c r="N333" s="185" t="s">
        <v>22</v>
      </c>
      <c r="O333" s="186" t="s">
        <v>48</v>
      </c>
      <c r="P333" s="187">
        <f>I333+J333</f>
        <v>0</v>
      </c>
      <c r="Q333" s="187">
        <f>ROUND(I333*H333,2)</f>
        <v>0</v>
      </c>
      <c r="R333" s="187">
        <f>ROUND(J333*H333,2)</f>
        <v>0</v>
      </c>
      <c r="S333" s="66"/>
      <c r="T333" s="188">
        <f>S333*H333</f>
        <v>0</v>
      </c>
      <c r="U333" s="188">
        <v>0</v>
      </c>
      <c r="V333" s="188">
        <f>U333*H333</f>
        <v>0</v>
      </c>
      <c r="W333" s="188">
        <v>0</v>
      </c>
      <c r="X333" s="189">
        <f>W333*H333</f>
        <v>0</v>
      </c>
      <c r="Y333" s="36"/>
      <c r="Z333" s="36"/>
      <c r="AA333" s="36"/>
      <c r="AB333" s="36"/>
      <c r="AC333" s="36"/>
      <c r="AD333" s="36"/>
      <c r="AE333" s="36"/>
      <c r="AR333" s="190" t="s">
        <v>503</v>
      </c>
      <c r="AT333" s="190" t="s">
        <v>142</v>
      </c>
      <c r="AU333" s="190" t="s">
        <v>141</v>
      </c>
      <c r="AY333" s="19" t="s">
        <v>138</v>
      </c>
      <c r="BE333" s="191">
        <f>IF(O333="základní",K333,0)</f>
        <v>0</v>
      </c>
      <c r="BF333" s="191">
        <f>IF(O333="snížená",K333,0)</f>
        <v>0</v>
      </c>
      <c r="BG333" s="191">
        <f>IF(O333="zákl. přenesená",K333,0)</f>
        <v>0</v>
      </c>
      <c r="BH333" s="191">
        <f>IF(O333="sníž. přenesená",K333,0)</f>
        <v>0</v>
      </c>
      <c r="BI333" s="191">
        <f>IF(O333="nulová",K333,0)</f>
        <v>0</v>
      </c>
      <c r="BJ333" s="19" t="s">
        <v>141</v>
      </c>
      <c r="BK333" s="191">
        <f>ROUND(P333*H333,2)</f>
        <v>0</v>
      </c>
      <c r="BL333" s="19" t="s">
        <v>503</v>
      </c>
      <c r="BM333" s="190" t="s">
        <v>1840</v>
      </c>
    </row>
    <row r="334" spans="1:47" s="2" customFormat="1" ht="11.25">
      <c r="A334" s="36"/>
      <c r="B334" s="37"/>
      <c r="C334" s="38"/>
      <c r="D334" s="198" t="s">
        <v>184</v>
      </c>
      <c r="E334" s="38"/>
      <c r="F334" s="199" t="s">
        <v>1841</v>
      </c>
      <c r="G334" s="38"/>
      <c r="H334" s="38"/>
      <c r="I334" s="200"/>
      <c r="J334" s="200"/>
      <c r="K334" s="38"/>
      <c r="L334" s="38"/>
      <c r="M334" s="41"/>
      <c r="N334" s="201"/>
      <c r="O334" s="202"/>
      <c r="P334" s="66"/>
      <c r="Q334" s="66"/>
      <c r="R334" s="66"/>
      <c r="S334" s="66"/>
      <c r="T334" s="66"/>
      <c r="U334" s="66"/>
      <c r="V334" s="66"/>
      <c r="W334" s="66"/>
      <c r="X334" s="67"/>
      <c r="Y334" s="36"/>
      <c r="Z334" s="36"/>
      <c r="AA334" s="36"/>
      <c r="AB334" s="36"/>
      <c r="AC334" s="36"/>
      <c r="AD334" s="36"/>
      <c r="AE334" s="36"/>
      <c r="AT334" s="19" t="s">
        <v>184</v>
      </c>
      <c r="AU334" s="19" t="s">
        <v>141</v>
      </c>
    </row>
    <row r="335" spans="1:65" s="2" customFormat="1" ht="24.2" customHeight="1">
      <c r="A335" s="36"/>
      <c r="B335" s="37"/>
      <c r="C335" s="236" t="s">
        <v>1842</v>
      </c>
      <c r="D335" s="236" t="s">
        <v>405</v>
      </c>
      <c r="E335" s="237" t="s">
        <v>1843</v>
      </c>
      <c r="F335" s="238" t="s">
        <v>1844</v>
      </c>
      <c r="G335" s="239" t="s">
        <v>144</v>
      </c>
      <c r="H335" s="240">
        <v>1</v>
      </c>
      <c r="I335" s="241"/>
      <c r="J335" s="242"/>
      <c r="K335" s="243">
        <f>ROUND(P335*H335,2)</f>
        <v>0</v>
      </c>
      <c r="L335" s="238" t="s">
        <v>182</v>
      </c>
      <c r="M335" s="244"/>
      <c r="N335" s="245" t="s">
        <v>22</v>
      </c>
      <c r="O335" s="186" t="s">
        <v>48</v>
      </c>
      <c r="P335" s="187">
        <f>I335+J335</f>
        <v>0</v>
      </c>
      <c r="Q335" s="187">
        <f>ROUND(I335*H335,2)</f>
        <v>0</v>
      </c>
      <c r="R335" s="187">
        <f>ROUND(J335*H335,2)</f>
        <v>0</v>
      </c>
      <c r="S335" s="66"/>
      <c r="T335" s="188">
        <f>S335*H335</f>
        <v>0</v>
      </c>
      <c r="U335" s="188">
        <v>0.001</v>
      </c>
      <c r="V335" s="188">
        <f>U335*H335</f>
        <v>0.001</v>
      </c>
      <c r="W335" s="188">
        <v>0</v>
      </c>
      <c r="X335" s="189">
        <f>W335*H335</f>
        <v>0</v>
      </c>
      <c r="Y335" s="36"/>
      <c r="Z335" s="36"/>
      <c r="AA335" s="36"/>
      <c r="AB335" s="36"/>
      <c r="AC335" s="36"/>
      <c r="AD335" s="36"/>
      <c r="AE335" s="36"/>
      <c r="AR335" s="190" t="s">
        <v>511</v>
      </c>
      <c r="AT335" s="190" t="s">
        <v>405</v>
      </c>
      <c r="AU335" s="190" t="s">
        <v>141</v>
      </c>
      <c r="AY335" s="19" t="s">
        <v>138</v>
      </c>
      <c r="BE335" s="191">
        <f>IF(O335="základní",K335,0)</f>
        <v>0</v>
      </c>
      <c r="BF335" s="191">
        <f>IF(O335="snížená",K335,0)</f>
        <v>0</v>
      </c>
      <c r="BG335" s="191">
        <f>IF(O335="zákl. přenesená",K335,0)</f>
        <v>0</v>
      </c>
      <c r="BH335" s="191">
        <f>IF(O335="sníž. přenesená",K335,0)</f>
        <v>0</v>
      </c>
      <c r="BI335" s="191">
        <f>IF(O335="nulová",K335,0)</f>
        <v>0</v>
      </c>
      <c r="BJ335" s="19" t="s">
        <v>141</v>
      </c>
      <c r="BK335" s="191">
        <f>ROUND(P335*H335,2)</f>
        <v>0</v>
      </c>
      <c r="BL335" s="19" t="s">
        <v>503</v>
      </c>
      <c r="BM335" s="190" t="s">
        <v>1845</v>
      </c>
    </row>
    <row r="336" spans="1:65" s="2" customFormat="1" ht="24.2" customHeight="1">
      <c r="A336" s="36"/>
      <c r="B336" s="37"/>
      <c r="C336" s="178" t="s">
        <v>1846</v>
      </c>
      <c r="D336" s="178" t="s">
        <v>142</v>
      </c>
      <c r="E336" s="179" t="s">
        <v>1847</v>
      </c>
      <c r="F336" s="180" t="s">
        <v>1848</v>
      </c>
      <c r="G336" s="181" t="s">
        <v>144</v>
      </c>
      <c r="H336" s="182">
        <v>2</v>
      </c>
      <c r="I336" s="183"/>
      <c r="J336" s="183"/>
      <c r="K336" s="184">
        <f>ROUND(P336*H336,2)</f>
        <v>0</v>
      </c>
      <c r="L336" s="180" t="s">
        <v>182</v>
      </c>
      <c r="M336" s="41"/>
      <c r="N336" s="185" t="s">
        <v>22</v>
      </c>
      <c r="O336" s="186" t="s">
        <v>48</v>
      </c>
      <c r="P336" s="187">
        <f>I336+J336</f>
        <v>0</v>
      </c>
      <c r="Q336" s="187">
        <f>ROUND(I336*H336,2)</f>
        <v>0</v>
      </c>
      <c r="R336" s="187">
        <f>ROUND(J336*H336,2)</f>
        <v>0</v>
      </c>
      <c r="S336" s="66"/>
      <c r="T336" s="188">
        <f>S336*H336</f>
        <v>0</v>
      </c>
      <c r="U336" s="188">
        <v>0</v>
      </c>
      <c r="V336" s="188">
        <f>U336*H336</f>
        <v>0</v>
      </c>
      <c r="W336" s="188">
        <v>0</v>
      </c>
      <c r="X336" s="189">
        <f>W336*H336</f>
        <v>0</v>
      </c>
      <c r="Y336" s="36"/>
      <c r="Z336" s="36"/>
      <c r="AA336" s="36"/>
      <c r="AB336" s="36"/>
      <c r="AC336" s="36"/>
      <c r="AD336" s="36"/>
      <c r="AE336" s="36"/>
      <c r="AR336" s="190" t="s">
        <v>503</v>
      </c>
      <c r="AT336" s="190" t="s">
        <v>142</v>
      </c>
      <c r="AU336" s="190" t="s">
        <v>141</v>
      </c>
      <c r="AY336" s="19" t="s">
        <v>138</v>
      </c>
      <c r="BE336" s="191">
        <f>IF(O336="základní",K336,0)</f>
        <v>0</v>
      </c>
      <c r="BF336" s="191">
        <f>IF(O336="snížená",K336,0)</f>
        <v>0</v>
      </c>
      <c r="BG336" s="191">
        <f>IF(O336="zákl. přenesená",K336,0)</f>
        <v>0</v>
      </c>
      <c r="BH336" s="191">
        <f>IF(O336="sníž. přenesená",K336,0)</f>
        <v>0</v>
      </c>
      <c r="BI336" s="191">
        <f>IF(O336="nulová",K336,0)</f>
        <v>0</v>
      </c>
      <c r="BJ336" s="19" t="s">
        <v>141</v>
      </c>
      <c r="BK336" s="191">
        <f>ROUND(P336*H336,2)</f>
        <v>0</v>
      </c>
      <c r="BL336" s="19" t="s">
        <v>503</v>
      </c>
      <c r="BM336" s="190" t="s">
        <v>1849</v>
      </c>
    </row>
    <row r="337" spans="1:47" s="2" customFormat="1" ht="11.25">
      <c r="A337" s="36"/>
      <c r="B337" s="37"/>
      <c r="C337" s="38"/>
      <c r="D337" s="198" t="s">
        <v>184</v>
      </c>
      <c r="E337" s="38"/>
      <c r="F337" s="199" t="s">
        <v>1850</v>
      </c>
      <c r="G337" s="38"/>
      <c r="H337" s="38"/>
      <c r="I337" s="200"/>
      <c r="J337" s="200"/>
      <c r="K337" s="38"/>
      <c r="L337" s="38"/>
      <c r="M337" s="41"/>
      <c r="N337" s="201"/>
      <c r="O337" s="202"/>
      <c r="P337" s="66"/>
      <c r="Q337" s="66"/>
      <c r="R337" s="66"/>
      <c r="S337" s="66"/>
      <c r="T337" s="66"/>
      <c r="U337" s="66"/>
      <c r="V337" s="66"/>
      <c r="W337" s="66"/>
      <c r="X337" s="67"/>
      <c r="Y337" s="36"/>
      <c r="Z337" s="36"/>
      <c r="AA337" s="36"/>
      <c r="AB337" s="36"/>
      <c r="AC337" s="36"/>
      <c r="AD337" s="36"/>
      <c r="AE337" s="36"/>
      <c r="AT337" s="19" t="s">
        <v>184</v>
      </c>
      <c r="AU337" s="19" t="s">
        <v>141</v>
      </c>
    </row>
    <row r="338" spans="1:65" s="2" customFormat="1" ht="24.2" customHeight="1">
      <c r="A338" s="36"/>
      <c r="B338" s="37"/>
      <c r="C338" s="178" t="s">
        <v>1851</v>
      </c>
      <c r="D338" s="178" t="s">
        <v>142</v>
      </c>
      <c r="E338" s="179" t="s">
        <v>1852</v>
      </c>
      <c r="F338" s="180" t="s">
        <v>1853</v>
      </c>
      <c r="G338" s="181" t="s">
        <v>144</v>
      </c>
      <c r="H338" s="182">
        <v>2</v>
      </c>
      <c r="I338" s="183"/>
      <c r="J338" s="183"/>
      <c r="K338" s="184">
        <f>ROUND(P338*H338,2)</f>
        <v>0</v>
      </c>
      <c r="L338" s="180" t="s">
        <v>182</v>
      </c>
      <c r="M338" s="41"/>
      <c r="N338" s="185" t="s">
        <v>22</v>
      </c>
      <c r="O338" s="186" t="s">
        <v>48</v>
      </c>
      <c r="P338" s="187">
        <f>I338+J338</f>
        <v>0</v>
      </c>
      <c r="Q338" s="187">
        <f>ROUND(I338*H338,2)</f>
        <v>0</v>
      </c>
      <c r="R338" s="187">
        <f>ROUND(J338*H338,2)</f>
        <v>0</v>
      </c>
      <c r="S338" s="66"/>
      <c r="T338" s="188">
        <f>S338*H338</f>
        <v>0</v>
      </c>
      <c r="U338" s="188">
        <v>0</v>
      </c>
      <c r="V338" s="188">
        <f>U338*H338</f>
        <v>0</v>
      </c>
      <c r="W338" s="188">
        <v>0</v>
      </c>
      <c r="X338" s="189">
        <f>W338*H338</f>
        <v>0</v>
      </c>
      <c r="Y338" s="36"/>
      <c r="Z338" s="36"/>
      <c r="AA338" s="36"/>
      <c r="AB338" s="36"/>
      <c r="AC338" s="36"/>
      <c r="AD338" s="36"/>
      <c r="AE338" s="36"/>
      <c r="AR338" s="190" t="s">
        <v>503</v>
      </c>
      <c r="AT338" s="190" t="s">
        <v>142</v>
      </c>
      <c r="AU338" s="190" t="s">
        <v>141</v>
      </c>
      <c r="AY338" s="19" t="s">
        <v>138</v>
      </c>
      <c r="BE338" s="191">
        <f>IF(O338="základní",K338,0)</f>
        <v>0</v>
      </c>
      <c r="BF338" s="191">
        <f>IF(O338="snížená",K338,0)</f>
        <v>0</v>
      </c>
      <c r="BG338" s="191">
        <f>IF(O338="zákl. přenesená",K338,0)</f>
        <v>0</v>
      </c>
      <c r="BH338" s="191">
        <f>IF(O338="sníž. přenesená",K338,0)</f>
        <v>0</v>
      </c>
      <c r="BI338" s="191">
        <f>IF(O338="nulová",K338,0)</f>
        <v>0</v>
      </c>
      <c r="BJ338" s="19" t="s">
        <v>141</v>
      </c>
      <c r="BK338" s="191">
        <f>ROUND(P338*H338,2)</f>
        <v>0</v>
      </c>
      <c r="BL338" s="19" t="s">
        <v>503</v>
      </c>
      <c r="BM338" s="190" t="s">
        <v>1854</v>
      </c>
    </row>
    <row r="339" spans="1:47" s="2" customFormat="1" ht="11.25">
      <c r="A339" s="36"/>
      <c r="B339" s="37"/>
      <c r="C339" s="38"/>
      <c r="D339" s="198" t="s">
        <v>184</v>
      </c>
      <c r="E339" s="38"/>
      <c r="F339" s="199" t="s">
        <v>1855</v>
      </c>
      <c r="G339" s="38"/>
      <c r="H339" s="38"/>
      <c r="I339" s="200"/>
      <c r="J339" s="200"/>
      <c r="K339" s="38"/>
      <c r="L339" s="38"/>
      <c r="M339" s="41"/>
      <c r="N339" s="201"/>
      <c r="O339" s="202"/>
      <c r="P339" s="66"/>
      <c r="Q339" s="66"/>
      <c r="R339" s="66"/>
      <c r="S339" s="66"/>
      <c r="T339" s="66"/>
      <c r="U339" s="66"/>
      <c r="V339" s="66"/>
      <c r="W339" s="66"/>
      <c r="X339" s="67"/>
      <c r="Y339" s="36"/>
      <c r="Z339" s="36"/>
      <c r="AA339" s="36"/>
      <c r="AB339" s="36"/>
      <c r="AC339" s="36"/>
      <c r="AD339" s="36"/>
      <c r="AE339" s="36"/>
      <c r="AT339" s="19" t="s">
        <v>184</v>
      </c>
      <c r="AU339" s="19" t="s">
        <v>141</v>
      </c>
    </row>
    <row r="340" spans="1:65" s="2" customFormat="1" ht="24.2" customHeight="1">
      <c r="A340" s="36"/>
      <c r="B340" s="37"/>
      <c r="C340" s="236" t="s">
        <v>1856</v>
      </c>
      <c r="D340" s="236" t="s">
        <v>405</v>
      </c>
      <c r="E340" s="237" t="s">
        <v>1857</v>
      </c>
      <c r="F340" s="238" t="s">
        <v>1858</v>
      </c>
      <c r="G340" s="239" t="s">
        <v>144</v>
      </c>
      <c r="H340" s="240">
        <v>1</v>
      </c>
      <c r="I340" s="241"/>
      <c r="J340" s="242"/>
      <c r="K340" s="243">
        <f>ROUND(P340*H340,2)</f>
        <v>0</v>
      </c>
      <c r="L340" s="238" t="s">
        <v>1330</v>
      </c>
      <c r="M340" s="244"/>
      <c r="N340" s="245" t="s">
        <v>22</v>
      </c>
      <c r="O340" s="186" t="s">
        <v>48</v>
      </c>
      <c r="P340" s="187">
        <f>I340+J340</f>
        <v>0</v>
      </c>
      <c r="Q340" s="187">
        <f>ROUND(I340*H340,2)</f>
        <v>0</v>
      </c>
      <c r="R340" s="187">
        <f>ROUND(J340*H340,2)</f>
        <v>0</v>
      </c>
      <c r="S340" s="66"/>
      <c r="T340" s="188">
        <f>S340*H340</f>
        <v>0</v>
      </c>
      <c r="U340" s="188">
        <v>0.0037</v>
      </c>
      <c r="V340" s="188">
        <f>U340*H340</f>
        <v>0.0037</v>
      </c>
      <c r="W340" s="188">
        <v>0</v>
      </c>
      <c r="X340" s="189">
        <f>W340*H340</f>
        <v>0</v>
      </c>
      <c r="Y340" s="36"/>
      <c r="Z340" s="36"/>
      <c r="AA340" s="36"/>
      <c r="AB340" s="36"/>
      <c r="AC340" s="36"/>
      <c r="AD340" s="36"/>
      <c r="AE340" s="36"/>
      <c r="AR340" s="190" t="s">
        <v>511</v>
      </c>
      <c r="AT340" s="190" t="s">
        <v>405</v>
      </c>
      <c r="AU340" s="190" t="s">
        <v>141</v>
      </c>
      <c r="AY340" s="19" t="s">
        <v>138</v>
      </c>
      <c r="BE340" s="191">
        <f>IF(O340="základní",K340,0)</f>
        <v>0</v>
      </c>
      <c r="BF340" s="191">
        <f>IF(O340="snížená",K340,0)</f>
        <v>0</v>
      </c>
      <c r="BG340" s="191">
        <f>IF(O340="zákl. přenesená",K340,0)</f>
        <v>0</v>
      </c>
      <c r="BH340" s="191">
        <f>IF(O340="sníž. přenesená",K340,0)</f>
        <v>0</v>
      </c>
      <c r="BI340" s="191">
        <f>IF(O340="nulová",K340,0)</f>
        <v>0</v>
      </c>
      <c r="BJ340" s="19" t="s">
        <v>141</v>
      </c>
      <c r="BK340" s="191">
        <f>ROUND(P340*H340,2)</f>
        <v>0</v>
      </c>
      <c r="BL340" s="19" t="s">
        <v>503</v>
      </c>
      <c r="BM340" s="190" t="s">
        <v>1859</v>
      </c>
    </row>
    <row r="341" spans="1:65" s="2" customFormat="1" ht="37.9" customHeight="1">
      <c r="A341" s="36"/>
      <c r="B341" s="37"/>
      <c r="C341" s="178" t="s">
        <v>1860</v>
      </c>
      <c r="D341" s="178" t="s">
        <v>142</v>
      </c>
      <c r="E341" s="179" t="s">
        <v>1861</v>
      </c>
      <c r="F341" s="180" t="s">
        <v>1862</v>
      </c>
      <c r="G341" s="181" t="s">
        <v>144</v>
      </c>
      <c r="H341" s="182">
        <v>2</v>
      </c>
      <c r="I341" s="183"/>
      <c r="J341" s="183"/>
      <c r="K341" s="184">
        <f>ROUND(P341*H341,2)</f>
        <v>0</v>
      </c>
      <c r="L341" s="180" t="s">
        <v>182</v>
      </c>
      <c r="M341" s="41"/>
      <c r="N341" s="185" t="s">
        <v>22</v>
      </c>
      <c r="O341" s="186" t="s">
        <v>48</v>
      </c>
      <c r="P341" s="187">
        <f>I341+J341</f>
        <v>0</v>
      </c>
      <c r="Q341" s="187">
        <f>ROUND(I341*H341,2)</f>
        <v>0</v>
      </c>
      <c r="R341" s="187">
        <f>ROUND(J341*H341,2)</f>
        <v>0</v>
      </c>
      <c r="S341" s="66"/>
      <c r="T341" s="188">
        <f>S341*H341</f>
        <v>0</v>
      </c>
      <c r="U341" s="188">
        <v>0</v>
      </c>
      <c r="V341" s="188">
        <f>U341*H341</f>
        <v>0</v>
      </c>
      <c r="W341" s="188">
        <v>0</v>
      </c>
      <c r="X341" s="189">
        <f>W341*H341</f>
        <v>0</v>
      </c>
      <c r="Y341" s="36"/>
      <c r="Z341" s="36"/>
      <c r="AA341" s="36"/>
      <c r="AB341" s="36"/>
      <c r="AC341" s="36"/>
      <c r="AD341" s="36"/>
      <c r="AE341" s="36"/>
      <c r="AR341" s="190" t="s">
        <v>503</v>
      </c>
      <c r="AT341" s="190" t="s">
        <v>142</v>
      </c>
      <c r="AU341" s="190" t="s">
        <v>141</v>
      </c>
      <c r="AY341" s="19" t="s">
        <v>138</v>
      </c>
      <c r="BE341" s="191">
        <f>IF(O341="základní",K341,0)</f>
        <v>0</v>
      </c>
      <c r="BF341" s="191">
        <f>IF(O341="snížená",K341,0)</f>
        <v>0</v>
      </c>
      <c r="BG341" s="191">
        <f>IF(O341="zákl. přenesená",K341,0)</f>
        <v>0</v>
      </c>
      <c r="BH341" s="191">
        <f>IF(O341="sníž. přenesená",K341,0)</f>
        <v>0</v>
      </c>
      <c r="BI341" s="191">
        <f>IF(O341="nulová",K341,0)</f>
        <v>0</v>
      </c>
      <c r="BJ341" s="19" t="s">
        <v>141</v>
      </c>
      <c r="BK341" s="191">
        <f>ROUND(P341*H341,2)</f>
        <v>0</v>
      </c>
      <c r="BL341" s="19" t="s">
        <v>503</v>
      </c>
      <c r="BM341" s="190" t="s">
        <v>1863</v>
      </c>
    </row>
    <row r="342" spans="1:47" s="2" customFormat="1" ht="11.25">
      <c r="A342" s="36"/>
      <c r="B342" s="37"/>
      <c r="C342" s="38"/>
      <c r="D342" s="198" t="s">
        <v>184</v>
      </c>
      <c r="E342" s="38"/>
      <c r="F342" s="199" t="s">
        <v>1864</v>
      </c>
      <c r="G342" s="38"/>
      <c r="H342" s="38"/>
      <c r="I342" s="200"/>
      <c r="J342" s="200"/>
      <c r="K342" s="38"/>
      <c r="L342" s="38"/>
      <c r="M342" s="41"/>
      <c r="N342" s="201"/>
      <c r="O342" s="202"/>
      <c r="P342" s="66"/>
      <c r="Q342" s="66"/>
      <c r="R342" s="66"/>
      <c r="S342" s="66"/>
      <c r="T342" s="66"/>
      <c r="U342" s="66"/>
      <c r="V342" s="66"/>
      <c r="W342" s="66"/>
      <c r="X342" s="67"/>
      <c r="Y342" s="36"/>
      <c r="Z342" s="36"/>
      <c r="AA342" s="36"/>
      <c r="AB342" s="36"/>
      <c r="AC342" s="36"/>
      <c r="AD342" s="36"/>
      <c r="AE342" s="36"/>
      <c r="AT342" s="19" t="s">
        <v>184</v>
      </c>
      <c r="AU342" s="19" t="s">
        <v>141</v>
      </c>
    </row>
    <row r="343" spans="1:65" s="2" customFormat="1" ht="24.2" customHeight="1">
      <c r="A343" s="36"/>
      <c r="B343" s="37"/>
      <c r="C343" s="236" t="s">
        <v>1865</v>
      </c>
      <c r="D343" s="236" t="s">
        <v>405</v>
      </c>
      <c r="E343" s="237" t="s">
        <v>1866</v>
      </c>
      <c r="F343" s="238" t="s">
        <v>1867</v>
      </c>
      <c r="G343" s="239" t="s">
        <v>144</v>
      </c>
      <c r="H343" s="240">
        <v>2</v>
      </c>
      <c r="I343" s="241"/>
      <c r="J343" s="242"/>
      <c r="K343" s="243">
        <f>ROUND(P343*H343,2)</f>
        <v>0</v>
      </c>
      <c r="L343" s="238" t="s">
        <v>182</v>
      </c>
      <c r="M343" s="244"/>
      <c r="N343" s="245" t="s">
        <v>22</v>
      </c>
      <c r="O343" s="186" t="s">
        <v>48</v>
      </c>
      <c r="P343" s="187">
        <f>I343+J343</f>
        <v>0</v>
      </c>
      <c r="Q343" s="187">
        <f>ROUND(I343*H343,2)</f>
        <v>0</v>
      </c>
      <c r="R343" s="187">
        <f>ROUND(J343*H343,2)</f>
        <v>0</v>
      </c>
      <c r="S343" s="66"/>
      <c r="T343" s="188">
        <f>S343*H343</f>
        <v>0</v>
      </c>
      <c r="U343" s="188">
        <v>0.00014</v>
      </c>
      <c r="V343" s="188">
        <f>U343*H343</f>
        <v>0.00028</v>
      </c>
      <c r="W343" s="188">
        <v>0</v>
      </c>
      <c r="X343" s="189">
        <f>W343*H343</f>
        <v>0</v>
      </c>
      <c r="Y343" s="36"/>
      <c r="Z343" s="36"/>
      <c r="AA343" s="36"/>
      <c r="AB343" s="36"/>
      <c r="AC343" s="36"/>
      <c r="AD343" s="36"/>
      <c r="AE343" s="36"/>
      <c r="AR343" s="190" t="s">
        <v>511</v>
      </c>
      <c r="AT343" s="190" t="s">
        <v>405</v>
      </c>
      <c r="AU343" s="190" t="s">
        <v>141</v>
      </c>
      <c r="AY343" s="19" t="s">
        <v>138</v>
      </c>
      <c r="BE343" s="191">
        <f>IF(O343="základní",K343,0)</f>
        <v>0</v>
      </c>
      <c r="BF343" s="191">
        <f>IF(O343="snížená",K343,0)</f>
        <v>0</v>
      </c>
      <c r="BG343" s="191">
        <f>IF(O343="zákl. přenesená",K343,0)</f>
        <v>0</v>
      </c>
      <c r="BH343" s="191">
        <f>IF(O343="sníž. přenesená",K343,0)</f>
        <v>0</v>
      </c>
      <c r="BI343" s="191">
        <f>IF(O343="nulová",K343,0)</f>
        <v>0</v>
      </c>
      <c r="BJ343" s="19" t="s">
        <v>141</v>
      </c>
      <c r="BK343" s="191">
        <f>ROUND(P343*H343,2)</f>
        <v>0</v>
      </c>
      <c r="BL343" s="19" t="s">
        <v>503</v>
      </c>
      <c r="BM343" s="190" t="s">
        <v>1868</v>
      </c>
    </row>
    <row r="344" spans="1:65" s="2" customFormat="1" ht="24.2" customHeight="1">
      <c r="A344" s="36"/>
      <c r="B344" s="37"/>
      <c r="C344" s="178" t="s">
        <v>1869</v>
      </c>
      <c r="D344" s="178" t="s">
        <v>142</v>
      </c>
      <c r="E344" s="179" t="s">
        <v>1870</v>
      </c>
      <c r="F344" s="180" t="s">
        <v>1871</v>
      </c>
      <c r="G344" s="181" t="s">
        <v>144</v>
      </c>
      <c r="H344" s="182">
        <v>2</v>
      </c>
      <c r="I344" s="183"/>
      <c r="J344" s="183"/>
      <c r="K344" s="184">
        <f>ROUND(P344*H344,2)</f>
        <v>0</v>
      </c>
      <c r="L344" s="180" t="s">
        <v>182</v>
      </c>
      <c r="M344" s="41"/>
      <c r="N344" s="185" t="s">
        <v>22</v>
      </c>
      <c r="O344" s="186" t="s">
        <v>48</v>
      </c>
      <c r="P344" s="187">
        <f>I344+J344</f>
        <v>0</v>
      </c>
      <c r="Q344" s="187">
        <f>ROUND(I344*H344,2)</f>
        <v>0</v>
      </c>
      <c r="R344" s="187">
        <f>ROUND(J344*H344,2)</f>
        <v>0</v>
      </c>
      <c r="S344" s="66"/>
      <c r="T344" s="188">
        <f>S344*H344</f>
        <v>0</v>
      </c>
      <c r="U344" s="188">
        <v>0</v>
      </c>
      <c r="V344" s="188">
        <f>U344*H344</f>
        <v>0</v>
      </c>
      <c r="W344" s="188">
        <v>0</v>
      </c>
      <c r="X344" s="189">
        <f>W344*H344</f>
        <v>0</v>
      </c>
      <c r="Y344" s="36"/>
      <c r="Z344" s="36"/>
      <c r="AA344" s="36"/>
      <c r="AB344" s="36"/>
      <c r="AC344" s="36"/>
      <c r="AD344" s="36"/>
      <c r="AE344" s="36"/>
      <c r="AR344" s="190" t="s">
        <v>503</v>
      </c>
      <c r="AT344" s="190" t="s">
        <v>142</v>
      </c>
      <c r="AU344" s="190" t="s">
        <v>141</v>
      </c>
      <c r="AY344" s="19" t="s">
        <v>138</v>
      </c>
      <c r="BE344" s="191">
        <f>IF(O344="základní",K344,0)</f>
        <v>0</v>
      </c>
      <c r="BF344" s="191">
        <f>IF(O344="snížená",K344,0)</f>
        <v>0</v>
      </c>
      <c r="BG344" s="191">
        <f>IF(O344="zákl. přenesená",K344,0)</f>
        <v>0</v>
      </c>
      <c r="BH344" s="191">
        <f>IF(O344="sníž. přenesená",K344,0)</f>
        <v>0</v>
      </c>
      <c r="BI344" s="191">
        <f>IF(O344="nulová",K344,0)</f>
        <v>0</v>
      </c>
      <c r="BJ344" s="19" t="s">
        <v>141</v>
      </c>
      <c r="BK344" s="191">
        <f>ROUND(P344*H344,2)</f>
        <v>0</v>
      </c>
      <c r="BL344" s="19" t="s">
        <v>503</v>
      </c>
      <c r="BM344" s="190" t="s">
        <v>1872</v>
      </c>
    </row>
    <row r="345" spans="1:47" s="2" customFormat="1" ht="11.25">
      <c r="A345" s="36"/>
      <c r="B345" s="37"/>
      <c r="C345" s="38"/>
      <c r="D345" s="198" t="s">
        <v>184</v>
      </c>
      <c r="E345" s="38"/>
      <c r="F345" s="199" t="s">
        <v>1873</v>
      </c>
      <c r="G345" s="38"/>
      <c r="H345" s="38"/>
      <c r="I345" s="200"/>
      <c r="J345" s="200"/>
      <c r="K345" s="38"/>
      <c r="L345" s="38"/>
      <c r="M345" s="41"/>
      <c r="N345" s="201"/>
      <c r="O345" s="202"/>
      <c r="P345" s="66"/>
      <c r="Q345" s="66"/>
      <c r="R345" s="66"/>
      <c r="S345" s="66"/>
      <c r="T345" s="66"/>
      <c r="U345" s="66"/>
      <c r="V345" s="66"/>
      <c r="W345" s="66"/>
      <c r="X345" s="67"/>
      <c r="Y345" s="36"/>
      <c r="Z345" s="36"/>
      <c r="AA345" s="36"/>
      <c r="AB345" s="36"/>
      <c r="AC345" s="36"/>
      <c r="AD345" s="36"/>
      <c r="AE345" s="36"/>
      <c r="AT345" s="19" t="s">
        <v>184</v>
      </c>
      <c r="AU345" s="19" t="s">
        <v>141</v>
      </c>
    </row>
    <row r="346" spans="1:65" s="2" customFormat="1" ht="24">
      <c r="A346" s="36"/>
      <c r="B346" s="37"/>
      <c r="C346" s="178" t="s">
        <v>1874</v>
      </c>
      <c r="D346" s="178" t="s">
        <v>142</v>
      </c>
      <c r="E346" s="179" t="s">
        <v>1875</v>
      </c>
      <c r="F346" s="180" t="s">
        <v>1876</v>
      </c>
      <c r="G346" s="181" t="s">
        <v>144</v>
      </c>
      <c r="H346" s="182">
        <v>1</v>
      </c>
      <c r="I346" s="183"/>
      <c r="J346" s="183"/>
      <c r="K346" s="184">
        <f>ROUND(P346*H346,2)</f>
        <v>0</v>
      </c>
      <c r="L346" s="180" t="s">
        <v>182</v>
      </c>
      <c r="M346" s="41"/>
      <c r="N346" s="185" t="s">
        <v>22</v>
      </c>
      <c r="O346" s="186" t="s">
        <v>48</v>
      </c>
      <c r="P346" s="187">
        <f>I346+J346</f>
        <v>0</v>
      </c>
      <c r="Q346" s="187">
        <f>ROUND(I346*H346,2)</f>
        <v>0</v>
      </c>
      <c r="R346" s="187">
        <f>ROUND(J346*H346,2)</f>
        <v>0</v>
      </c>
      <c r="S346" s="66"/>
      <c r="T346" s="188">
        <f>S346*H346</f>
        <v>0</v>
      </c>
      <c r="U346" s="188">
        <v>0</v>
      </c>
      <c r="V346" s="188">
        <f>U346*H346</f>
        <v>0</v>
      </c>
      <c r="W346" s="188">
        <v>0</v>
      </c>
      <c r="X346" s="189">
        <f>W346*H346</f>
        <v>0</v>
      </c>
      <c r="Y346" s="36"/>
      <c r="Z346" s="36"/>
      <c r="AA346" s="36"/>
      <c r="AB346" s="36"/>
      <c r="AC346" s="36"/>
      <c r="AD346" s="36"/>
      <c r="AE346" s="36"/>
      <c r="AR346" s="190" t="s">
        <v>503</v>
      </c>
      <c r="AT346" s="190" t="s">
        <v>142</v>
      </c>
      <c r="AU346" s="190" t="s">
        <v>141</v>
      </c>
      <c r="AY346" s="19" t="s">
        <v>138</v>
      </c>
      <c r="BE346" s="191">
        <f>IF(O346="základní",K346,0)</f>
        <v>0</v>
      </c>
      <c r="BF346" s="191">
        <f>IF(O346="snížená",K346,0)</f>
        <v>0</v>
      </c>
      <c r="BG346" s="191">
        <f>IF(O346="zákl. přenesená",K346,0)</f>
        <v>0</v>
      </c>
      <c r="BH346" s="191">
        <f>IF(O346="sníž. přenesená",K346,0)</f>
        <v>0</v>
      </c>
      <c r="BI346" s="191">
        <f>IF(O346="nulová",K346,0)</f>
        <v>0</v>
      </c>
      <c r="BJ346" s="19" t="s">
        <v>141</v>
      </c>
      <c r="BK346" s="191">
        <f>ROUND(P346*H346,2)</f>
        <v>0</v>
      </c>
      <c r="BL346" s="19" t="s">
        <v>503</v>
      </c>
      <c r="BM346" s="190" t="s">
        <v>1877</v>
      </c>
    </row>
    <row r="347" spans="1:47" s="2" customFormat="1" ht="11.25">
      <c r="A347" s="36"/>
      <c r="B347" s="37"/>
      <c r="C347" s="38"/>
      <c r="D347" s="198" t="s">
        <v>184</v>
      </c>
      <c r="E347" s="38"/>
      <c r="F347" s="199" t="s">
        <v>1878</v>
      </c>
      <c r="G347" s="38"/>
      <c r="H347" s="38"/>
      <c r="I347" s="200"/>
      <c r="J347" s="200"/>
      <c r="K347" s="38"/>
      <c r="L347" s="38"/>
      <c r="M347" s="41"/>
      <c r="N347" s="201"/>
      <c r="O347" s="202"/>
      <c r="P347" s="66"/>
      <c r="Q347" s="66"/>
      <c r="R347" s="66"/>
      <c r="S347" s="66"/>
      <c r="T347" s="66"/>
      <c r="U347" s="66"/>
      <c r="V347" s="66"/>
      <c r="W347" s="66"/>
      <c r="X347" s="67"/>
      <c r="Y347" s="36"/>
      <c r="Z347" s="36"/>
      <c r="AA347" s="36"/>
      <c r="AB347" s="36"/>
      <c r="AC347" s="36"/>
      <c r="AD347" s="36"/>
      <c r="AE347" s="36"/>
      <c r="AT347" s="19" t="s">
        <v>184</v>
      </c>
      <c r="AU347" s="19" t="s">
        <v>141</v>
      </c>
    </row>
    <row r="348" spans="1:65" s="2" customFormat="1" ht="24.2" customHeight="1">
      <c r="A348" s="36"/>
      <c r="B348" s="37"/>
      <c r="C348" s="236" t="s">
        <v>1879</v>
      </c>
      <c r="D348" s="236" t="s">
        <v>405</v>
      </c>
      <c r="E348" s="237" t="s">
        <v>1880</v>
      </c>
      <c r="F348" s="238" t="s">
        <v>1881</v>
      </c>
      <c r="G348" s="239" t="s">
        <v>144</v>
      </c>
      <c r="H348" s="240">
        <v>1</v>
      </c>
      <c r="I348" s="241"/>
      <c r="J348" s="242"/>
      <c r="K348" s="243">
        <f>ROUND(P348*H348,2)</f>
        <v>0</v>
      </c>
      <c r="L348" s="238" t="s">
        <v>182</v>
      </c>
      <c r="M348" s="244"/>
      <c r="N348" s="245" t="s">
        <v>22</v>
      </c>
      <c r="O348" s="186" t="s">
        <v>48</v>
      </c>
      <c r="P348" s="187">
        <f>I348+J348</f>
        <v>0</v>
      </c>
      <c r="Q348" s="187">
        <f>ROUND(I348*H348,2)</f>
        <v>0</v>
      </c>
      <c r="R348" s="187">
        <f>ROUND(J348*H348,2)</f>
        <v>0</v>
      </c>
      <c r="S348" s="66"/>
      <c r="T348" s="188">
        <f>S348*H348</f>
        <v>0</v>
      </c>
      <c r="U348" s="188">
        <v>0.0136</v>
      </c>
      <c r="V348" s="188">
        <f>U348*H348</f>
        <v>0.0136</v>
      </c>
      <c r="W348" s="188">
        <v>0</v>
      </c>
      <c r="X348" s="189">
        <f>W348*H348</f>
        <v>0</v>
      </c>
      <c r="Y348" s="36"/>
      <c r="Z348" s="36"/>
      <c r="AA348" s="36"/>
      <c r="AB348" s="36"/>
      <c r="AC348" s="36"/>
      <c r="AD348" s="36"/>
      <c r="AE348" s="36"/>
      <c r="AR348" s="190" t="s">
        <v>511</v>
      </c>
      <c r="AT348" s="190" t="s">
        <v>405</v>
      </c>
      <c r="AU348" s="190" t="s">
        <v>141</v>
      </c>
      <c r="AY348" s="19" t="s">
        <v>138</v>
      </c>
      <c r="BE348" s="191">
        <f>IF(O348="základní",K348,0)</f>
        <v>0</v>
      </c>
      <c r="BF348" s="191">
        <f>IF(O348="snížená",K348,0)</f>
        <v>0</v>
      </c>
      <c r="BG348" s="191">
        <f>IF(O348="zákl. přenesená",K348,0)</f>
        <v>0</v>
      </c>
      <c r="BH348" s="191">
        <f>IF(O348="sníž. přenesená",K348,0)</f>
        <v>0</v>
      </c>
      <c r="BI348" s="191">
        <f>IF(O348="nulová",K348,0)</f>
        <v>0</v>
      </c>
      <c r="BJ348" s="19" t="s">
        <v>141</v>
      </c>
      <c r="BK348" s="191">
        <f>ROUND(P348*H348,2)</f>
        <v>0</v>
      </c>
      <c r="BL348" s="19" t="s">
        <v>503</v>
      </c>
      <c r="BM348" s="190" t="s">
        <v>1882</v>
      </c>
    </row>
    <row r="349" spans="1:65" s="2" customFormat="1" ht="33" customHeight="1">
      <c r="A349" s="36"/>
      <c r="B349" s="37"/>
      <c r="C349" s="178" t="s">
        <v>1883</v>
      </c>
      <c r="D349" s="178" t="s">
        <v>142</v>
      </c>
      <c r="E349" s="179" t="s">
        <v>1884</v>
      </c>
      <c r="F349" s="180" t="s">
        <v>1885</v>
      </c>
      <c r="G349" s="181" t="s">
        <v>144</v>
      </c>
      <c r="H349" s="182">
        <v>1</v>
      </c>
      <c r="I349" s="183"/>
      <c r="J349" s="183"/>
      <c r="K349" s="184">
        <f>ROUND(P349*H349,2)</f>
        <v>0</v>
      </c>
      <c r="L349" s="180" t="s">
        <v>182</v>
      </c>
      <c r="M349" s="41"/>
      <c r="N349" s="185" t="s">
        <v>22</v>
      </c>
      <c r="O349" s="186" t="s">
        <v>48</v>
      </c>
      <c r="P349" s="187">
        <f>I349+J349</f>
        <v>0</v>
      </c>
      <c r="Q349" s="187">
        <f>ROUND(I349*H349,2)</f>
        <v>0</v>
      </c>
      <c r="R349" s="187">
        <f>ROUND(J349*H349,2)</f>
        <v>0</v>
      </c>
      <c r="S349" s="66"/>
      <c r="T349" s="188">
        <f>S349*H349</f>
        <v>0</v>
      </c>
      <c r="U349" s="188">
        <v>0</v>
      </c>
      <c r="V349" s="188">
        <f>U349*H349</f>
        <v>0</v>
      </c>
      <c r="W349" s="188">
        <v>0</v>
      </c>
      <c r="X349" s="189">
        <f>W349*H349</f>
        <v>0</v>
      </c>
      <c r="Y349" s="36"/>
      <c r="Z349" s="36"/>
      <c r="AA349" s="36"/>
      <c r="AB349" s="36"/>
      <c r="AC349" s="36"/>
      <c r="AD349" s="36"/>
      <c r="AE349" s="36"/>
      <c r="AR349" s="190" t="s">
        <v>503</v>
      </c>
      <c r="AT349" s="190" t="s">
        <v>142</v>
      </c>
      <c r="AU349" s="190" t="s">
        <v>141</v>
      </c>
      <c r="AY349" s="19" t="s">
        <v>138</v>
      </c>
      <c r="BE349" s="191">
        <f>IF(O349="základní",K349,0)</f>
        <v>0</v>
      </c>
      <c r="BF349" s="191">
        <f>IF(O349="snížená",K349,0)</f>
        <v>0</v>
      </c>
      <c r="BG349" s="191">
        <f>IF(O349="zákl. přenesená",K349,0)</f>
        <v>0</v>
      </c>
      <c r="BH349" s="191">
        <f>IF(O349="sníž. přenesená",K349,0)</f>
        <v>0</v>
      </c>
      <c r="BI349" s="191">
        <f>IF(O349="nulová",K349,0)</f>
        <v>0</v>
      </c>
      <c r="BJ349" s="19" t="s">
        <v>141</v>
      </c>
      <c r="BK349" s="191">
        <f>ROUND(P349*H349,2)</f>
        <v>0</v>
      </c>
      <c r="BL349" s="19" t="s">
        <v>503</v>
      </c>
      <c r="BM349" s="190" t="s">
        <v>1886</v>
      </c>
    </row>
    <row r="350" spans="1:47" s="2" customFormat="1" ht="11.25">
      <c r="A350" s="36"/>
      <c r="B350" s="37"/>
      <c r="C350" s="38"/>
      <c r="D350" s="198" t="s">
        <v>184</v>
      </c>
      <c r="E350" s="38"/>
      <c r="F350" s="199" t="s">
        <v>1887</v>
      </c>
      <c r="G350" s="38"/>
      <c r="H350" s="38"/>
      <c r="I350" s="200"/>
      <c r="J350" s="200"/>
      <c r="K350" s="38"/>
      <c r="L350" s="38"/>
      <c r="M350" s="41"/>
      <c r="N350" s="201"/>
      <c r="O350" s="202"/>
      <c r="P350" s="66"/>
      <c r="Q350" s="66"/>
      <c r="R350" s="66"/>
      <c r="S350" s="66"/>
      <c r="T350" s="66"/>
      <c r="U350" s="66"/>
      <c r="V350" s="66"/>
      <c r="W350" s="66"/>
      <c r="X350" s="67"/>
      <c r="Y350" s="36"/>
      <c r="Z350" s="36"/>
      <c r="AA350" s="36"/>
      <c r="AB350" s="36"/>
      <c r="AC350" s="36"/>
      <c r="AD350" s="36"/>
      <c r="AE350" s="36"/>
      <c r="AT350" s="19" t="s">
        <v>184</v>
      </c>
      <c r="AU350" s="19" t="s">
        <v>141</v>
      </c>
    </row>
    <row r="351" spans="1:65" s="2" customFormat="1" ht="24.2" customHeight="1">
      <c r="A351" s="36"/>
      <c r="B351" s="37"/>
      <c r="C351" s="236" t="s">
        <v>1888</v>
      </c>
      <c r="D351" s="236" t="s">
        <v>405</v>
      </c>
      <c r="E351" s="237" t="s">
        <v>1889</v>
      </c>
      <c r="F351" s="238" t="s">
        <v>1890</v>
      </c>
      <c r="G351" s="239" t="s">
        <v>144</v>
      </c>
      <c r="H351" s="240">
        <v>1</v>
      </c>
      <c r="I351" s="241"/>
      <c r="J351" s="242"/>
      <c r="K351" s="243">
        <f>ROUND(P351*H351,2)</f>
        <v>0</v>
      </c>
      <c r="L351" s="238" t="s">
        <v>182</v>
      </c>
      <c r="M351" s="244"/>
      <c r="N351" s="245" t="s">
        <v>22</v>
      </c>
      <c r="O351" s="186" t="s">
        <v>48</v>
      </c>
      <c r="P351" s="187">
        <f>I351+J351</f>
        <v>0</v>
      </c>
      <c r="Q351" s="187">
        <f>ROUND(I351*H351,2)</f>
        <v>0</v>
      </c>
      <c r="R351" s="187">
        <f>ROUND(J351*H351,2)</f>
        <v>0</v>
      </c>
      <c r="S351" s="66"/>
      <c r="T351" s="188">
        <f>S351*H351</f>
        <v>0</v>
      </c>
      <c r="U351" s="188">
        <v>0.0036</v>
      </c>
      <c r="V351" s="188">
        <f>U351*H351</f>
        <v>0.0036</v>
      </c>
      <c r="W351" s="188">
        <v>0</v>
      </c>
      <c r="X351" s="189">
        <f>W351*H351</f>
        <v>0</v>
      </c>
      <c r="Y351" s="36"/>
      <c r="Z351" s="36"/>
      <c r="AA351" s="36"/>
      <c r="AB351" s="36"/>
      <c r="AC351" s="36"/>
      <c r="AD351" s="36"/>
      <c r="AE351" s="36"/>
      <c r="AR351" s="190" t="s">
        <v>511</v>
      </c>
      <c r="AT351" s="190" t="s">
        <v>405</v>
      </c>
      <c r="AU351" s="190" t="s">
        <v>141</v>
      </c>
      <c r="AY351" s="19" t="s">
        <v>138</v>
      </c>
      <c r="BE351" s="191">
        <f>IF(O351="základní",K351,0)</f>
        <v>0</v>
      </c>
      <c r="BF351" s="191">
        <f>IF(O351="snížená",K351,0)</f>
        <v>0</v>
      </c>
      <c r="BG351" s="191">
        <f>IF(O351="zákl. přenesená",K351,0)</f>
        <v>0</v>
      </c>
      <c r="BH351" s="191">
        <f>IF(O351="sníž. přenesená",K351,0)</f>
        <v>0</v>
      </c>
      <c r="BI351" s="191">
        <f>IF(O351="nulová",K351,0)</f>
        <v>0</v>
      </c>
      <c r="BJ351" s="19" t="s">
        <v>141</v>
      </c>
      <c r="BK351" s="191">
        <f>ROUND(P351*H351,2)</f>
        <v>0</v>
      </c>
      <c r="BL351" s="19" t="s">
        <v>503</v>
      </c>
      <c r="BM351" s="190" t="s">
        <v>1891</v>
      </c>
    </row>
    <row r="352" spans="1:65" s="2" customFormat="1" ht="24.2" customHeight="1">
      <c r="A352" s="36"/>
      <c r="B352" s="37"/>
      <c r="C352" s="178" t="s">
        <v>1892</v>
      </c>
      <c r="D352" s="178" t="s">
        <v>142</v>
      </c>
      <c r="E352" s="179" t="s">
        <v>1893</v>
      </c>
      <c r="F352" s="180" t="s">
        <v>1894</v>
      </c>
      <c r="G352" s="181" t="s">
        <v>144</v>
      </c>
      <c r="H352" s="182">
        <v>1</v>
      </c>
      <c r="I352" s="183"/>
      <c r="J352" s="183"/>
      <c r="K352" s="184">
        <f>ROUND(P352*H352,2)</f>
        <v>0</v>
      </c>
      <c r="L352" s="180" t="s">
        <v>182</v>
      </c>
      <c r="M352" s="41"/>
      <c r="N352" s="185" t="s">
        <v>22</v>
      </c>
      <c r="O352" s="186" t="s">
        <v>48</v>
      </c>
      <c r="P352" s="187">
        <f>I352+J352</f>
        <v>0</v>
      </c>
      <c r="Q352" s="187">
        <f>ROUND(I352*H352,2)</f>
        <v>0</v>
      </c>
      <c r="R352" s="187">
        <f>ROUND(J352*H352,2)</f>
        <v>0</v>
      </c>
      <c r="S352" s="66"/>
      <c r="T352" s="188">
        <f>S352*H352</f>
        <v>0</v>
      </c>
      <c r="U352" s="188">
        <v>0</v>
      </c>
      <c r="V352" s="188">
        <f>U352*H352</f>
        <v>0</v>
      </c>
      <c r="W352" s="188">
        <v>0</v>
      </c>
      <c r="X352" s="189">
        <f>W352*H352</f>
        <v>0</v>
      </c>
      <c r="Y352" s="36"/>
      <c r="Z352" s="36"/>
      <c r="AA352" s="36"/>
      <c r="AB352" s="36"/>
      <c r="AC352" s="36"/>
      <c r="AD352" s="36"/>
      <c r="AE352" s="36"/>
      <c r="AR352" s="190" t="s">
        <v>503</v>
      </c>
      <c r="AT352" s="190" t="s">
        <v>142</v>
      </c>
      <c r="AU352" s="190" t="s">
        <v>141</v>
      </c>
      <c r="AY352" s="19" t="s">
        <v>138</v>
      </c>
      <c r="BE352" s="191">
        <f>IF(O352="základní",K352,0)</f>
        <v>0</v>
      </c>
      <c r="BF352" s="191">
        <f>IF(O352="snížená",K352,0)</f>
        <v>0</v>
      </c>
      <c r="BG352" s="191">
        <f>IF(O352="zákl. přenesená",K352,0)</f>
        <v>0</v>
      </c>
      <c r="BH352" s="191">
        <f>IF(O352="sníž. přenesená",K352,0)</f>
        <v>0</v>
      </c>
      <c r="BI352" s="191">
        <f>IF(O352="nulová",K352,0)</f>
        <v>0</v>
      </c>
      <c r="BJ352" s="19" t="s">
        <v>141</v>
      </c>
      <c r="BK352" s="191">
        <f>ROUND(P352*H352,2)</f>
        <v>0</v>
      </c>
      <c r="BL352" s="19" t="s">
        <v>503</v>
      </c>
      <c r="BM352" s="190" t="s">
        <v>1895</v>
      </c>
    </row>
    <row r="353" spans="1:47" s="2" customFormat="1" ht="11.25">
      <c r="A353" s="36"/>
      <c r="B353" s="37"/>
      <c r="C353" s="38"/>
      <c r="D353" s="198" t="s">
        <v>184</v>
      </c>
      <c r="E353" s="38"/>
      <c r="F353" s="199" t="s">
        <v>1896</v>
      </c>
      <c r="G353" s="38"/>
      <c r="H353" s="38"/>
      <c r="I353" s="200"/>
      <c r="J353" s="200"/>
      <c r="K353" s="38"/>
      <c r="L353" s="38"/>
      <c r="M353" s="41"/>
      <c r="N353" s="201"/>
      <c r="O353" s="202"/>
      <c r="P353" s="66"/>
      <c r="Q353" s="66"/>
      <c r="R353" s="66"/>
      <c r="S353" s="66"/>
      <c r="T353" s="66"/>
      <c r="U353" s="66"/>
      <c r="V353" s="66"/>
      <c r="W353" s="66"/>
      <c r="X353" s="67"/>
      <c r="Y353" s="36"/>
      <c r="Z353" s="36"/>
      <c r="AA353" s="36"/>
      <c r="AB353" s="36"/>
      <c r="AC353" s="36"/>
      <c r="AD353" s="36"/>
      <c r="AE353" s="36"/>
      <c r="AT353" s="19" t="s">
        <v>184</v>
      </c>
      <c r="AU353" s="19" t="s">
        <v>141</v>
      </c>
    </row>
    <row r="354" spans="1:65" s="2" customFormat="1" ht="24.2" customHeight="1">
      <c r="A354" s="36"/>
      <c r="B354" s="37"/>
      <c r="C354" s="236" t="s">
        <v>1897</v>
      </c>
      <c r="D354" s="236" t="s">
        <v>405</v>
      </c>
      <c r="E354" s="237" t="s">
        <v>1898</v>
      </c>
      <c r="F354" s="238" t="s">
        <v>1899</v>
      </c>
      <c r="G354" s="239" t="s">
        <v>144</v>
      </c>
      <c r="H354" s="240">
        <v>1</v>
      </c>
      <c r="I354" s="241"/>
      <c r="J354" s="242"/>
      <c r="K354" s="243">
        <f>ROUND(P354*H354,2)</f>
        <v>0</v>
      </c>
      <c r="L354" s="238" t="s">
        <v>182</v>
      </c>
      <c r="M354" s="244"/>
      <c r="N354" s="245" t="s">
        <v>22</v>
      </c>
      <c r="O354" s="186" t="s">
        <v>48</v>
      </c>
      <c r="P354" s="187">
        <f>I354+J354</f>
        <v>0</v>
      </c>
      <c r="Q354" s="187">
        <f>ROUND(I354*H354,2)</f>
        <v>0</v>
      </c>
      <c r="R354" s="187">
        <f>ROUND(J354*H354,2)</f>
        <v>0</v>
      </c>
      <c r="S354" s="66"/>
      <c r="T354" s="188">
        <f>S354*H354</f>
        <v>0</v>
      </c>
      <c r="U354" s="188">
        <v>0.002</v>
      </c>
      <c r="V354" s="188">
        <f>U354*H354</f>
        <v>0.002</v>
      </c>
      <c r="W354" s="188">
        <v>0</v>
      </c>
      <c r="X354" s="189">
        <f>W354*H354</f>
        <v>0</v>
      </c>
      <c r="Y354" s="36"/>
      <c r="Z354" s="36"/>
      <c r="AA354" s="36"/>
      <c r="AB354" s="36"/>
      <c r="AC354" s="36"/>
      <c r="AD354" s="36"/>
      <c r="AE354" s="36"/>
      <c r="AR354" s="190" t="s">
        <v>511</v>
      </c>
      <c r="AT354" s="190" t="s">
        <v>405</v>
      </c>
      <c r="AU354" s="190" t="s">
        <v>141</v>
      </c>
      <c r="AY354" s="19" t="s">
        <v>138</v>
      </c>
      <c r="BE354" s="191">
        <f>IF(O354="základní",K354,0)</f>
        <v>0</v>
      </c>
      <c r="BF354" s="191">
        <f>IF(O354="snížená",K354,0)</f>
        <v>0</v>
      </c>
      <c r="BG354" s="191">
        <f>IF(O354="zákl. přenesená",K354,0)</f>
        <v>0</v>
      </c>
      <c r="BH354" s="191">
        <f>IF(O354="sníž. přenesená",K354,0)</f>
        <v>0</v>
      </c>
      <c r="BI354" s="191">
        <f>IF(O354="nulová",K354,0)</f>
        <v>0</v>
      </c>
      <c r="BJ354" s="19" t="s">
        <v>141</v>
      </c>
      <c r="BK354" s="191">
        <f>ROUND(P354*H354,2)</f>
        <v>0</v>
      </c>
      <c r="BL354" s="19" t="s">
        <v>503</v>
      </c>
      <c r="BM354" s="190" t="s">
        <v>1900</v>
      </c>
    </row>
    <row r="355" spans="1:65" s="2" customFormat="1" ht="33" customHeight="1">
      <c r="A355" s="36"/>
      <c r="B355" s="37"/>
      <c r="C355" s="178" t="s">
        <v>1901</v>
      </c>
      <c r="D355" s="178" t="s">
        <v>142</v>
      </c>
      <c r="E355" s="179" t="s">
        <v>1902</v>
      </c>
      <c r="F355" s="180" t="s">
        <v>1903</v>
      </c>
      <c r="G355" s="181" t="s">
        <v>144</v>
      </c>
      <c r="H355" s="182">
        <v>1</v>
      </c>
      <c r="I355" s="183"/>
      <c r="J355" s="183"/>
      <c r="K355" s="184">
        <f>ROUND(P355*H355,2)</f>
        <v>0</v>
      </c>
      <c r="L355" s="180" t="s">
        <v>182</v>
      </c>
      <c r="M355" s="41"/>
      <c r="N355" s="185" t="s">
        <v>22</v>
      </c>
      <c r="O355" s="186" t="s">
        <v>48</v>
      </c>
      <c r="P355" s="187">
        <f>I355+J355</f>
        <v>0</v>
      </c>
      <c r="Q355" s="187">
        <f>ROUND(I355*H355,2)</f>
        <v>0</v>
      </c>
      <c r="R355" s="187">
        <f>ROUND(J355*H355,2)</f>
        <v>0</v>
      </c>
      <c r="S355" s="66"/>
      <c r="T355" s="188">
        <f>S355*H355</f>
        <v>0</v>
      </c>
      <c r="U355" s="188">
        <v>0</v>
      </c>
      <c r="V355" s="188">
        <f>U355*H355</f>
        <v>0</v>
      </c>
      <c r="W355" s="188">
        <v>0</v>
      </c>
      <c r="X355" s="189">
        <f>W355*H355</f>
        <v>0</v>
      </c>
      <c r="Y355" s="36"/>
      <c r="Z355" s="36"/>
      <c r="AA355" s="36"/>
      <c r="AB355" s="36"/>
      <c r="AC355" s="36"/>
      <c r="AD355" s="36"/>
      <c r="AE355" s="36"/>
      <c r="AR355" s="190" t="s">
        <v>503</v>
      </c>
      <c r="AT355" s="190" t="s">
        <v>142</v>
      </c>
      <c r="AU355" s="190" t="s">
        <v>141</v>
      </c>
      <c r="AY355" s="19" t="s">
        <v>138</v>
      </c>
      <c r="BE355" s="191">
        <f>IF(O355="základní",K355,0)</f>
        <v>0</v>
      </c>
      <c r="BF355" s="191">
        <f>IF(O355="snížená",K355,0)</f>
        <v>0</v>
      </c>
      <c r="BG355" s="191">
        <f>IF(O355="zákl. přenesená",K355,0)</f>
        <v>0</v>
      </c>
      <c r="BH355" s="191">
        <f>IF(O355="sníž. přenesená",K355,0)</f>
        <v>0</v>
      </c>
      <c r="BI355" s="191">
        <f>IF(O355="nulová",K355,0)</f>
        <v>0</v>
      </c>
      <c r="BJ355" s="19" t="s">
        <v>141</v>
      </c>
      <c r="BK355" s="191">
        <f>ROUND(P355*H355,2)</f>
        <v>0</v>
      </c>
      <c r="BL355" s="19" t="s">
        <v>503</v>
      </c>
      <c r="BM355" s="190" t="s">
        <v>1904</v>
      </c>
    </row>
    <row r="356" spans="1:47" s="2" customFormat="1" ht="11.25">
      <c r="A356" s="36"/>
      <c r="B356" s="37"/>
      <c r="C356" s="38"/>
      <c r="D356" s="198" t="s">
        <v>184</v>
      </c>
      <c r="E356" s="38"/>
      <c r="F356" s="199" t="s">
        <v>1905</v>
      </c>
      <c r="G356" s="38"/>
      <c r="H356" s="38"/>
      <c r="I356" s="200"/>
      <c r="J356" s="200"/>
      <c r="K356" s="38"/>
      <c r="L356" s="38"/>
      <c r="M356" s="41"/>
      <c r="N356" s="201"/>
      <c r="O356" s="202"/>
      <c r="P356" s="66"/>
      <c r="Q356" s="66"/>
      <c r="R356" s="66"/>
      <c r="S356" s="66"/>
      <c r="T356" s="66"/>
      <c r="U356" s="66"/>
      <c r="V356" s="66"/>
      <c r="W356" s="66"/>
      <c r="X356" s="67"/>
      <c r="Y356" s="36"/>
      <c r="Z356" s="36"/>
      <c r="AA356" s="36"/>
      <c r="AB356" s="36"/>
      <c r="AC356" s="36"/>
      <c r="AD356" s="36"/>
      <c r="AE356" s="36"/>
      <c r="AT356" s="19" t="s">
        <v>184</v>
      </c>
      <c r="AU356" s="19" t="s">
        <v>141</v>
      </c>
    </row>
    <row r="357" spans="1:65" s="2" customFormat="1" ht="24">
      <c r="A357" s="36"/>
      <c r="B357" s="37"/>
      <c r="C357" s="236" t="s">
        <v>1906</v>
      </c>
      <c r="D357" s="236" t="s">
        <v>405</v>
      </c>
      <c r="E357" s="237" t="s">
        <v>1907</v>
      </c>
      <c r="F357" s="238" t="s">
        <v>1908</v>
      </c>
      <c r="G357" s="239" t="s">
        <v>144</v>
      </c>
      <c r="H357" s="240">
        <v>1</v>
      </c>
      <c r="I357" s="241"/>
      <c r="J357" s="242"/>
      <c r="K357" s="243">
        <f>ROUND(P357*H357,2)</f>
        <v>0</v>
      </c>
      <c r="L357" s="238" t="s">
        <v>182</v>
      </c>
      <c r="M357" s="244"/>
      <c r="N357" s="245" t="s">
        <v>22</v>
      </c>
      <c r="O357" s="186" t="s">
        <v>48</v>
      </c>
      <c r="P357" s="187">
        <f>I357+J357</f>
        <v>0</v>
      </c>
      <c r="Q357" s="187">
        <f>ROUND(I357*H357,2)</f>
        <v>0</v>
      </c>
      <c r="R357" s="187">
        <f>ROUND(J357*H357,2)</f>
        <v>0</v>
      </c>
      <c r="S357" s="66"/>
      <c r="T357" s="188">
        <f>S357*H357</f>
        <v>0</v>
      </c>
      <c r="U357" s="188">
        <v>0.0001</v>
      </c>
      <c r="V357" s="188">
        <f>U357*H357</f>
        <v>0.0001</v>
      </c>
      <c r="W357" s="188">
        <v>0</v>
      </c>
      <c r="X357" s="189">
        <f>W357*H357</f>
        <v>0</v>
      </c>
      <c r="Y357" s="36"/>
      <c r="Z357" s="36"/>
      <c r="AA357" s="36"/>
      <c r="AB357" s="36"/>
      <c r="AC357" s="36"/>
      <c r="AD357" s="36"/>
      <c r="AE357" s="36"/>
      <c r="AR357" s="190" t="s">
        <v>511</v>
      </c>
      <c r="AT357" s="190" t="s">
        <v>405</v>
      </c>
      <c r="AU357" s="190" t="s">
        <v>141</v>
      </c>
      <c r="AY357" s="19" t="s">
        <v>138</v>
      </c>
      <c r="BE357" s="191">
        <f>IF(O357="základní",K357,0)</f>
        <v>0</v>
      </c>
      <c r="BF357" s="191">
        <f>IF(O357="snížená",K357,0)</f>
        <v>0</v>
      </c>
      <c r="BG357" s="191">
        <f>IF(O357="zákl. přenesená",K357,0)</f>
        <v>0</v>
      </c>
      <c r="BH357" s="191">
        <f>IF(O357="sníž. přenesená",K357,0)</f>
        <v>0</v>
      </c>
      <c r="BI357" s="191">
        <f>IF(O357="nulová",K357,0)</f>
        <v>0</v>
      </c>
      <c r="BJ357" s="19" t="s">
        <v>141</v>
      </c>
      <c r="BK357" s="191">
        <f>ROUND(P357*H357,2)</f>
        <v>0</v>
      </c>
      <c r="BL357" s="19" t="s">
        <v>503</v>
      </c>
      <c r="BM357" s="190" t="s">
        <v>1909</v>
      </c>
    </row>
    <row r="358" spans="1:65" s="2" customFormat="1" ht="33" customHeight="1">
      <c r="A358" s="36"/>
      <c r="B358" s="37"/>
      <c r="C358" s="178" t="s">
        <v>1910</v>
      </c>
      <c r="D358" s="178" t="s">
        <v>142</v>
      </c>
      <c r="E358" s="179" t="s">
        <v>1911</v>
      </c>
      <c r="F358" s="180" t="s">
        <v>1912</v>
      </c>
      <c r="G358" s="181" t="s">
        <v>144</v>
      </c>
      <c r="H358" s="182">
        <v>1</v>
      </c>
      <c r="I358" s="183"/>
      <c r="J358" s="183"/>
      <c r="K358" s="184">
        <f>ROUND(P358*H358,2)</f>
        <v>0</v>
      </c>
      <c r="L358" s="180" t="s">
        <v>182</v>
      </c>
      <c r="M358" s="41"/>
      <c r="N358" s="185" t="s">
        <v>22</v>
      </c>
      <c r="O358" s="186" t="s">
        <v>48</v>
      </c>
      <c r="P358" s="187">
        <f>I358+J358</f>
        <v>0</v>
      </c>
      <c r="Q358" s="187">
        <f>ROUND(I358*H358,2)</f>
        <v>0</v>
      </c>
      <c r="R358" s="187">
        <f>ROUND(J358*H358,2)</f>
        <v>0</v>
      </c>
      <c r="S358" s="66"/>
      <c r="T358" s="188">
        <f>S358*H358</f>
        <v>0</v>
      </c>
      <c r="U358" s="188">
        <v>0</v>
      </c>
      <c r="V358" s="188">
        <f>U358*H358</f>
        <v>0</v>
      </c>
      <c r="W358" s="188">
        <v>0</v>
      </c>
      <c r="X358" s="189">
        <f>W358*H358</f>
        <v>0</v>
      </c>
      <c r="Y358" s="36"/>
      <c r="Z358" s="36"/>
      <c r="AA358" s="36"/>
      <c r="AB358" s="36"/>
      <c r="AC358" s="36"/>
      <c r="AD358" s="36"/>
      <c r="AE358" s="36"/>
      <c r="AR358" s="190" t="s">
        <v>503</v>
      </c>
      <c r="AT358" s="190" t="s">
        <v>142</v>
      </c>
      <c r="AU358" s="190" t="s">
        <v>141</v>
      </c>
      <c r="AY358" s="19" t="s">
        <v>138</v>
      </c>
      <c r="BE358" s="191">
        <f>IF(O358="základní",K358,0)</f>
        <v>0</v>
      </c>
      <c r="BF358" s="191">
        <f>IF(O358="snížená",K358,0)</f>
        <v>0</v>
      </c>
      <c r="BG358" s="191">
        <f>IF(O358="zákl. přenesená",K358,0)</f>
        <v>0</v>
      </c>
      <c r="BH358" s="191">
        <f>IF(O358="sníž. přenesená",K358,0)</f>
        <v>0</v>
      </c>
      <c r="BI358" s="191">
        <f>IF(O358="nulová",K358,0)</f>
        <v>0</v>
      </c>
      <c r="BJ358" s="19" t="s">
        <v>141</v>
      </c>
      <c r="BK358" s="191">
        <f>ROUND(P358*H358,2)</f>
        <v>0</v>
      </c>
      <c r="BL358" s="19" t="s">
        <v>503</v>
      </c>
      <c r="BM358" s="190" t="s">
        <v>1913</v>
      </c>
    </row>
    <row r="359" spans="1:47" s="2" customFormat="1" ht="11.25">
      <c r="A359" s="36"/>
      <c r="B359" s="37"/>
      <c r="C359" s="38"/>
      <c r="D359" s="198" t="s">
        <v>184</v>
      </c>
      <c r="E359" s="38"/>
      <c r="F359" s="199" t="s">
        <v>1914</v>
      </c>
      <c r="G359" s="38"/>
      <c r="H359" s="38"/>
      <c r="I359" s="200"/>
      <c r="J359" s="200"/>
      <c r="K359" s="38"/>
      <c r="L359" s="38"/>
      <c r="M359" s="41"/>
      <c r="N359" s="201"/>
      <c r="O359" s="202"/>
      <c r="P359" s="66"/>
      <c r="Q359" s="66"/>
      <c r="R359" s="66"/>
      <c r="S359" s="66"/>
      <c r="T359" s="66"/>
      <c r="U359" s="66"/>
      <c r="V359" s="66"/>
      <c r="W359" s="66"/>
      <c r="X359" s="67"/>
      <c r="Y359" s="36"/>
      <c r="Z359" s="36"/>
      <c r="AA359" s="36"/>
      <c r="AB359" s="36"/>
      <c r="AC359" s="36"/>
      <c r="AD359" s="36"/>
      <c r="AE359" s="36"/>
      <c r="AT359" s="19" t="s">
        <v>184</v>
      </c>
      <c r="AU359" s="19" t="s">
        <v>141</v>
      </c>
    </row>
    <row r="360" spans="1:65" s="2" customFormat="1" ht="24.2" customHeight="1">
      <c r="A360" s="36"/>
      <c r="B360" s="37"/>
      <c r="C360" s="236" t="s">
        <v>1915</v>
      </c>
      <c r="D360" s="236" t="s">
        <v>405</v>
      </c>
      <c r="E360" s="237" t="s">
        <v>1916</v>
      </c>
      <c r="F360" s="238" t="s">
        <v>1917</v>
      </c>
      <c r="G360" s="239" t="s">
        <v>144</v>
      </c>
      <c r="H360" s="240">
        <v>1</v>
      </c>
      <c r="I360" s="241"/>
      <c r="J360" s="242"/>
      <c r="K360" s="243">
        <f>ROUND(P360*H360,2)</f>
        <v>0</v>
      </c>
      <c r="L360" s="238" t="s">
        <v>182</v>
      </c>
      <c r="M360" s="244"/>
      <c r="N360" s="245" t="s">
        <v>22</v>
      </c>
      <c r="O360" s="186" t="s">
        <v>48</v>
      </c>
      <c r="P360" s="187">
        <f>I360+J360</f>
        <v>0</v>
      </c>
      <c r="Q360" s="187">
        <f>ROUND(I360*H360,2)</f>
        <v>0</v>
      </c>
      <c r="R360" s="187">
        <f>ROUND(J360*H360,2)</f>
        <v>0</v>
      </c>
      <c r="S360" s="66"/>
      <c r="T360" s="188">
        <f>S360*H360</f>
        <v>0</v>
      </c>
      <c r="U360" s="188">
        <v>0.0001</v>
      </c>
      <c r="V360" s="188">
        <f>U360*H360</f>
        <v>0.0001</v>
      </c>
      <c r="W360" s="188">
        <v>0</v>
      </c>
      <c r="X360" s="189">
        <f>W360*H360</f>
        <v>0</v>
      </c>
      <c r="Y360" s="36"/>
      <c r="Z360" s="36"/>
      <c r="AA360" s="36"/>
      <c r="AB360" s="36"/>
      <c r="AC360" s="36"/>
      <c r="AD360" s="36"/>
      <c r="AE360" s="36"/>
      <c r="AR360" s="190" t="s">
        <v>511</v>
      </c>
      <c r="AT360" s="190" t="s">
        <v>405</v>
      </c>
      <c r="AU360" s="190" t="s">
        <v>141</v>
      </c>
      <c r="AY360" s="19" t="s">
        <v>138</v>
      </c>
      <c r="BE360" s="191">
        <f>IF(O360="základní",K360,0)</f>
        <v>0</v>
      </c>
      <c r="BF360" s="191">
        <f>IF(O360="snížená",K360,0)</f>
        <v>0</v>
      </c>
      <c r="BG360" s="191">
        <f>IF(O360="zákl. přenesená",K360,0)</f>
        <v>0</v>
      </c>
      <c r="BH360" s="191">
        <f>IF(O360="sníž. přenesená",K360,0)</f>
        <v>0</v>
      </c>
      <c r="BI360" s="191">
        <f>IF(O360="nulová",K360,0)</f>
        <v>0</v>
      </c>
      <c r="BJ360" s="19" t="s">
        <v>141</v>
      </c>
      <c r="BK360" s="191">
        <f>ROUND(P360*H360,2)</f>
        <v>0</v>
      </c>
      <c r="BL360" s="19" t="s">
        <v>503</v>
      </c>
      <c r="BM360" s="190" t="s">
        <v>1918</v>
      </c>
    </row>
    <row r="361" spans="1:65" s="2" customFormat="1" ht="37.9" customHeight="1">
      <c r="A361" s="36"/>
      <c r="B361" s="37"/>
      <c r="C361" s="178" t="s">
        <v>1919</v>
      </c>
      <c r="D361" s="178" t="s">
        <v>142</v>
      </c>
      <c r="E361" s="179" t="s">
        <v>1920</v>
      </c>
      <c r="F361" s="180" t="s">
        <v>1921</v>
      </c>
      <c r="G361" s="181" t="s">
        <v>144</v>
      </c>
      <c r="H361" s="182">
        <v>11</v>
      </c>
      <c r="I361" s="183"/>
      <c r="J361" s="183"/>
      <c r="K361" s="184">
        <f>ROUND(P361*H361,2)</f>
        <v>0</v>
      </c>
      <c r="L361" s="180" t="s">
        <v>182</v>
      </c>
      <c r="M361" s="41"/>
      <c r="N361" s="185" t="s">
        <v>22</v>
      </c>
      <c r="O361" s="186" t="s">
        <v>48</v>
      </c>
      <c r="P361" s="187">
        <f>I361+J361</f>
        <v>0</v>
      </c>
      <c r="Q361" s="187">
        <f>ROUND(I361*H361,2)</f>
        <v>0</v>
      </c>
      <c r="R361" s="187">
        <f>ROUND(J361*H361,2)</f>
        <v>0</v>
      </c>
      <c r="S361" s="66"/>
      <c r="T361" s="188">
        <f>S361*H361</f>
        <v>0</v>
      </c>
      <c r="U361" s="188">
        <v>0</v>
      </c>
      <c r="V361" s="188">
        <f>U361*H361</f>
        <v>0</v>
      </c>
      <c r="W361" s="188">
        <v>0</v>
      </c>
      <c r="X361" s="189">
        <f>W361*H361</f>
        <v>0</v>
      </c>
      <c r="Y361" s="36"/>
      <c r="Z361" s="36"/>
      <c r="AA361" s="36"/>
      <c r="AB361" s="36"/>
      <c r="AC361" s="36"/>
      <c r="AD361" s="36"/>
      <c r="AE361" s="36"/>
      <c r="AR361" s="190" t="s">
        <v>503</v>
      </c>
      <c r="AT361" s="190" t="s">
        <v>142</v>
      </c>
      <c r="AU361" s="190" t="s">
        <v>141</v>
      </c>
      <c r="AY361" s="19" t="s">
        <v>138</v>
      </c>
      <c r="BE361" s="191">
        <f>IF(O361="základní",K361,0)</f>
        <v>0</v>
      </c>
      <c r="BF361" s="191">
        <f>IF(O361="snížená",K361,0)</f>
        <v>0</v>
      </c>
      <c r="BG361" s="191">
        <f>IF(O361="zákl. přenesená",K361,0)</f>
        <v>0</v>
      </c>
      <c r="BH361" s="191">
        <f>IF(O361="sníž. přenesená",K361,0)</f>
        <v>0</v>
      </c>
      <c r="BI361" s="191">
        <f>IF(O361="nulová",K361,0)</f>
        <v>0</v>
      </c>
      <c r="BJ361" s="19" t="s">
        <v>141</v>
      </c>
      <c r="BK361" s="191">
        <f>ROUND(P361*H361,2)</f>
        <v>0</v>
      </c>
      <c r="BL361" s="19" t="s">
        <v>503</v>
      </c>
      <c r="BM361" s="190" t="s">
        <v>1922</v>
      </c>
    </row>
    <row r="362" spans="1:47" s="2" customFormat="1" ht="11.25">
      <c r="A362" s="36"/>
      <c r="B362" s="37"/>
      <c r="C362" s="38"/>
      <c r="D362" s="198" t="s">
        <v>184</v>
      </c>
      <c r="E362" s="38"/>
      <c r="F362" s="199" t="s">
        <v>1923</v>
      </c>
      <c r="G362" s="38"/>
      <c r="H362" s="38"/>
      <c r="I362" s="200"/>
      <c r="J362" s="200"/>
      <c r="K362" s="38"/>
      <c r="L362" s="38"/>
      <c r="M362" s="41"/>
      <c r="N362" s="201"/>
      <c r="O362" s="202"/>
      <c r="P362" s="66"/>
      <c r="Q362" s="66"/>
      <c r="R362" s="66"/>
      <c r="S362" s="66"/>
      <c r="T362" s="66"/>
      <c r="U362" s="66"/>
      <c r="V362" s="66"/>
      <c r="W362" s="66"/>
      <c r="X362" s="67"/>
      <c r="Y362" s="36"/>
      <c r="Z362" s="36"/>
      <c r="AA362" s="36"/>
      <c r="AB362" s="36"/>
      <c r="AC362" s="36"/>
      <c r="AD362" s="36"/>
      <c r="AE362" s="36"/>
      <c r="AT362" s="19" t="s">
        <v>184</v>
      </c>
      <c r="AU362" s="19" t="s">
        <v>141</v>
      </c>
    </row>
    <row r="363" spans="1:65" s="2" customFormat="1" ht="24.2" customHeight="1">
      <c r="A363" s="36"/>
      <c r="B363" s="37"/>
      <c r="C363" s="236" t="s">
        <v>1924</v>
      </c>
      <c r="D363" s="236" t="s">
        <v>405</v>
      </c>
      <c r="E363" s="237" t="s">
        <v>1925</v>
      </c>
      <c r="F363" s="238" t="s">
        <v>1926</v>
      </c>
      <c r="G363" s="239" t="s">
        <v>144</v>
      </c>
      <c r="H363" s="240">
        <v>11</v>
      </c>
      <c r="I363" s="241"/>
      <c r="J363" s="242"/>
      <c r="K363" s="243">
        <f>ROUND(P363*H363,2)</f>
        <v>0</v>
      </c>
      <c r="L363" s="238" t="s">
        <v>182</v>
      </c>
      <c r="M363" s="244"/>
      <c r="N363" s="245" t="s">
        <v>22</v>
      </c>
      <c r="O363" s="186" t="s">
        <v>48</v>
      </c>
      <c r="P363" s="187">
        <f>I363+J363</f>
        <v>0</v>
      </c>
      <c r="Q363" s="187">
        <f>ROUND(I363*H363,2)</f>
        <v>0</v>
      </c>
      <c r="R363" s="187">
        <f>ROUND(J363*H363,2)</f>
        <v>0</v>
      </c>
      <c r="S363" s="66"/>
      <c r="T363" s="188">
        <f>S363*H363</f>
        <v>0</v>
      </c>
      <c r="U363" s="188">
        <v>0.0001</v>
      </c>
      <c r="V363" s="188">
        <f>U363*H363</f>
        <v>0.0011</v>
      </c>
      <c r="W363" s="188">
        <v>0</v>
      </c>
      <c r="X363" s="189">
        <f>W363*H363</f>
        <v>0</v>
      </c>
      <c r="Y363" s="36"/>
      <c r="Z363" s="36"/>
      <c r="AA363" s="36"/>
      <c r="AB363" s="36"/>
      <c r="AC363" s="36"/>
      <c r="AD363" s="36"/>
      <c r="AE363" s="36"/>
      <c r="AR363" s="190" t="s">
        <v>511</v>
      </c>
      <c r="AT363" s="190" t="s">
        <v>405</v>
      </c>
      <c r="AU363" s="190" t="s">
        <v>141</v>
      </c>
      <c r="AY363" s="19" t="s">
        <v>138</v>
      </c>
      <c r="BE363" s="191">
        <f>IF(O363="základní",K363,0)</f>
        <v>0</v>
      </c>
      <c r="BF363" s="191">
        <f>IF(O363="snížená",K363,0)</f>
        <v>0</v>
      </c>
      <c r="BG363" s="191">
        <f>IF(O363="zákl. přenesená",K363,0)</f>
        <v>0</v>
      </c>
      <c r="BH363" s="191">
        <f>IF(O363="sníž. přenesená",K363,0)</f>
        <v>0</v>
      </c>
      <c r="BI363" s="191">
        <f>IF(O363="nulová",K363,0)</f>
        <v>0</v>
      </c>
      <c r="BJ363" s="19" t="s">
        <v>141</v>
      </c>
      <c r="BK363" s="191">
        <f>ROUND(P363*H363,2)</f>
        <v>0</v>
      </c>
      <c r="BL363" s="19" t="s">
        <v>503</v>
      </c>
      <c r="BM363" s="190" t="s">
        <v>1927</v>
      </c>
    </row>
    <row r="364" spans="1:65" s="2" customFormat="1" ht="24.2" customHeight="1">
      <c r="A364" s="36"/>
      <c r="B364" s="37"/>
      <c r="C364" s="178" t="s">
        <v>1928</v>
      </c>
      <c r="D364" s="178" t="s">
        <v>142</v>
      </c>
      <c r="E364" s="179" t="s">
        <v>1929</v>
      </c>
      <c r="F364" s="180" t="s">
        <v>1930</v>
      </c>
      <c r="G364" s="181" t="s">
        <v>144</v>
      </c>
      <c r="H364" s="182">
        <v>23</v>
      </c>
      <c r="I364" s="183"/>
      <c r="J364" s="183"/>
      <c r="K364" s="184">
        <f>ROUND(P364*H364,2)</f>
        <v>0</v>
      </c>
      <c r="L364" s="180" t="s">
        <v>182</v>
      </c>
      <c r="M364" s="41"/>
      <c r="N364" s="185" t="s">
        <v>22</v>
      </c>
      <c r="O364" s="186" t="s">
        <v>48</v>
      </c>
      <c r="P364" s="187">
        <f>I364+J364</f>
        <v>0</v>
      </c>
      <c r="Q364" s="187">
        <f>ROUND(I364*H364,2)</f>
        <v>0</v>
      </c>
      <c r="R364" s="187">
        <f>ROUND(J364*H364,2)</f>
        <v>0</v>
      </c>
      <c r="S364" s="66"/>
      <c r="T364" s="188">
        <f>S364*H364</f>
        <v>0</v>
      </c>
      <c r="U364" s="188">
        <v>0</v>
      </c>
      <c r="V364" s="188">
        <f>U364*H364</f>
        <v>0</v>
      </c>
      <c r="W364" s="188">
        <v>0</v>
      </c>
      <c r="X364" s="189">
        <f>W364*H364</f>
        <v>0</v>
      </c>
      <c r="Y364" s="36"/>
      <c r="Z364" s="36"/>
      <c r="AA364" s="36"/>
      <c r="AB364" s="36"/>
      <c r="AC364" s="36"/>
      <c r="AD364" s="36"/>
      <c r="AE364" s="36"/>
      <c r="AR364" s="190" t="s">
        <v>503</v>
      </c>
      <c r="AT364" s="190" t="s">
        <v>142</v>
      </c>
      <c r="AU364" s="190" t="s">
        <v>141</v>
      </c>
      <c r="AY364" s="19" t="s">
        <v>138</v>
      </c>
      <c r="BE364" s="191">
        <f>IF(O364="základní",K364,0)</f>
        <v>0</v>
      </c>
      <c r="BF364" s="191">
        <f>IF(O364="snížená",K364,0)</f>
        <v>0</v>
      </c>
      <c r="BG364" s="191">
        <f>IF(O364="zákl. přenesená",K364,0)</f>
        <v>0</v>
      </c>
      <c r="BH364" s="191">
        <f>IF(O364="sníž. přenesená",K364,0)</f>
        <v>0</v>
      </c>
      <c r="BI364" s="191">
        <f>IF(O364="nulová",K364,0)</f>
        <v>0</v>
      </c>
      <c r="BJ364" s="19" t="s">
        <v>141</v>
      </c>
      <c r="BK364" s="191">
        <f>ROUND(P364*H364,2)</f>
        <v>0</v>
      </c>
      <c r="BL364" s="19" t="s">
        <v>503</v>
      </c>
      <c r="BM364" s="190" t="s">
        <v>1931</v>
      </c>
    </row>
    <row r="365" spans="1:47" s="2" customFormat="1" ht="11.25">
      <c r="A365" s="36"/>
      <c r="B365" s="37"/>
      <c r="C365" s="38"/>
      <c r="D365" s="198" t="s">
        <v>184</v>
      </c>
      <c r="E365" s="38"/>
      <c r="F365" s="199" t="s">
        <v>1932</v>
      </c>
      <c r="G365" s="38"/>
      <c r="H365" s="38"/>
      <c r="I365" s="200"/>
      <c r="J365" s="200"/>
      <c r="K365" s="38"/>
      <c r="L365" s="38"/>
      <c r="M365" s="41"/>
      <c r="N365" s="201"/>
      <c r="O365" s="202"/>
      <c r="P365" s="66"/>
      <c r="Q365" s="66"/>
      <c r="R365" s="66"/>
      <c r="S365" s="66"/>
      <c r="T365" s="66"/>
      <c r="U365" s="66"/>
      <c r="V365" s="66"/>
      <c r="W365" s="66"/>
      <c r="X365" s="67"/>
      <c r="Y365" s="36"/>
      <c r="Z365" s="36"/>
      <c r="AA365" s="36"/>
      <c r="AB365" s="36"/>
      <c r="AC365" s="36"/>
      <c r="AD365" s="36"/>
      <c r="AE365" s="36"/>
      <c r="AT365" s="19" t="s">
        <v>184</v>
      </c>
      <c r="AU365" s="19" t="s">
        <v>141</v>
      </c>
    </row>
    <row r="366" spans="1:65" s="2" customFormat="1" ht="24.2" customHeight="1">
      <c r="A366" s="36"/>
      <c r="B366" s="37"/>
      <c r="C366" s="178" t="s">
        <v>1933</v>
      </c>
      <c r="D366" s="178" t="s">
        <v>142</v>
      </c>
      <c r="E366" s="179" t="s">
        <v>1934</v>
      </c>
      <c r="F366" s="180" t="s">
        <v>1935</v>
      </c>
      <c r="G366" s="181" t="s">
        <v>144</v>
      </c>
      <c r="H366" s="182">
        <v>23</v>
      </c>
      <c r="I366" s="183"/>
      <c r="J366" s="183"/>
      <c r="K366" s="184">
        <f>ROUND(P366*H366,2)</f>
        <v>0</v>
      </c>
      <c r="L366" s="180" t="s">
        <v>182</v>
      </c>
      <c r="M366" s="41"/>
      <c r="N366" s="185" t="s">
        <v>22</v>
      </c>
      <c r="O366" s="186" t="s">
        <v>48</v>
      </c>
      <c r="P366" s="187">
        <f>I366+J366</f>
        <v>0</v>
      </c>
      <c r="Q366" s="187">
        <f>ROUND(I366*H366,2)</f>
        <v>0</v>
      </c>
      <c r="R366" s="187">
        <f>ROUND(J366*H366,2)</f>
        <v>0</v>
      </c>
      <c r="S366" s="66"/>
      <c r="T366" s="188">
        <f>S366*H366</f>
        <v>0</v>
      </c>
      <c r="U366" s="188">
        <v>0</v>
      </c>
      <c r="V366" s="188">
        <f>U366*H366</f>
        <v>0</v>
      </c>
      <c r="W366" s="188">
        <v>0</v>
      </c>
      <c r="X366" s="189">
        <f>W366*H366</f>
        <v>0</v>
      </c>
      <c r="Y366" s="36"/>
      <c r="Z366" s="36"/>
      <c r="AA366" s="36"/>
      <c r="AB366" s="36"/>
      <c r="AC366" s="36"/>
      <c r="AD366" s="36"/>
      <c r="AE366" s="36"/>
      <c r="AR366" s="190" t="s">
        <v>503</v>
      </c>
      <c r="AT366" s="190" t="s">
        <v>142</v>
      </c>
      <c r="AU366" s="190" t="s">
        <v>141</v>
      </c>
      <c r="AY366" s="19" t="s">
        <v>138</v>
      </c>
      <c r="BE366" s="191">
        <f>IF(O366="základní",K366,0)</f>
        <v>0</v>
      </c>
      <c r="BF366" s="191">
        <f>IF(O366="snížená",K366,0)</f>
        <v>0</v>
      </c>
      <c r="BG366" s="191">
        <f>IF(O366="zákl. přenesená",K366,0)</f>
        <v>0</v>
      </c>
      <c r="BH366" s="191">
        <f>IF(O366="sníž. přenesená",K366,0)</f>
        <v>0</v>
      </c>
      <c r="BI366" s="191">
        <f>IF(O366="nulová",K366,0)</f>
        <v>0</v>
      </c>
      <c r="BJ366" s="19" t="s">
        <v>141</v>
      </c>
      <c r="BK366" s="191">
        <f>ROUND(P366*H366,2)</f>
        <v>0</v>
      </c>
      <c r="BL366" s="19" t="s">
        <v>503</v>
      </c>
      <c r="BM366" s="190" t="s">
        <v>1936</v>
      </c>
    </row>
    <row r="367" spans="1:47" s="2" customFormat="1" ht="11.25">
      <c r="A367" s="36"/>
      <c r="B367" s="37"/>
      <c r="C367" s="38"/>
      <c r="D367" s="198" t="s">
        <v>184</v>
      </c>
      <c r="E367" s="38"/>
      <c r="F367" s="199" t="s">
        <v>1937</v>
      </c>
      <c r="G367" s="38"/>
      <c r="H367" s="38"/>
      <c r="I367" s="200"/>
      <c r="J367" s="200"/>
      <c r="K367" s="38"/>
      <c r="L367" s="38"/>
      <c r="M367" s="41"/>
      <c r="N367" s="201"/>
      <c r="O367" s="202"/>
      <c r="P367" s="66"/>
      <c r="Q367" s="66"/>
      <c r="R367" s="66"/>
      <c r="S367" s="66"/>
      <c r="T367" s="66"/>
      <c r="U367" s="66"/>
      <c r="V367" s="66"/>
      <c r="W367" s="66"/>
      <c r="X367" s="67"/>
      <c r="Y367" s="36"/>
      <c r="Z367" s="36"/>
      <c r="AA367" s="36"/>
      <c r="AB367" s="36"/>
      <c r="AC367" s="36"/>
      <c r="AD367" s="36"/>
      <c r="AE367" s="36"/>
      <c r="AT367" s="19" t="s">
        <v>184</v>
      </c>
      <c r="AU367" s="19" t="s">
        <v>141</v>
      </c>
    </row>
    <row r="368" spans="1:65" s="2" customFormat="1" ht="24.2" customHeight="1">
      <c r="A368" s="36"/>
      <c r="B368" s="37"/>
      <c r="C368" s="178" t="s">
        <v>1938</v>
      </c>
      <c r="D368" s="178" t="s">
        <v>142</v>
      </c>
      <c r="E368" s="179" t="s">
        <v>1939</v>
      </c>
      <c r="F368" s="180" t="s">
        <v>1940</v>
      </c>
      <c r="G368" s="181" t="s">
        <v>144</v>
      </c>
      <c r="H368" s="182">
        <v>23</v>
      </c>
      <c r="I368" s="183"/>
      <c r="J368" s="183"/>
      <c r="K368" s="184">
        <f>ROUND(P368*H368,2)</f>
        <v>0</v>
      </c>
      <c r="L368" s="180" t="s">
        <v>182</v>
      </c>
      <c r="M368" s="41"/>
      <c r="N368" s="185" t="s">
        <v>22</v>
      </c>
      <c r="O368" s="186" t="s">
        <v>48</v>
      </c>
      <c r="P368" s="187">
        <f>I368+J368</f>
        <v>0</v>
      </c>
      <c r="Q368" s="187">
        <f>ROUND(I368*H368,2)</f>
        <v>0</v>
      </c>
      <c r="R368" s="187">
        <f>ROUND(J368*H368,2)</f>
        <v>0</v>
      </c>
      <c r="S368" s="66"/>
      <c r="T368" s="188">
        <f>S368*H368</f>
        <v>0</v>
      </c>
      <c r="U368" s="188">
        <v>0</v>
      </c>
      <c r="V368" s="188">
        <f>U368*H368</f>
        <v>0</v>
      </c>
      <c r="W368" s="188">
        <v>0</v>
      </c>
      <c r="X368" s="189">
        <f>W368*H368</f>
        <v>0</v>
      </c>
      <c r="Y368" s="36"/>
      <c r="Z368" s="36"/>
      <c r="AA368" s="36"/>
      <c r="AB368" s="36"/>
      <c r="AC368" s="36"/>
      <c r="AD368" s="36"/>
      <c r="AE368" s="36"/>
      <c r="AR368" s="190" t="s">
        <v>503</v>
      </c>
      <c r="AT368" s="190" t="s">
        <v>142</v>
      </c>
      <c r="AU368" s="190" t="s">
        <v>141</v>
      </c>
      <c r="AY368" s="19" t="s">
        <v>138</v>
      </c>
      <c r="BE368" s="191">
        <f>IF(O368="základní",K368,0)</f>
        <v>0</v>
      </c>
      <c r="BF368" s="191">
        <f>IF(O368="snížená",K368,0)</f>
        <v>0</v>
      </c>
      <c r="BG368" s="191">
        <f>IF(O368="zákl. přenesená",K368,0)</f>
        <v>0</v>
      </c>
      <c r="BH368" s="191">
        <f>IF(O368="sníž. přenesená",K368,0)</f>
        <v>0</v>
      </c>
      <c r="BI368" s="191">
        <f>IF(O368="nulová",K368,0)</f>
        <v>0</v>
      </c>
      <c r="BJ368" s="19" t="s">
        <v>141</v>
      </c>
      <c r="BK368" s="191">
        <f>ROUND(P368*H368,2)</f>
        <v>0</v>
      </c>
      <c r="BL368" s="19" t="s">
        <v>503</v>
      </c>
      <c r="BM368" s="190" t="s">
        <v>1941</v>
      </c>
    </row>
    <row r="369" spans="1:47" s="2" customFormat="1" ht="11.25">
      <c r="A369" s="36"/>
      <c r="B369" s="37"/>
      <c r="C369" s="38"/>
      <c r="D369" s="198" t="s">
        <v>184</v>
      </c>
      <c r="E369" s="38"/>
      <c r="F369" s="199" t="s">
        <v>1942</v>
      </c>
      <c r="G369" s="38"/>
      <c r="H369" s="38"/>
      <c r="I369" s="200"/>
      <c r="J369" s="200"/>
      <c r="K369" s="38"/>
      <c r="L369" s="38"/>
      <c r="M369" s="41"/>
      <c r="N369" s="201"/>
      <c r="O369" s="202"/>
      <c r="P369" s="66"/>
      <c r="Q369" s="66"/>
      <c r="R369" s="66"/>
      <c r="S369" s="66"/>
      <c r="T369" s="66"/>
      <c r="U369" s="66"/>
      <c r="V369" s="66"/>
      <c r="W369" s="66"/>
      <c r="X369" s="67"/>
      <c r="Y369" s="36"/>
      <c r="Z369" s="36"/>
      <c r="AA369" s="36"/>
      <c r="AB369" s="36"/>
      <c r="AC369" s="36"/>
      <c r="AD369" s="36"/>
      <c r="AE369" s="36"/>
      <c r="AT369" s="19" t="s">
        <v>184</v>
      </c>
      <c r="AU369" s="19" t="s">
        <v>141</v>
      </c>
    </row>
    <row r="370" spans="1:65" s="2" customFormat="1" ht="24.2" customHeight="1">
      <c r="A370" s="36"/>
      <c r="B370" s="37"/>
      <c r="C370" s="178" t="s">
        <v>1943</v>
      </c>
      <c r="D370" s="178" t="s">
        <v>142</v>
      </c>
      <c r="E370" s="179" t="s">
        <v>1944</v>
      </c>
      <c r="F370" s="180" t="s">
        <v>1945</v>
      </c>
      <c r="G370" s="181" t="s">
        <v>144</v>
      </c>
      <c r="H370" s="182">
        <v>1</v>
      </c>
      <c r="I370" s="183"/>
      <c r="J370" s="183"/>
      <c r="K370" s="184">
        <f>ROUND(P370*H370,2)</f>
        <v>0</v>
      </c>
      <c r="L370" s="180" t="s">
        <v>182</v>
      </c>
      <c r="M370" s="41"/>
      <c r="N370" s="185" t="s">
        <v>22</v>
      </c>
      <c r="O370" s="186" t="s">
        <v>48</v>
      </c>
      <c r="P370" s="187">
        <f>I370+J370</f>
        <v>0</v>
      </c>
      <c r="Q370" s="187">
        <f>ROUND(I370*H370,2)</f>
        <v>0</v>
      </c>
      <c r="R370" s="187">
        <f>ROUND(J370*H370,2)</f>
        <v>0</v>
      </c>
      <c r="S370" s="66"/>
      <c r="T370" s="188">
        <f>S370*H370</f>
        <v>0</v>
      </c>
      <c r="U370" s="188">
        <v>0</v>
      </c>
      <c r="V370" s="188">
        <f>U370*H370</f>
        <v>0</v>
      </c>
      <c r="W370" s="188">
        <v>0</v>
      </c>
      <c r="X370" s="189">
        <f>W370*H370</f>
        <v>0</v>
      </c>
      <c r="Y370" s="36"/>
      <c r="Z370" s="36"/>
      <c r="AA370" s="36"/>
      <c r="AB370" s="36"/>
      <c r="AC370" s="36"/>
      <c r="AD370" s="36"/>
      <c r="AE370" s="36"/>
      <c r="AR370" s="190" t="s">
        <v>503</v>
      </c>
      <c r="AT370" s="190" t="s">
        <v>142</v>
      </c>
      <c r="AU370" s="190" t="s">
        <v>141</v>
      </c>
      <c r="AY370" s="19" t="s">
        <v>138</v>
      </c>
      <c r="BE370" s="191">
        <f>IF(O370="základní",K370,0)</f>
        <v>0</v>
      </c>
      <c r="BF370" s="191">
        <f>IF(O370="snížená",K370,0)</f>
        <v>0</v>
      </c>
      <c r="BG370" s="191">
        <f>IF(O370="zákl. přenesená",K370,0)</f>
        <v>0</v>
      </c>
      <c r="BH370" s="191">
        <f>IF(O370="sníž. přenesená",K370,0)</f>
        <v>0</v>
      </c>
      <c r="BI370" s="191">
        <f>IF(O370="nulová",K370,0)</f>
        <v>0</v>
      </c>
      <c r="BJ370" s="19" t="s">
        <v>141</v>
      </c>
      <c r="BK370" s="191">
        <f>ROUND(P370*H370,2)</f>
        <v>0</v>
      </c>
      <c r="BL370" s="19" t="s">
        <v>503</v>
      </c>
      <c r="BM370" s="190" t="s">
        <v>1946</v>
      </c>
    </row>
    <row r="371" spans="1:47" s="2" customFormat="1" ht="11.25">
      <c r="A371" s="36"/>
      <c r="B371" s="37"/>
      <c r="C371" s="38"/>
      <c r="D371" s="198" t="s">
        <v>184</v>
      </c>
      <c r="E371" s="38"/>
      <c r="F371" s="199" t="s">
        <v>1947</v>
      </c>
      <c r="G371" s="38"/>
      <c r="H371" s="38"/>
      <c r="I371" s="200"/>
      <c r="J371" s="200"/>
      <c r="K371" s="38"/>
      <c r="L371" s="38"/>
      <c r="M371" s="41"/>
      <c r="N371" s="201"/>
      <c r="O371" s="202"/>
      <c r="P371" s="66"/>
      <c r="Q371" s="66"/>
      <c r="R371" s="66"/>
      <c r="S371" s="66"/>
      <c r="T371" s="66"/>
      <c r="U371" s="66"/>
      <c r="V371" s="66"/>
      <c r="W371" s="66"/>
      <c r="X371" s="67"/>
      <c r="Y371" s="36"/>
      <c r="Z371" s="36"/>
      <c r="AA371" s="36"/>
      <c r="AB371" s="36"/>
      <c r="AC371" s="36"/>
      <c r="AD371" s="36"/>
      <c r="AE371" s="36"/>
      <c r="AT371" s="19" t="s">
        <v>184</v>
      </c>
      <c r="AU371" s="19" t="s">
        <v>141</v>
      </c>
    </row>
    <row r="372" spans="1:65" s="2" customFormat="1" ht="44.25" customHeight="1">
      <c r="A372" s="36"/>
      <c r="B372" s="37"/>
      <c r="C372" s="236" t="s">
        <v>1948</v>
      </c>
      <c r="D372" s="236" t="s">
        <v>405</v>
      </c>
      <c r="E372" s="237" t="s">
        <v>1949</v>
      </c>
      <c r="F372" s="238" t="s">
        <v>1950</v>
      </c>
      <c r="G372" s="239" t="s">
        <v>144</v>
      </c>
      <c r="H372" s="240">
        <v>1</v>
      </c>
      <c r="I372" s="241"/>
      <c r="J372" s="242"/>
      <c r="K372" s="243">
        <f>ROUND(P372*H372,2)</f>
        <v>0</v>
      </c>
      <c r="L372" s="238" t="s">
        <v>182</v>
      </c>
      <c r="M372" s="244"/>
      <c r="N372" s="245" t="s">
        <v>22</v>
      </c>
      <c r="O372" s="186" t="s">
        <v>48</v>
      </c>
      <c r="P372" s="187">
        <f>I372+J372</f>
        <v>0</v>
      </c>
      <c r="Q372" s="187">
        <f>ROUND(I372*H372,2)</f>
        <v>0</v>
      </c>
      <c r="R372" s="187">
        <f>ROUND(J372*H372,2)</f>
        <v>0</v>
      </c>
      <c r="S372" s="66"/>
      <c r="T372" s="188">
        <f>S372*H372</f>
        <v>0</v>
      </c>
      <c r="U372" s="188">
        <v>0.0002</v>
      </c>
      <c r="V372" s="188">
        <f>U372*H372</f>
        <v>0.0002</v>
      </c>
      <c r="W372" s="188">
        <v>0</v>
      </c>
      <c r="X372" s="189">
        <f>W372*H372</f>
        <v>0</v>
      </c>
      <c r="Y372" s="36"/>
      <c r="Z372" s="36"/>
      <c r="AA372" s="36"/>
      <c r="AB372" s="36"/>
      <c r="AC372" s="36"/>
      <c r="AD372" s="36"/>
      <c r="AE372" s="36"/>
      <c r="AR372" s="190" t="s">
        <v>511</v>
      </c>
      <c r="AT372" s="190" t="s">
        <v>405</v>
      </c>
      <c r="AU372" s="190" t="s">
        <v>141</v>
      </c>
      <c r="AY372" s="19" t="s">
        <v>138</v>
      </c>
      <c r="BE372" s="191">
        <f>IF(O372="základní",K372,0)</f>
        <v>0</v>
      </c>
      <c r="BF372" s="191">
        <f>IF(O372="snížená",K372,0)</f>
        <v>0</v>
      </c>
      <c r="BG372" s="191">
        <f>IF(O372="zákl. přenesená",K372,0)</f>
        <v>0</v>
      </c>
      <c r="BH372" s="191">
        <f>IF(O372="sníž. přenesená",K372,0)</f>
        <v>0</v>
      </c>
      <c r="BI372" s="191">
        <f>IF(O372="nulová",K372,0)</f>
        <v>0</v>
      </c>
      <c r="BJ372" s="19" t="s">
        <v>141</v>
      </c>
      <c r="BK372" s="191">
        <f>ROUND(P372*H372,2)</f>
        <v>0</v>
      </c>
      <c r="BL372" s="19" t="s">
        <v>503</v>
      </c>
      <c r="BM372" s="190" t="s">
        <v>1951</v>
      </c>
    </row>
    <row r="373" spans="1:65" s="2" customFormat="1" ht="33" customHeight="1">
      <c r="A373" s="36"/>
      <c r="B373" s="37"/>
      <c r="C373" s="178" t="s">
        <v>1952</v>
      </c>
      <c r="D373" s="178" t="s">
        <v>142</v>
      </c>
      <c r="E373" s="179" t="s">
        <v>1953</v>
      </c>
      <c r="F373" s="180" t="s">
        <v>1954</v>
      </c>
      <c r="G373" s="181" t="s">
        <v>144</v>
      </c>
      <c r="H373" s="182">
        <v>2</v>
      </c>
      <c r="I373" s="183"/>
      <c r="J373" s="183"/>
      <c r="K373" s="184">
        <f>ROUND(P373*H373,2)</f>
        <v>0</v>
      </c>
      <c r="L373" s="180" t="s">
        <v>182</v>
      </c>
      <c r="M373" s="41"/>
      <c r="N373" s="185" t="s">
        <v>22</v>
      </c>
      <c r="O373" s="186" t="s">
        <v>48</v>
      </c>
      <c r="P373" s="187">
        <f>I373+J373</f>
        <v>0</v>
      </c>
      <c r="Q373" s="187">
        <f>ROUND(I373*H373,2)</f>
        <v>0</v>
      </c>
      <c r="R373" s="187">
        <f>ROUND(J373*H373,2)</f>
        <v>0</v>
      </c>
      <c r="S373" s="66"/>
      <c r="T373" s="188">
        <f>S373*H373</f>
        <v>0</v>
      </c>
      <c r="U373" s="188">
        <v>0</v>
      </c>
      <c r="V373" s="188">
        <f>U373*H373</f>
        <v>0</v>
      </c>
      <c r="W373" s="188">
        <v>0</v>
      </c>
      <c r="X373" s="189">
        <f>W373*H373</f>
        <v>0</v>
      </c>
      <c r="Y373" s="36"/>
      <c r="Z373" s="36"/>
      <c r="AA373" s="36"/>
      <c r="AB373" s="36"/>
      <c r="AC373" s="36"/>
      <c r="AD373" s="36"/>
      <c r="AE373" s="36"/>
      <c r="AR373" s="190" t="s">
        <v>503</v>
      </c>
      <c r="AT373" s="190" t="s">
        <v>142</v>
      </c>
      <c r="AU373" s="190" t="s">
        <v>141</v>
      </c>
      <c r="AY373" s="19" t="s">
        <v>138</v>
      </c>
      <c r="BE373" s="191">
        <f>IF(O373="základní",K373,0)</f>
        <v>0</v>
      </c>
      <c r="BF373" s="191">
        <f>IF(O373="snížená",K373,0)</f>
        <v>0</v>
      </c>
      <c r="BG373" s="191">
        <f>IF(O373="zákl. přenesená",K373,0)</f>
        <v>0</v>
      </c>
      <c r="BH373" s="191">
        <f>IF(O373="sníž. přenesená",K373,0)</f>
        <v>0</v>
      </c>
      <c r="BI373" s="191">
        <f>IF(O373="nulová",K373,0)</f>
        <v>0</v>
      </c>
      <c r="BJ373" s="19" t="s">
        <v>141</v>
      </c>
      <c r="BK373" s="191">
        <f>ROUND(P373*H373,2)</f>
        <v>0</v>
      </c>
      <c r="BL373" s="19" t="s">
        <v>503</v>
      </c>
      <c r="BM373" s="190" t="s">
        <v>1955</v>
      </c>
    </row>
    <row r="374" spans="1:47" s="2" customFormat="1" ht="11.25">
      <c r="A374" s="36"/>
      <c r="B374" s="37"/>
      <c r="C374" s="38"/>
      <c r="D374" s="198" t="s">
        <v>184</v>
      </c>
      <c r="E374" s="38"/>
      <c r="F374" s="199" t="s">
        <v>1956</v>
      </c>
      <c r="G374" s="38"/>
      <c r="H374" s="38"/>
      <c r="I374" s="200"/>
      <c r="J374" s="200"/>
      <c r="K374" s="38"/>
      <c r="L374" s="38"/>
      <c r="M374" s="41"/>
      <c r="N374" s="201"/>
      <c r="O374" s="202"/>
      <c r="P374" s="66"/>
      <c r="Q374" s="66"/>
      <c r="R374" s="66"/>
      <c r="S374" s="66"/>
      <c r="T374" s="66"/>
      <c r="U374" s="66"/>
      <c r="V374" s="66"/>
      <c r="W374" s="66"/>
      <c r="X374" s="67"/>
      <c r="Y374" s="36"/>
      <c r="Z374" s="36"/>
      <c r="AA374" s="36"/>
      <c r="AB374" s="36"/>
      <c r="AC374" s="36"/>
      <c r="AD374" s="36"/>
      <c r="AE374" s="36"/>
      <c r="AT374" s="19" t="s">
        <v>184</v>
      </c>
      <c r="AU374" s="19" t="s">
        <v>141</v>
      </c>
    </row>
    <row r="375" spans="1:65" s="2" customFormat="1" ht="37.9" customHeight="1">
      <c r="A375" s="36"/>
      <c r="B375" s="37"/>
      <c r="C375" s="236" t="s">
        <v>1957</v>
      </c>
      <c r="D375" s="236" t="s">
        <v>405</v>
      </c>
      <c r="E375" s="237" t="s">
        <v>1958</v>
      </c>
      <c r="F375" s="238" t="s">
        <v>1959</v>
      </c>
      <c r="G375" s="239" t="s">
        <v>144</v>
      </c>
      <c r="H375" s="240">
        <v>2</v>
      </c>
      <c r="I375" s="241"/>
      <c r="J375" s="242"/>
      <c r="K375" s="243">
        <f>ROUND(P375*H375,2)</f>
        <v>0</v>
      </c>
      <c r="L375" s="238" t="s">
        <v>182</v>
      </c>
      <c r="M375" s="244"/>
      <c r="N375" s="245" t="s">
        <v>22</v>
      </c>
      <c r="O375" s="186" t="s">
        <v>48</v>
      </c>
      <c r="P375" s="187">
        <f>I375+J375</f>
        <v>0</v>
      </c>
      <c r="Q375" s="187">
        <f>ROUND(I375*H375,2)</f>
        <v>0</v>
      </c>
      <c r="R375" s="187">
        <f>ROUND(J375*H375,2)</f>
        <v>0</v>
      </c>
      <c r="S375" s="66"/>
      <c r="T375" s="188">
        <f>S375*H375</f>
        <v>0</v>
      </c>
      <c r="U375" s="188">
        <v>0.0002</v>
      </c>
      <c r="V375" s="188">
        <f>U375*H375</f>
        <v>0.0004</v>
      </c>
      <c r="W375" s="188">
        <v>0</v>
      </c>
      <c r="X375" s="189">
        <f>W375*H375</f>
        <v>0</v>
      </c>
      <c r="Y375" s="36"/>
      <c r="Z375" s="36"/>
      <c r="AA375" s="36"/>
      <c r="AB375" s="36"/>
      <c r="AC375" s="36"/>
      <c r="AD375" s="36"/>
      <c r="AE375" s="36"/>
      <c r="AR375" s="190" t="s">
        <v>511</v>
      </c>
      <c r="AT375" s="190" t="s">
        <v>405</v>
      </c>
      <c r="AU375" s="190" t="s">
        <v>141</v>
      </c>
      <c r="AY375" s="19" t="s">
        <v>138</v>
      </c>
      <c r="BE375" s="191">
        <f>IF(O375="základní",K375,0)</f>
        <v>0</v>
      </c>
      <c r="BF375" s="191">
        <f>IF(O375="snížená",K375,0)</f>
        <v>0</v>
      </c>
      <c r="BG375" s="191">
        <f>IF(O375="zákl. přenesená",K375,0)</f>
        <v>0</v>
      </c>
      <c r="BH375" s="191">
        <f>IF(O375="sníž. přenesená",K375,0)</f>
        <v>0</v>
      </c>
      <c r="BI375" s="191">
        <f>IF(O375="nulová",K375,0)</f>
        <v>0</v>
      </c>
      <c r="BJ375" s="19" t="s">
        <v>141</v>
      </c>
      <c r="BK375" s="191">
        <f>ROUND(P375*H375,2)</f>
        <v>0</v>
      </c>
      <c r="BL375" s="19" t="s">
        <v>503</v>
      </c>
      <c r="BM375" s="190" t="s">
        <v>1960</v>
      </c>
    </row>
    <row r="376" spans="1:65" s="2" customFormat="1" ht="24.2" customHeight="1">
      <c r="A376" s="36"/>
      <c r="B376" s="37"/>
      <c r="C376" s="178" t="s">
        <v>1961</v>
      </c>
      <c r="D376" s="178" t="s">
        <v>142</v>
      </c>
      <c r="E376" s="179" t="s">
        <v>1962</v>
      </c>
      <c r="F376" s="180" t="s">
        <v>1963</v>
      </c>
      <c r="G376" s="181" t="s">
        <v>144</v>
      </c>
      <c r="H376" s="182">
        <v>1</v>
      </c>
      <c r="I376" s="183"/>
      <c r="J376" s="183"/>
      <c r="K376" s="184">
        <f>ROUND(P376*H376,2)</f>
        <v>0</v>
      </c>
      <c r="L376" s="180" t="s">
        <v>182</v>
      </c>
      <c r="M376" s="41"/>
      <c r="N376" s="185" t="s">
        <v>22</v>
      </c>
      <c r="O376" s="186" t="s">
        <v>48</v>
      </c>
      <c r="P376" s="187">
        <f>I376+J376</f>
        <v>0</v>
      </c>
      <c r="Q376" s="187">
        <f>ROUND(I376*H376,2)</f>
        <v>0</v>
      </c>
      <c r="R376" s="187">
        <f>ROUND(J376*H376,2)</f>
        <v>0</v>
      </c>
      <c r="S376" s="66"/>
      <c r="T376" s="188">
        <f>S376*H376</f>
        <v>0</v>
      </c>
      <c r="U376" s="188">
        <v>0</v>
      </c>
      <c r="V376" s="188">
        <f>U376*H376</f>
        <v>0</v>
      </c>
      <c r="W376" s="188">
        <v>0</v>
      </c>
      <c r="X376" s="189">
        <f>W376*H376</f>
        <v>0</v>
      </c>
      <c r="Y376" s="36"/>
      <c r="Z376" s="36"/>
      <c r="AA376" s="36"/>
      <c r="AB376" s="36"/>
      <c r="AC376" s="36"/>
      <c r="AD376" s="36"/>
      <c r="AE376" s="36"/>
      <c r="AR376" s="190" t="s">
        <v>503</v>
      </c>
      <c r="AT376" s="190" t="s">
        <v>142</v>
      </c>
      <c r="AU376" s="190" t="s">
        <v>141</v>
      </c>
      <c r="AY376" s="19" t="s">
        <v>138</v>
      </c>
      <c r="BE376" s="191">
        <f>IF(O376="základní",K376,0)</f>
        <v>0</v>
      </c>
      <c r="BF376" s="191">
        <f>IF(O376="snížená",K376,0)</f>
        <v>0</v>
      </c>
      <c r="BG376" s="191">
        <f>IF(O376="zákl. přenesená",K376,0)</f>
        <v>0</v>
      </c>
      <c r="BH376" s="191">
        <f>IF(O376="sníž. přenesená",K376,0)</f>
        <v>0</v>
      </c>
      <c r="BI376" s="191">
        <f>IF(O376="nulová",K376,0)</f>
        <v>0</v>
      </c>
      <c r="BJ376" s="19" t="s">
        <v>141</v>
      </c>
      <c r="BK376" s="191">
        <f>ROUND(P376*H376,2)</f>
        <v>0</v>
      </c>
      <c r="BL376" s="19" t="s">
        <v>503</v>
      </c>
      <c r="BM376" s="190" t="s">
        <v>1964</v>
      </c>
    </row>
    <row r="377" spans="1:47" s="2" customFormat="1" ht="11.25">
      <c r="A377" s="36"/>
      <c r="B377" s="37"/>
      <c r="C377" s="38"/>
      <c r="D377" s="198" t="s">
        <v>184</v>
      </c>
      <c r="E377" s="38"/>
      <c r="F377" s="199" t="s">
        <v>1965</v>
      </c>
      <c r="G377" s="38"/>
      <c r="H377" s="38"/>
      <c r="I377" s="200"/>
      <c r="J377" s="200"/>
      <c r="K377" s="38"/>
      <c r="L377" s="38"/>
      <c r="M377" s="41"/>
      <c r="N377" s="201"/>
      <c r="O377" s="202"/>
      <c r="P377" s="66"/>
      <c r="Q377" s="66"/>
      <c r="R377" s="66"/>
      <c r="S377" s="66"/>
      <c r="T377" s="66"/>
      <c r="U377" s="66"/>
      <c r="V377" s="66"/>
      <c r="W377" s="66"/>
      <c r="X377" s="67"/>
      <c r="Y377" s="36"/>
      <c r="Z377" s="36"/>
      <c r="AA377" s="36"/>
      <c r="AB377" s="36"/>
      <c r="AC377" s="36"/>
      <c r="AD377" s="36"/>
      <c r="AE377" s="36"/>
      <c r="AT377" s="19" t="s">
        <v>184</v>
      </c>
      <c r="AU377" s="19" t="s">
        <v>141</v>
      </c>
    </row>
    <row r="378" spans="1:65" s="2" customFormat="1" ht="24.2" customHeight="1">
      <c r="A378" s="36"/>
      <c r="B378" s="37"/>
      <c r="C378" s="178" t="s">
        <v>1966</v>
      </c>
      <c r="D378" s="178" t="s">
        <v>142</v>
      </c>
      <c r="E378" s="179" t="s">
        <v>1967</v>
      </c>
      <c r="F378" s="180" t="s">
        <v>1968</v>
      </c>
      <c r="G378" s="181" t="s">
        <v>144</v>
      </c>
      <c r="H378" s="182">
        <v>1</v>
      </c>
      <c r="I378" s="183"/>
      <c r="J378" s="183"/>
      <c r="K378" s="184">
        <f>ROUND(P378*H378,2)</f>
        <v>0</v>
      </c>
      <c r="L378" s="180" t="s">
        <v>182</v>
      </c>
      <c r="M378" s="41"/>
      <c r="N378" s="185" t="s">
        <v>22</v>
      </c>
      <c r="O378" s="186" t="s">
        <v>48</v>
      </c>
      <c r="P378" s="187">
        <f>I378+J378</f>
        <v>0</v>
      </c>
      <c r="Q378" s="187">
        <f>ROUND(I378*H378,2)</f>
        <v>0</v>
      </c>
      <c r="R378" s="187">
        <f>ROUND(J378*H378,2)</f>
        <v>0</v>
      </c>
      <c r="S378" s="66"/>
      <c r="T378" s="188">
        <f>S378*H378</f>
        <v>0</v>
      </c>
      <c r="U378" s="188">
        <v>0</v>
      </c>
      <c r="V378" s="188">
        <f>U378*H378</f>
        <v>0</v>
      </c>
      <c r="W378" s="188">
        <v>0</v>
      </c>
      <c r="X378" s="189">
        <f>W378*H378</f>
        <v>0</v>
      </c>
      <c r="Y378" s="36"/>
      <c r="Z378" s="36"/>
      <c r="AA378" s="36"/>
      <c r="AB378" s="36"/>
      <c r="AC378" s="36"/>
      <c r="AD378" s="36"/>
      <c r="AE378" s="36"/>
      <c r="AR378" s="190" t="s">
        <v>503</v>
      </c>
      <c r="AT378" s="190" t="s">
        <v>142</v>
      </c>
      <c r="AU378" s="190" t="s">
        <v>141</v>
      </c>
      <c r="AY378" s="19" t="s">
        <v>138</v>
      </c>
      <c r="BE378" s="191">
        <f>IF(O378="základní",K378,0)</f>
        <v>0</v>
      </c>
      <c r="BF378" s="191">
        <f>IF(O378="snížená",K378,0)</f>
        <v>0</v>
      </c>
      <c r="BG378" s="191">
        <f>IF(O378="zákl. přenesená",K378,0)</f>
        <v>0</v>
      </c>
      <c r="BH378" s="191">
        <f>IF(O378="sníž. přenesená",K378,0)</f>
        <v>0</v>
      </c>
      <c r="BI378" s="191">
        <f>IF(O378="nulová",K378,0)</f>
        <v>0</v>
      </c>
      <c r="BJ378" s="19" t="s">
        <v>141</v>
      </c>
      <c r="BK378" s="191">
        <f>ROUND(P378*H378,2)</f>
        <v>0</v>
      </c>
      <c r="BL378" s="19" t="s">
        <v>503</v>
      </c>
      <c r="BM378" s="190" t="s">
        <v>1969</v>
      </c>
    </row>
    <row r="379" spans="1:47" s="2" customFormat="1" ht="11.25">
      <c r="A379" s="36"/>
      <c r="B379" s="37"/>
      <c r="C379" s="38"/>
      <c r="D379" s="198" t="s">
        <v>184</v>
      </c>
      <c r="E379" s="38"/>
      <c r="F379" s="199" t="s">
        <v>1970</v>
      </c>
      <c r="G379" s="38"/>
      <c r="H379" s="38"/>
      <c r="I379" s="200"/>
      <c r="J379" s="200"/>
      <c r="K379" s="38"/>
      <c r="L379" s="38"/>
      <c r="M379" s="41"/>
      <c r="N379" s="201"/>
      <c r="O379" s="202"/>
      <c r="P379" s="66"/>
      <c r="Q379" s="66"/>
      <c r="R379" s="66"/>
      <c r="S379" s="66"/>
      <c r="T379" s="66"/>
      <c r="U379" s="66"/>
      <c r="V379" s="66"/>
      <c r="W379" s="66"/>
      <c r="X379" s="67"/>
      <c r="Y379" s="36"/>
      <c r="Z379" s="36"/>
      <c r="AA379" s="36"/>
      <c r="AB379" s="36"/>
      <c r="AC379" s="36"/>
      <c r="AD379" s="36"/>
      <c r="AE379" s="36"/>
      <c r="AT379" s="19" t="s">
        <v>184</v>
      </c>
      <c r="AU379" s="19" t="s">
        <v>141</v>
      </c>
    </row>
    <row r="380" spans="1:65" s="2" customFormat="1" ht="24.2" customHeight="1">
      <c r="A380" s="36"/>
      <c r="B380" s="37"/>
      <c r="C380" s="236" t="s">
        <v>1971</v>
      </c>
      <c r="D380" s="236" t="s">
        <v>405</v>
      </c>
      <c r="E380" s="237" t="s">
        <v>1972</v>
      </c>
      <c r="F380" s="238" t="s">
        <v>1973</v>
      </c>
      <c r="G380" s="239" t="s">
        <v>144</v>
      </c>
      <c r="H380" s="240">
        <v>2</v>
      </c>
      <c r="I380" s="241"/>
      <c r="J380" s="242"/>
      <c r="K380" s="243">
        <f>ROUND(P380*H380,2)</f>
        <v>0</v>
      </c>
      <c r="L380" s="238" t="s">
        <v>182</v>
      </c>
      <c r="M380" s="244"/>
      <c r="N380" s="245" t="s">
        <v>22</v>
      </c>
      <c r="O380" s="186" t="s">
        <v>48</v>
      </c>
      <c r="P380" s="187">
        <f>I380+J380</f>
        <v>0</v>
      </c>
      <c r="Q380" s="187">
        <f>ROUND(I380*H380,2)</f>
        <v>0</v>
      </c>
      <c r="R380" s="187">
        <f>ROUND(J380*H380,2)</f>
        <v>0</v>
      </c>
      <c r="S380" s="66"/>
      <c r="T380" s="188">
        <f>S380*H380</f>
        <v>0</v>
      </c>
      <c r="U380" s="188">
        <v>9E-05</v>
      </c>
      <c r="V380" s="188">
        <f>U380*H380</f>
        <v>0.00018</v>
      </c>
      <c r="W380" s="188">
        <v>0</v>
      </c>
      <c r="X380" s="189">
        <f>W380*H380</f>
        <v>0</v>
      </c>
      <c r="Y380" s="36"/>
      <c r="Z380" s="36"/>
      <c r="AA380" s="36"/>
      <c r="AB380" s="36"/>
      <c r="AC380" s="36"/>
      <c r="AD380" s="36"/>
      <c r="AE380" s="36"/>
      <c r="AR380" s="190" t="s">
        <v>511</v>
      </c>
      <c r="AT380" s="190" t="s">
        <v>405</v>
      </c>
      <c r="AU380" s="190" t="s">
        <v>141</v>
      </c>
      <c r="AY380" s="19" t="s">
        <v>138</v>
      </c>
      <c r="BE380" s="191">
        <f>IF(O380="základní",K380,0)</f>
        <v>0</v>
      </c>
      <c r="BF380" s="191">
        <f>IF(O380="snížená",K380,0)</f>
        <v>0</v>
      </c>
      <c r="BG380" s="191">
        <f>IF(O380="zákl. přenesená",K380,0)</f>
        <v>0</v>
      </c>
      <c r="BH380" s="191">
        <f>IF(O380="sníž. přenesená",K380,0)</f>
        <v>0</v>
      </c>
      <c r="BI380" s="191">
        <f>IF(O380="nulová",K380,0)</f>
        <v>0</v>
      </c>
      <c r="BJ380" s="19" t="s">
        <v>141</v>
      </c>
      <c r="BK380" s="191">
        <f>ROUND(P380*H380,2)</f>
        <v>0</v>
      </c>
      <c r="BL380" s="19" t="s">
        <v>503</v>
      </c>
      <c r="BM380" s="190" t="s">
        <v>1974</v>
      </c>
    </row>
    <row r="381" spans="1:65" s="2" customFormat="1" ht="24.2" customHeight="1">
      <c r="A381" s="36"/>
      <c r="B381" s="37"/>
      <c r="C381" s="236" t="s">
        <v>1975</v>
      </c>
      <c r="D381" s="236" t="s">
        <v>405</v>
      </c>
      <c r="E381" s="237" t="s">
        <v>1976</v>
      </c>
      <c r="F381" s="238" t="s">
        <v>1977</v>
      </c>
      <c r="G381" s="239" t="s">
        <v>144</v>
      </c>
      <c r="H381" s="240">
        <v>1</v>
      </c>
      <c r="I381" s="241"/>
      <c r="J381" s="242"/>
      <c r="K381" s="243">
        <f>ROUND(P381*H381,2)</f>
        <v>0</v>
      </c>
      <c r="L381" s="238" t="s">
        <v>182</v>
      </c>
      <c r="M381" s="244"/>
      <c r="N381" s="245" t="s">
        <v>22</v>
      </c>
      <c r="O381" s="186" t="s">
        <v>48</v>
      </c>
      <c r="P381" s="187">
        <f>I381+J381</f>
        <v>0</v>
      </c>
      <c r="Q381" s="187">
        <f>ROUND(I381*H381,2)</f>
        <v>0</v>
      </c>
      <c r="R381" s="187">
        <f>ROUND(J381*H381,2)</f>
        <v>0</v>
      </c>
      <c r="S381" s="66"/>
      <c r="T381" s="188">
        <f>S381*H381</f>
        <v>0</v>
      </c>
      <c r="U381" s="188">
        <v>0.00011</v>
      </c>
      <c r="V381" s="188">
        <f>U381*H381</f>
        <v>0.00011</v>
      </c>
      <c r="W381" s="188">
        <v>0</v>
      </c>
      <c r="X381" s="189">
        <f>W381*H381</f>
        <v>0</v>
      </c>
      <c r="Y381" s="36"/>
      <c r="Z381" s="36"/>
      <c r="AA381" s="36"/>
      <c r="AB381" s="36"/>
      <c r="AC381" s="36"/>
      <c r="AD381" s="36"/>
      <c r="AE381" s="36"/>
      <c r="AR381" s="190" t="s">
        <v>511</v>
      </c>
      <c r="AT381" s="190" t="s">
        <v>405</v>
      </c>
      <c r="AU381" s="190" t="s">
        <v>141</v>
      </c>
      <c r="AY381" s="19" t="s">
        <v>138</v>
      </c>
      <c r="BE381" s="191">
        <f>IF(O381="základní",K381,0)</f>
        <v>0</v>
      </c>
      <c r="BF381" s="191">
        <f>IF(O381="snížená",K381,0)</f>
        <v>0</v>
      </c>
      <c r="BG381" s="191">
        <f>IF(O381="zákl. přenesená",K381,0)</f>
        <v>0</v>
      </c>
      <c r="BH381" s="191">
        <f>IF(O381="sníž. přenesená",K381,0)</f>
        <v>0</v>
      </c>
      <c r="BI381" s="191">
        <f>IF(O381="nulová",K381,0)</f>
        <v>0</v>
      </c>
      <c r="BJ381" s="19" t="s">
        <v>141</v>
      </c>
      <c r="BK381" s="191">
        <f>ROUND(P381*H381,2)</f>
        <v>0</v>
      </c>
      <c r="BL381" s="19" t="s">
        <v>503</v>
      </c>
      <c r="BM381" s="190" t="s">
        <v>1978</v>
      </c>
    </row>
    <row r="382" spans="1:65" s="2" customFormat="1" ht="24.2" customHeight="1">
      <c r="A382" s="36"/>
      <c r="B382" s="37"/>
      <c r="C382" s="178" t="s">
        <v>1979</v>
      </c>
      <c r="D382" s="178" t="s">
        <v>142</v>
      </c>
      <c r="E382" s="179" t="s">
        <v>1980</v>
      </c>
      <c r="F382" s="180" t="s">
        <v>1981</v>
      </c>
      <c r="G382" s="181" t="s">
        <v>144</v>
      </c>
      <c r="H382" s="182">
        <v>1</v>
      </c>
      <c r="I382" s="183"/>
      <c r="J382" s="183"/>
      <c r="K382" s="184">
        <f>ROUND(P382*H382,2)</f>
        <v>0</v>
      </c>
      <c r="L382" s="180" t="s">
        <v>182</v>
      </c>
      <c r="M382" s="41"/>
      <c r="N382" s="185" t="s">
        <v>22</v>
      </c>
      <c r="O382" s="186" t="s">
        <v>48</v>
      </c>
      <c r="P382" s="187">
        <f>I382+J382</f>
        <v>0</v>
      </c>
      <c r="Q382" s="187">
        <f>ROUND(I382*H382,2)</f>
        <v>0</v>
      </c>
      <c r="R382" s="187">
        <f>ROUND(J382*H382,2)</f>
        <v>0</v>
      </c>
      <c r="S382" s="66"/>
      <c r="T382" s="188">
        <f>S382*H382</f>
        <v>0</v>
      </c>
      <c r="U382" s="188">
        <v>0</v>
      </c>
      <c r="V382" s="188">
        <f>U382*H382</f>
        <v>0</v>
      </c>
      <c r="W382" s="188">
        <v>0</v>
      </c>
      <c r="X382" s="189">
        <f>W382*H382</f>
        <v>0</v>
      </c>
      <c r="Y382" s="36"/>
      <c r="Z382" s="36"/>
      <c r="AA382" s="36"/>
      <c r="AB382" s="36"/>
      <c r="AC382" s="36"/>
      <c r="AD382" s="36"/>
      <c r="AE382" s="36"/>
      <c r="AR382" s="190" t="s">
        <v>503</v>
      </c>
      <c r="AT382" s="190" t="s">
        <v>142</v>
      </c>
      <c r="AU382" s="190" t="s">
        <v>141</v>
      </c>
      <c r="AY382" s="19" t="s">
        <v>138</v>
      </c>
      <c r="BE382" s="191">
        <f>IF(O382="základní",K382,0)</f>
        <v>0</v>
      </c>
      <c r="BF382" s="191">
        <f>IF(O382="snížená",K382,0)</f>
        <v>0</v>
      </c>
      <c r="BG382" s="191">
        <f>IF(O382="zákl. přenesená",K382,0)</f>
        <v>0</v>
      </c>
      <c r="BH382" s="191">
        <f>IF(O382="sníž. přenesená",K382,0)</f>
        <v>0</v>
      </c>
      <c r="BI382" s="191">
        <f>IF(O382="nulová",K382,0)</f>
        <v>0</v>
      </c>
      <c r="BJ382" s="19" t="s">
        <v>141</v>
      </c>
      <c r="BK382" s="191">
        <f>ROUND(P382*H382,2)</f>
        <v>0</v>
      </c>
      <c r="BL382" s="19" t="s">
        <v>503</v>
      </c>
      <c r="BM382" s="190" t="s">
        <v>1982</v>
      </c>
    </row>
    <row r="383" spans="1:47" s="2" customFormat="1" ht="11.25">
      <c r="A383" s="36"/>
      <c r="B383" s="37"/>
      <c r="C383" s="38"/>
      <c r="D383" s="198" t="s">
        <v>184</v>
      </c>
      <c r="E383" s="38"/>
      <c r="F383" s="199" t="s">
        <v>1983</v>
      </c>
      <c r="G383" s="38"/>
      <c r="H383" s="38"/>
      <c r="I383" s="200"/>
      <c r="J383" s="200"/>
      <c r="K383" s="38"/>
      <c r="L383" s="38"/>
      <c r="M383" s="41"/>
      <c r="N383" s="201"/>
      <c r="O383" s="202"/>
      <c r="P383" s="66"/>
      <c r="Q383" s="66"/>
      <c r="R383" s="66"/>
      <c r="S383" s="66"/>
      <c r="T383" s="66"/>
      <c r="U383" s="66"/>
      <c r="V383" s="66"/>
      <c r="W383" s="66"/>
      <c r="X383" s="67"/>
      <c r="Y383" s="36"/>
      <c r="Z383" s="36"/>
      <c r="AA383" s="36"/>
      <c r="AB383" s="36"/>
      <c r="AC383" s="36"/>
      <c r="AD383" s="36"/>
      <c r="AE383" s="36"/>
      <c r="AT383" s="19" t="s">
        <v>184</v>
      </c>
      <c r="AU383" s="19" t="s">
        <v>141</v>
      </c>
    </row>
    <row r="384" spans="1:65" s="2" customFormat="1" ht="24.2" customHeight="1">
      <c r="A384" s="36"/>
      <c r="B384" s="37"/>
      <c r="C384" s="236" t="s">
        <v>1984</v>
      </c>
      <c r="D384" s="236" t="s">
        <v>405</v>
      </c>
      <c r="E384" s="237" t="s">
        <v>1985</v>
      </c>
      <c r="F384" s="238" t="s">
        <v>1986</v>
      </c>
      <c r="G384" s="239" t="s">
        <v>144</v>
      </c>
      <c r="H384" s="240">
        <v>1</v>
      </c>
      <c r="I384" s="241"/>
      <c r="J384" s="242"/>
      <c r="K384" s="243">
        <f>ROUND(P384*H384,2)</f>
        <v>0</v>
      </c>
      <c r="L384" s="238" t="s">
        <v>182</v>
      </c>
      <c r="M384" s="244"/>
      <c r="N384" s="245" t="s">
        <v>22</v>
      </c>
      <c r="O384" s="186" t="s">
        <v>48</v>
      </c>
      <c r="P384" s="187">
        <f>I384+J384</f>
        <v>0</v>
      </c>
      <c r="Q384" s="187">
        <f>ROUND(I384*H384,2)</f>
        <v>0</v>
      </c>
      <c r="R384" s="187">
        <f>ROUND(J384*H384,2)</f>
        <v>0</v>
      </c>
      <c r="S384" s="66"/>
      <c r="T384" s="188">
        <f>S384*H384</f>
        <v>0</v>
      </c>
      <c r="U384" s="188">
        <v>0.0002</v>
      </c>
      <c r="V384" s="188">
        <f>U384*H384</f>
        <v>0.0002</v>
      </c>
      <c r="W384" s="188">
        <v>0</v>
      </c>
      <c r="X384" s="189">
        <f>W384*H384</f>
        <v>0</v>
      </c>
      <c r="Y384" s="36"/>
      <c r="Z384" s="36"/>
      <c r="AA384" s="36"/>
      <c r="AB384" s="36"/>
      <c r="AC384" s="36"/>
      <c r="AD384" s="36"/>
      <c r="AE384" s="36"/>
      <c r="AR384" s="190" t="s">
        <v>511</v>
      </c>
      <c r="AT384" s="190" t="s">
        <v>405</v>
      </c>
      <c r="AU384" s="190" t="s">
        <v>141</v>
      </c>
      <c r="AY384" s="19" t="s">
        <v>138</v>
      </c>
      <c r="BE384" s="191">
        <f>IF(O384="základní",K384,0)</f>
        <v>0</v>
      </c>
      <c r="BF384" s="191">
        <f>IF(O384="snížená",K384,0)</f>
        <v>0</v>
      </c>
      <c r="BG384" s="191">
        <f>IF(O384="zákl. přenesená",K384,0)</f>
        <v>0</v>
      </c>
      <c r="BH384" s="191">
        <f>IF(O384="sníž. přenesená",K384,0)</f>
        <v>0</v>
      </c>
      <c r="BI384" s="191">
        <f>IF(O384="nulová",K384,0)</f>
        <v>0</v>
      </c>
      <c r="BJ384" s="19" t="s">
        <v>141</v>
      </c>
      <c r="BK384" s="191">
        <f>ROUND(P384*H384,2)</f>
        <v>0</v>
      </c>
      <c r="BL384" s="19" t="s">
        <v>503</v>
      </c>
      <c r="BM384" s="190" t="s">
        <v>1987</v>
      </c>
    </row>
    <row r="385" spans="1:65" s="2" customFormat="1" ht="33" customHeight="1">
      <c r="A385" s="36"/>
      <c r="B385" s="37"/>
      <c r="C385" s="178" t="s">
        <v>1988</v>
      </c>
      <c r="D385" s="178" t="s">
        <v>142</v>
      </c>
      <c r="E385" s="179" t="s">
        <v>1989</v>
      </c>
      <c r="F385" s="180" t="s">
        <v>1990</v>
      </c>
      <c r="G385" s="181" t="s">
        <v>144</v>
      </c>
      <c r="H385" s="182">
        <v>1</v>
      </c>
      <c r="I385" s="183"/>
      <c r="J385" s="183"/>
      <c r="K385" s="184">
        <f>ROUND(P385*H385,2)</f>
        <v>0</v>
      </c>
      <c r="L385" s="180" t="s">
        <v>182</v>
      </c>
      <c r="M385" s="41"/>
      <c r="N385" s="185" t="s">
        <v>22</v>
      </c>
      <c r="O385" s="186" t="s">
        <v>48</v>
      </c>
      <c r="P385" s="187">
        <f>I385+J385</f>
        <v>0</v>
      </c>
      <c r="Q385" s="187">
        <f>ROUND(I385*H385,2)</f>
        <v>0</v>
      </c>
      <c r="R385" s="187">
        <f>ROUND(J385*H385,2)</f>
        <v>0</v>
      </c>
      <c r="S385" s="66"/>
      <c r="T385" s="188">
        <f>S385*H385</f>
        <v>0</v>
      </c>
      <c r="U385" s="188">
        <v>0</v>
      </c>
      <c r="V385" s="188">
        <f>U385*H385</f>
        <v>0</v>
      </c>
      <c r="W385" s="188">
        <v>0</v>
      </c>
      <c r="X385" s="189">
        <f>W385*H385</f>
        <v>0</v>
      </c>
      <c r="Y385" s="36"/>
      <c r="Z385" s="36"/>
      <c r="AA385" s="36"/>
      <c r="AB385" s="36"/>
      <c r="AC385" s="36"/>
      <c r="AD385" s="36"/>
      <c r="AE385" s="36"/>
      <c r="AR385" s="190" t="s">
        <v>503</v>
      </c>
      <c r="AT385" s="190" t="s">
        <v>142</v>
      </c>
      <c r="AU385" s="190" t="s">
        <v>141</v>
      </c>
      <c r="AY385" s="19" t="s">
        <v>138</v>
      </c>
      <c r="BE385" s="191">
        <f>IF(O385="základní",K385,0)</f>
        <v>0</v>
      </c>
      <c r="BF385" s="191">
        <f>IF(O385="snížená",K385,0)</f>
        <v>0</v>
      </c>
      <c r="BG385" s="191">
        <f>IF(O385="zákl. přenesená",K385,0)</f>
        <v>0</v>
      </c>
      <c r="BH385" s="191">
        <f>IF(O385="sníž. přenesená",K385,0)</f>
        <v>0</v>
      </c>
      <c r="BI385" s="191">
        <f>IF(O385="nulová",K385,0)</f>
        <v>0</v>
      </c>
      <c r="BJ385" s="19" t="s">
        <v>141</v>
      </c>
      <c r="BK385" s="191">
        <f>ROUND(P385*H385,2)</f>
        <v>0</v>
      </c>
      <c r="BL385" s="19" t="s">
        <v>503</v>
      </c>
      <c r="BM385" s="190" t="s">
        <v>1991</v>
      </c>
    </row>
    <row r="386" spans="1:47" s="2" customFormat="1" ht="11.25">
      <c r="A386" s="36"/>
      <c r="B386" s="37"/>
      <c r="C386" s="38"/>
      <c r="D386" s="198" t="s">
        <v>184</v>
      </c>
      <c r="E386" s="38"/>
      <c r="F386" s="199" t="s">
        <v>1992</v>
      </c>
      <c r="G386" s="38"/>
      <c r="H386" s="38"/>
      <c r="I386" s="200"/>
      <c r="J386" s="200"/>
      <c r="K386" s="38"/>
      <c r="L386" s="38"/>
      <c r="M386" s="41"/>
      <c r="N386" s="201"/>
      <c r="O386" s="202"/>
      <c r="P386" s="66"/>
      <c r="Q386" s="66"/>
      <c r="R386" s="66"/>
      <c r="S386" s="66"/>
      <c r="T386" s="66"/>
      <c r="U386" s="66"/>
      <c r="V386" s="66"/>
      <c r="W386" s="66"/>
      <c r="X386" s="67"/>
      <c r="Y386" s="36"/>
      <c r="Z386" s="36"/>
      <c r="AA386" s="36"/>
      <c r="AB386" s="36"/>
      <c r="AC386" s="36"/>
      <c r="AD386" s="36"/>
      <c r="AE386" s="36"/>
      <c r="AT386" s="19" t="s">
        <v>184</v>
      </c>
      <c r="AU386" s="19" t="s">
        <v>141</v>
      </c>
    </row>
    <row r="387" spans="1:65" s="2" customFormat="1" ht="24.2" customHeight="1">
      <c r="A387" s="36"/>
      <c r="B387" s="37"/>
      <c r="C387" s="236" t="s">
        <v>1993</v>
      </c>
      <c r="D387" s="236" t="s">
        <v>405</v>
      </c>
      <c r="E387" s="237" t="s">
        <v>1994</v>
      </c>
      <c r="F387" s="238" t="s">
        <v>1995</v>
      </c>
      <c r="G387" s="239" t="s">
        <v>144</v>
      </c>
      <c r="H387" s="240">
        <v>1</v>
      </c>
      <c r="I387" s="241"/>
      <c r="J387" s="242"/>
      <c r="K387" s="243">
        <f>ROUND(P387*H387,2)</f>
        <v>0</v>
      </c>
      <c r="L387" s="238" t="s">
        <v>182</v>
      </c>
      <c r="M387" s="244"/>
      <c r="N387" s="245" t="s">
        <v>22</v>
      </c>
      <c r="O387" s="186" t="s">
        <v>48</v>
      </c>
      <c r="P387" s="187">
        <f>I387+J387</f>
        <v>0</v>
      </c>
      <c r="Q387" s="187">
        <f>ROUND(I387*H387,2)</f>
        <v>0</v>
      </c>
      <c r="R387" s="187">
        <f>ROUND(J387*H387,2)</f>
        <v>0</v>
      </c>
      <c r="S387" s="66"/>
      <c r="T387" s="188">
        <f>S387*H387</f>
        <v>0</v>
      </c>
      <c r="U387" s="188">
        <v>0.00042</v>
      </c>
      <c r="V387" s="188">
        <f>U387*H387</f>
        <v>0.00042</v>
      </c>
      <c r="W387" s="188">
        <v>0</v>
      </c>
      <c r="X387" s="189">
        <f>W387*H387</f>
        <v>0</v>
      </c>
      <c r="Y387" s="36"/>
      <c r="Z387" s="36"/>
      <c r="AA387" s="36"/>
      <c r="AB387" s="36"/>
      <c r="AC387" s="36"/>
      <c r="AD387" s="36"/>
      <c r="AE387" s="36"/>
      <c r="AR387" s="190" t="s">
        <v>511</v>
      </c>
      <c r="AT387" s="190" t="s">
        <v>405</v>
      </c>
      <c r="AU387" s="190" t="s">
        <v>141</v>
      </c>
      <c r="AY387" s="19" t="s">
        <v>138</v>
      </c>
      <c r="BE387" s="191">
        <f>IF(O387="základní",K387,0)</f>
        <v>0</v>
      </c>
      <c r="BF387" s="191">
        <f>IF(O387="snížená",K387,0)</f>
        <v>0</v>
      </c>
      <c r="BG387" s="191">
        <f>IF(O387="zákl. přenesená",K387,0)</f>
        <v>0</v>
      </c>
      <c r="BH387" s="191">
        <f>IF(O387="sníž. přenesená",K387,0)</f>
        <v>0</v>
      </c>
      <c r="BI387" s="191">
        <f>IF(O387="nulová",K387,0)</f>
        <v>0</v>
      </c>
      <c r="BJ387" s="19" t="s">
        <v>141</v>
      </c>
      <c r="BK387" s="191">
        <f>ROUND(P387*H387,2)</f>
        <v>0</v>
      </c>
      <c r="BL387" s="19" t="s">
        <v>503</v>
      </c>
      <c r="BM387" s="190" t="s">
        <v>1996</v>
      </c>
    </row>
    <row r="388" spans="2:63" s="12" customFormat="1" ht="25.9" customHeight="1">
      <c r="B388" s="161"/>
      <c r="C388" s="162"/>
      <c r="D388" s="163" t="s">
        <v>77</v>
      </c>
      <c r="E388" s="164" t="s">
        <v>405</v>
      </c>
      <c r="F388" s="164" t="s">
        <v>1997</v>
      </c>
      <c r="G388" s="162"/>
      <c r="H388" s="162"/>
      <c r="I388" s="165"/>
      <c r="J388" s="165"/>
      <c r="K388" s="166">
        <f>BK388</f>
        <v>0</v>
      </c>
      <c r="L388" s="162"/>
      <c r="M388" s="167"/>
      <c r="N388" s="168"/>
      <c r="O388" s="169"/>
      <c r="P388" s="169"/>
      <c r="Q388" s="170">
        <f>Q389</f>
        <v>0</v>
      </c>
      <c r="R388" s="170">
        <f>R389</f>
        <v>0</v>
      </c>
      <c r="S388" s="169"/>
      <c r="T388" s="171">
        <f>T389</f>
        <v>0</v>
      </c>
      <c r="U388" s="169"/>
      <c r="V388" s="171">
        <f>V389</f>
        <v>0.000198</v>
      </c>
      <c r="W388" s="169"/>
      <c r="X388" s="172">
        <f>X389</f>
        <v>1.5419</v>
      </c>
      <c r="AR388" s="173" t="s">
        <v>150</v>
      </c>
      <c r="AT388" s="174" t="s">
        <v>77</v>
      </c>
      <c r="AU388" s="174" t="s">
        <v>78</v>
      </c>
      <c r="AY388" s="173" t="s">
        <v>138</v>
      </c>
      <c r="BK388" s="175">
        <f>BK389</f>
        <v>0</v>
      </c>
    </row>
    <row r="389" spans="2:63" s="12" customFormat="1" ht="22.9" customHeight="1">
      <c r="B389" s="161"/>
      <c r="C389" s="162"/>
      <c r="D389" s="163" t="s">
        <v>77</v>
      </c>
      <c r="E389" s="176" t="s">
        <v>1998</v>
      </c>
      <c r="F389" s="176" t="s">
        <v>1999</v>
      </c>
      <c r="G389" s="162"/>
      <c r="H389" s="162"/>
      <c r="I389" s="165"/>
      <c r="J389" s="165"/>
      <c r="K389" s="177">
        <f>BK389</f>
        <v>0</v>
      </c>
      <c r="L389" s="162"/>
      <c r="M389" s="167"/>
      <c r="N389" s="168"/>
      <c r="O389" s="169"/>
      <c r="P389" s="169"/>
      <c r="Q389" s="170">
        <f>SUM(Q390:Q395)</f>
        <v>0</v>
      </c>
      <c r="R389" s="170">
        <f>SUM(R390:R395)</f>
        <v>0</v>
      </c>
      <c r="S389" s="169"/>
      <c r="T389" s="171">
        <f>SUM(T390:T395)</f>
        <v>0</v>
      </c>
      <c r="U389" s="169"/>
      <c r="V389" s="171">
        <f>SUM(V390:V395)</f>
        <v>0.000198</v>
      </c>
      <c r="W389" s="169"/>
      <c r="X389" s="172">
        <f>SUM(X390:X395)</f>
        <v>1.5419</v>
      </c>
      <c r="AR389" s="173" t="s">
        <v>150</v>
      </c>
      <c r="AT389" s="174" t="s">
        <v>77</v>
      </c>
      <c r="AU389" s="174" t="s">
        <v>86</v>
      </c>
      <c r="AY389" s="173" t="s">
        <v>138</v>
      </c>
      <c r="BK389" s="175">
        <f>SUM(BK390:BK395)</f>
        <v>0</v>
      </c>
    </row>
    <row r="390" spans="1:65" s="2" customFormat="1" ht="24.2" customHeight="1">
      <c r="A390" s="36"/>
      <c r="B390" s="37"/>
      <c r="C390" s="178" t="s">
        <v>2000</v>
      </c>
      <c r="D390" s="178" t="s">
        <v>142</v>
      </c>
      <c r="E390" s="179" t="s">
        <v>2001</v>
      </c>
      <c r="F390" s="180" t="s">
        <v>2002</v>
      </c>
      <c r="G390" s="181" t="s">
        <v>144</v>
      </c>
      <c r="H390" s="182">
        <v>165</v>
      </c>
      <c r="I390" s="183"/>
      <c r="J390" s="183"/>
      <c r="K390" s="184">
        <f>ROUND(P390*H390,2)</f>
        <v>0</v>
      </c>
      <c r="L390" s="180" t="s">
        <v>182</v>
      </c>
      <c r="M390" s="41"/>
      <c r="N390" s="185" t="s">
        <v>22</v>
      </c>
      <c r="O390" s="186" t="s">
        <v>48</v>
      </c>
      <c r="P390" s="187">
        <f>I390+J390</f>
        <v>0</v>
      </c>
      <c r="Q390" s="187">
        <f>ROUND(I390*H390,2)</f>
        <v>0</v>
      </c>
      <c r="R390" s="187">
        <f>ROUND(J390*H390,2)</f>
        <v>0</v>
      </c>
      <c r="S390" s="66"/>
      <c r="T390" s="188">
        <f>S390*H390</f>
        <v>0</v>
      </c>
      <c r="U390" s="188">
        <v>1.2E-06</v>
      </c>
      <c r="V390" s="188">
        <f>U390*H390</f>
        <v>0.000198</v>
      </c>
      <c r="W390" s="188">
        <v>0.00086</v>
      </c>
      <c r="X390" s="189">
        <f>W390*H390</f>
        <v>0.1419</v>
      </c>
      <c r="Y390" s="36"/>
      <c r="Z390" s="36"/>
      <c r="AA390" s="36"/>
      <c r="AB390" s="36"/>
      <c r="AC390" s="36"/>
      <c r="AD390" s="36"/>
      <c r="AE390" s="36"/>
      <c r="AR390" s="190" t="s">
        <v>265</v>
      </c>
      <c r="AT390" s="190" t="s">
        <v>142</v>
      </c>
      <c r="AU390" s="190" t="s">
        <v>141</v>
      </c>
      <c r="AY390" s="19" t="s">
        <v>138</v>
      </c>
      <c r="BE390" s="191">
        <f>IF(O390="základní",K390,0)</f>
        <v>0</v>
      </c>
      <c r="BF390" s="191">
        <f>IF(O390="snížená",K390,0)</f>
        <v>0</v>
      </c>
      <c r="BG390" s="191">
        <f>IF(O390="zákl. přenesená",K390,0)</f>
        <v>0</v>
      </c>
      <c r="BH390" s="191">
        <f>IF(O390="sníž. přenesená",K390,0)</f>
        <v>0</v>
      </c>
      <c r="BI390" s="191">
        <f>IF(O390="nulová",K390,0)</f>
        <v>0</v>
      </c>
      <c r="BJ390" s="19" t="s">
        <v>141</v>
      </c>
      <c r="BK390" s="191">
        <f>ROUND(P390*H390,2)</f>
        <v>0</v>
      </c>
      <c r="BL390" s="19" t="s">
        <v>265</v>
      </c>
      <c r="BM390" s="190" t="s">
        <v>2003</v>
      </c>
    </row>
    <row r="391" spans="1:47" s="2" customFormat="1" ht="11.25">
      <c r="A391" s="36"/>
      <c r="B391" s="37"/>
      <c r="C391" s="38"/>
      <c r="D391" s="198" t="s">
        <v>184</v>
      </c>
      <c r="E391" s="38"/>
      <c r="F391" s="199" t="s">
        <v>2004</v>
      </c>
      <c r="G391" s="38"/>
      <c r="H391" s="38"/>
      <c r="I391" s="200"/>
      <c r="J391" s="200"/>
      <c r="K391" s="38"/>
      <c r="L391" s="38"/>
      <c r="M391" s="41"/>
      <c r="N391" s="201"/>
      <c r="O391" s="202"/>
      <c r="P391" s="66"/>
      <c r="Q391" s="66"/>
      <c r="R391" s="66"/>
      <c r="S391" s="66"/>
      <c r="T391" s="66"/>
      <c r="U391" s="66"/>
      <c r="V391" s="66"/>
      <c r="W391" s="66"/>
      <c r="X391" s="67"/>
      <c r="Y391" s="36"/>
      <c r="Z391" s="36"/>
      <c r="AA391" s="36"/>
      <c r="AB391" s="36"/>
      <c r="AC391" s="36"/>
      <c r="AD391" s="36"/>
      <c r="AE391" s="36"/>
      <c r="AT391" s="19" t="s">
        <v>184</v>
      </c>
      <c r="AU391" s="19" t="s">
        <v>141</v>
      </c>
    </row>
    <row r="392" spans="1:65" s="2" customFormat="1" ht="33" customHeight="1">
      <c r="A392" s="36"/>
      <c r="B392" s="37"/>
      <c r="C392" s="178" t="s">
        <v>2005</v>
      </c>
      <c r="D392" s="178" t="s">
        <v>142</v>
      </c>
      <c r="E392" s="179" t="s">
        <v>2006</v>
      </c>
      <c r="F392" s="180" t="s">
        <v>2007</v>
      </c>
      <c r="G392" s="181" t="s">
        <v>682</v>
      </c>
      <c r="H392" s="182">
        <v>120</v>
      </c>
      <c r="I392" s="183"/>
      <c r="J392" s="183"/>
      <c r="K392" s="184">
        <f>ROUND(P392*H392,2)</f>
        <v>0</v>
      </c>
      <c r="L392" s="180" t="s">
        <v>182</v>
      </c>
      <c r="M392" s="41"/>
      <c r="N392" s="185" t="s">
        <v>22</v>
      </c>
      <c r="O392" s="186" t="s">
        <v>48</v>
      </c>
      <c r="P392" s="187">
        <f>I392+J392</f>
        <v>0</v>
      </c>
      <c r="Q392" s="187">
        <f>ROUND(I392*H392,2)</f>
        <v>0</v>
      </c>
      <c r="R392" s="187">
        <f>ROUND(J392*H392,2)</f>
        <v>0</v>
      </c>
      <c r="S392" s="66"/>
      <c r="T392" s="188">
        <f>S392*H392</f>
        <v>0</v>
      </c>
      <c r="U392" s="188">
        <v>0</v>
      </c>
      <c r="V392" s="188">
        <f>U392*H392</f>
        <v>0</v>
      </c>
      <c r="W392" s="188">
        <v>0.003</v>
      </c>
      <c r="X392" s="189">
        <f>W392*H392</f>
        <v>0.36</v>
      </c>
      <c r="Y392" s="36"/>
      <c r="Z392" s="36"/>
      <c r="AA392" s="36"/>
      <c r="AB392" s="36"/>
      <c r="AC392" s="36"/>
      <c r="AD392" s="36"/>
      <c r="AE392" s="36"/>
      <c r="AR392" s="190" t="s">
        <v>265</v>
      </c>
      <c r="AT392" s="190" t="s">
        <v>142</v>
      </c>
      <c r="AU392" s="190" t="s">
        <v>141</v>
      </c>
      <c r="AY392" s="19" t="s">
        <v>138</v>
      </c>
      <c r="BE392" s="191">
        <f>IF(O392="základní",K392,0)</f>
        <v>0</v>
      </c>
      <c r="BF392" s="191">
        <f>IF(O392="snížená",K392,0)</f>
        <v>0</v>
      </c>
      <c r="BG392" s="191">
        <f>IF(O392="zákl. přenesená",K392,0)</f>
        <v>0</v>
      </c>
      <c r="BH392" s="191">
        <f>IF(O392="sníž. přenesená",K392,0)</f>
        <v>0</v>
      </c>
      <c r="BI392" s="191">
        <f>IF(O392="nulová",K392,0)</f>
        <v>0</v>
      </c>
      <c r="BJ392" s="19" t="s">
        <v>141</v>
      </c>
      <c r="BK392" s="191">
        <f>ROUND(P392*H392,2)</f>
        <v>0</v>
      </c>
      <c r="BL392" s="19" t="s">
        <v>265</v>
      </c>
      <c r="BM392" s="190" t="s">
        <v>2008</v>
      </c>
    </row>
    <row r="393" spans="1:47" s="2" customFormat="1" ht="11.25">
      <c r="A393" s="36"/>
      <c r="B393" s="37"/>
      <c r="C393" s="38"/>
      <c r="D393" s="198" t="s">
        <v>184</v>
      </c>
      <c r="E393" s="38"/>
      <c r="F393" s="199" t="s">
        <v>2009</v>
      </c>
      <c r="G393" s="38"/>
      <c r="H393" s="38"/>
      <c r="I393" s="200"/>
      <c r="J393" s="200"/>
      <c r="K393" s="38"/>
      <c r="L393" s="38"/>
      <c r="M393" s="41"/>
      <c r="N393" s="201"/>
      <c r="O393" s="202"/>
      <c r="P393" s="66"/>
      <c r="Q393" s="66"/>
      <c r="R393" s="66"/>
      <c r="S393" s="66"/>
      <c r="T393" s="66"/>
      <c r="U393" s="66"/>
      <c r="V393" s="66"/>
      <c r="W393" s="66"/>
      <c r="X393" s="67"/>
      <c r="Y393" s="36"/>
      <c r="Z393" s="36"/>
      <c r="AA393" s="36"/>
      <c r="AB393" s="36"/>
      <c r="AC393" s="36"/>
      <c r="AD393" s="36"/>
      <c r="AE393" s="36"/>
      <c r="AT393" s="19" t="s">
        <v>184</v>
      </c>
      <c r="AU393" s="19" t="s">
        <v>141</v>
      </c>
    </row>
    <row r="394" spans="1:65" s="2" customFormat="1" ht="33" customHeight="1">
      <c r="A394" s="36"/>
      <c r="B394" s="37"/>
      <c r="C394" s="178" t="s">
        <v>2010</v>
      </c>
      <c r="D394" s="178" t="s">
        <v>142</v>
      </c>
      <c r="E394" s="179" t="s">
        <v>2011</v>
      </c>
      <c r="F394" s="180" t="s">
        <v>2012</v>
      </c>
      <c r="G394" s="181" t="s">
        <v>682</v>
      </c>
      <c r="H394" s="182">
        <v>80</v>
      </c>
      <c r="I394" s="183"/>
      <c r="J394" s="183"/>
      <c r="K394" s="184">
        <f>ROUND(P394*H394,2)</f>
        <v>0</v>
      </c>
      <c r="L394" s="180" t="s">
        <v>182</v>
      </c>
      <c r="M394" s="41"/>
      <c r="N394" s="185" t="s">
        <v>22</v>
      </c>
      <c r="O394" s="186" t="s">
        <v>48</v>
      </c>
      <c r="P394" s="187">
        <f>I394+J394</f>
        <v>0</v>
      </c>
      <c r="Q394" s="187">
        <f>ROUND(I394*H394,2)</f>
        <v>0</v>
      </c>
      <c r="R394" s="187">
        <f>ROUND(J394*H394,2)</f>
        <v>0</v>
      </c>
      <c r="S394" s="66"/>
      <c r="T394" s="188">
        <f>S394*H394</f>
        <v>0</v>
      </c>
      <c r="U394" s="188">
        <v>0</v>
      </c>
      <c r="V394" s="188">
        <f>U394*H394</f>
        <v>0</v>
      </c>
      <c r="W394" s="188">
        <v>0.013</v>
      </c>
      <c r="X394" s="189">
        <f>W394*H394</f>
        <v>1.04</v>
      </c>
      <c r="Y394" s="36"/>
      <c r="Z394" s="36"/>
      <c r="AA394" s="36"/>
      <c r="AB394" s="36"/>
      <c r="AC394" s="36"/>
      <c r="AD394" s="36"/>
      <c r="AE394" s="36"/>
      <c r="AR394" s="190" t="s">
        <v>265</v>
      </c>
      <c r="AT394" s="190" t="s">
        <v>142</v>
      </c>
      <c r="AU394" s="190" t="s">
        <v>141</v>
      </c>
      <c r="AY394" s="19" t="s">
        <v>138</v>
      </c>
      <c r="BE394" s="191">
        <f>IF(O394="základní",K394,0)</f>
        <v>0</v>
      </c>
      <c r="BF394" s="191">
        <f>IF(O394="snížená",K394,0)</f>
        <v>0</v>
      </c>
      <c r="BG394" s="191">
        <f>IF(O394="zákl. přenesená",K394,0)</f>
        <v>0</v>
      </c>
      <c r="BH394" s="191">
        <f>IF(O394="sníž. přenesená",K394,0)</f>
        <v>0</v>
      </c>
      <c r="BI394" s="191">
        <f>IF(O394="nulová",K394,0)</f>
        <v>0</v>
      </c>
      <c r="BJ394" s="19" t="s">
        <v>141</v>
      </c>
      <c r="BK394" s="191">
        <f>ROUND(P394*H394,2)</f>
        <v>0</v>
      </c>
      <c r="BL394" s="19" t="s">
        <v>265</v>
      </c>
      <c r="BM394" s="190" t="s">
        <v>2013</v>
      </c>
    </row>
    <row r="395" spans="1:47" s="2" customFormat="1" ht="11.25">
      <c r="A395" s="36"/>
      <c r="B395" s="37"/>
      <c r="C395" s="38"/>
      <c r="D395" s="198" t="s">
        <v>184</v>
      </c>
      <c r="E395" s="38"/>
      <c r="F395" s="199" t="s">
        <v>2014</v>
      </c>
      <c r="G395" s="38"/>
      <c r="H395" s="38"/>
      <c r="I395" s="200"/>
      <c r="J395" s="200"/>
      <c r="K395" s="38"/>
      <c r="L395" s="38"/>
      <c r="M395" s="41"/>
      <c r="N395" s="251"/>
      <c r="O395" s="252"/>
      <c r="P395" s="195"/>
      <c r="Q395" s="195"/>
      <c r="R395" s="195"/>
      <c r="S395" s="195"/>
      <c r="T395" s="195"/>
      <c r="U395" s="195"/>
      <c r="V395" s="195"/>
      <c r="W395" s="195"/>
      <c r="X395" s="253"/>
      <c r="Y395" s="36"/>
      <c r="Z395" s="36"/>
      <c r="AA395" s="36"/>
      <c r="AB395" s="36"/>
      <c r="AC395" s="36"/>
      <c r="AD395" s="36"/>
      <c r="AE395" s="36"/>
      <c r="AT395" s="19" t="s">
        <v>184</v>
      </c>
      <c r="AU395" s="19" t="s">
        <v>141</v>
      </c>
    </row>
    <row r="396" spans="1:31" s="2" customFormat="1" ht="6.95" customHeight="1">
      <c r="A396" s="36"/>
      <c r="B396" s="49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41"/>
      <c r="N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</row>
  </sheetData>
  <sheetProtection algorithmName="SHA-512" hashValue="PGTvbO1txpzBmmS5jAaKZ/lyZOX+ENPs6PN/mvu5ERB0UkAz5tpTUiYEPLme6P/LHJIKgl04FGsONiQfbeGyNA==" saltValue="MZupuVNsBGmj+oir4/MPxG0K/Rs/Cz37kfNDHUgIpT8CShExCWcoll83EzeehBzpjF0Zb6bK0zDemSK9+jTduA==" spinCount="100000" sheet="1" objects="1" scenarios="1" formatColumns="0" formatRows="0" autoFilter="0"/>
  <autoFilter ref="C85:L395"/>
  <mergeCells count="9">
    <mergeCell ref="E52:H52"/>
    <mergeCell ref="E76:H76"/>
    <mergeCell ref="E78:H78"/>
    <mergeCell ref="M2:Z2"/>
    <mergeCell ref="E7:H7"/>
    <mergeCell ref="E9:H9"/>
    <mergeCell ref="E18:H18"/>
    <mergeCell ref="E27:H27"/>
    <mergeCell ref="E50:H50"/>
  </mergeCells>
  <hyperlinks>
    <hyperlink ref="F90" r:id="rId1" display="https://podminky.urs.cz/item/CS_URS_2024_01/741110042"/>
    <hyperlink ref="F94" r:id="rId2" display="https://podminky.urs.cz/item/CS_URS_2024_01/741110062"/>
    <hyperlink ref="F98" r:id="rId3" display="https://podminky.urs.cz/item/CS_URS_2024_01/741110441"/>
    <hyperlink ref="F101" r:id="rId4" display="https://podminky.urs.cz/item/CS_URS_2024_01/741112061"/>
    <hyperlink ref="F104" r:id="rId5" display="https://podminky.urs.cz/item/CS_URS_2024_01/741112101"/>
    <hyperlink ref="F107" r:id="rId6" display="https://podminky.urs.cz/item/CS_URS_2024_01/741112103"/>
    <hyperlink ref="F110" r:id="rId7" display="https://podminky.urs.cz/item/CS_URS_2024_01/741112111"/>
    <hyperlink ref="F113" r:id="rId8" display="https://podminky.urs.cz/item/CS_URS_2024_01/741120001"/>
    <hyperlink ref="F119" r:id="rId9" display="https://podminky.urs.cz/item/CS_URS_2024_01/741120005"/>
    <hyperlink ref="F123" r:id="rId10" display="https://podminky.urs.cz/item/CS_URS_2024_01/741120501"/>
    <hyperlink ref="F129" r:id="rId11" display="https://podminky.urs.cz/item/CS_URS_2024_01/741122011"/>
    <hyperlink ref="F133" r:id="rId12" display="https://podminky.urs.cz/item/CS_URS_2024_01/741122015"/>
    <hyperlink ref="F137" r:id="rId13" display="https://podminky.urs.cz/item/CS_URS_2024_01/741122016"/>
    <hyperlink ref="F141" r:id="rId14" display="https://podminky.urs.cz/item/CS_URS_2024_01/741122032"/>
    <hyperlink ref="F145" r:id="rId15" display="https://podminky.urs.cz/item/CS_URS_2024_01/741122134"/>
    <hyperlink ref="F148" r:id="rId16" display="https://podminky.urs.cz/item/CS_URS_2024_01/741122137"/>
    <hyperlink ref="F152" r:id="rId17" display="https://podminky.urs.cz/item/CS_URS_2024_01/741130001"/>
    <hyperlink ref="F154" r:id="rId18" display="https://podminky.urs.cz/item/CS_URS_2024_01/741130004"/>
    <hyperlink ref="F156" r:id="rId19" display="https://podminky.urs.cz/item/CS_URS_2024_01/741130008"/>
    <hyperlink ref="F158" r:id="rId20" display="https://podminky.urs.cz/item/CS_URS_2024_01/741130011"/>
    <hyperlink ref="F160" r:id="rId21" display="https://podminky.urs.cz/item/CS_URS_2024_01/741130021"/>
    <hyperlink ref="F162" r:id="rId22" display="https://podminky.urs.cz/item/CS_URS_2024_01/741130115"/>
    <hyperlink ref="F164" r:id="rId23" display="https://podminky.urs.cz/item/CS_URS_2024_01/741130145"/>
    <hyperlink ref="F166" r:id="rId24" display="https://podminky.urs.cz/item/CS_URS_2024_01/741210001"/>
    <hyperlink ref="F169" r:id="rId25" display="https://podminky.urs.cz/item/CS_URS_2024_01/741210002"/>
    <hyperlink ref="F172" r:id="rId26" display="https://podminky.urs.cz/item/CS_URS_2024_01/741240022"/>
    <hyperlink ref="F175" r:id="rId27" display="https://podminky.urs.cz/item/CS_URS_2024_01/741310031"/>
    <hyperlink ref="F178" r:id="rId28" display="https://podminky.urs.cz/item/CS_URS_2024_01/741310031"/>
    <hyperlink ref="F181" r:id="rId29" display="https://podminky.urs.cz/item/CS_URS_2024_01/741310042"/>
    <hyperlink ref="F184" r:id="rId30" display="https://podminky.urs.cz/item/CS_URS_2024_01/741310101"/>
    <hyperlink ref="F187" r:id="rId31" display="https://podminky.urs.cz/item/CS_URS_2024_01/741310102"/>
    <hyperlink ref="F190" r:id="rId32" display="https://podminky.urs.cz/item/CS_URS_2024_01/741310112"/>
    <hyperlink ref="F193" r:id="rId33" display="https://podminky.urs.cz/item/CS_URS_2024_01/741310121"/>
    <hyperlink ref="F196" r:id="rId34" display="https://podminky.urs.cz/item/CS_URS_2024_01/741310412"/>
    <hyperlink ref="F199" r:id="rId35" display="https://podminky.urs.cz/item/CS_URS_2024_01/741311003"/>
    <hyperlink ref="F202" r:id="rId36" display="https://podminky.urs.cz/item/CS_URS_2024_01/741313001"/>
    <hyperlink ref="F205" r:id="rId37" display="https://podminky.urs.cz/item/CS_URS_2024_01/741313004"/>
    <hyperlink ref="F208" r:id="rId38" display="https://podminky.urs.cz/item/CS_URS_2024_01/741313006"/>
    <hyperlink ref="F211" r:id="rId39" display="https://podminky.urs.cz/item/CS_URS_2024_01/741313082"/>
    <hyperlink ref="F214" r:id="rId40" display="https://podminky.urs.cz/item/CS_URS_2024_01/741330651"/>
    <hyperlink ref="F217" r:id="rId41" display="https://podminky.urs.cz/item/CS_URS_2024_01/741330731"/>
    <hyperlink ref="F220" r:id="rId42" display="https://podminky.urs.cz/item/CS_URS_2024_01/741331075"/>
    <hyperlink ref="F223" r:id="rId43" display="https://podminky.urs.cz/item/CS_URS_2024_01/741372021"/>
    <hyperlink ref="F226" r:id="rId44" display="https://podminky.urs.cz/item/CS_URS_2024_01/741372061"/>
    <hyperlink ref="F229" r:id="rId45" display="https://podminky.urs.cz/item/CS_URS_2024_01/741372061"/>
    <hyperlink ref="F232" r:id="rId46" display="https://podminky.urs.cz/item/CS_URS_2024_01/741372061"/>
    <hyperlink ref="F235" r:id="rId47" display="https://podminky.urs.cz/item/CS_URS_2024_01/741372062"/>
    <hyperlink ref="F238" r:id="rId48" display="https://podminky.urs.cz/item/CS_URS_2024_01/741372062"/>
    <hyperlink ref="F241" r:id="rId49" display="https://podminky.urs.cz/item/CS_URS_2024_01/741372062"/>
    <hyperlink ref="F244" r:id="rId50" display="https://podminky.urs.cz/item/CS_URS_2024_01/741372062"/>
    <hyperlink ref="F247" r:id="rId51" display="https://podminky.urs.cz/item/CS_URS_2024_01/741372062"/>
    <hyperlink ref="F250" r:id="rId52" display="https://podminky.urs.cz/item/CS_URS_2024_01/741372067"/>
    <hyperlink ref="F253" r:id="rId53" display="https://podminky.urs.cz/item/CS_URS_2024_01/741810003"/>
    <hyperlink ref="F255" r:id="rId54" display="https://podminky.urs.cz/item/CS_URS_2024_01/741820102"/>
    <hyperlink ref="F257" r:id="rId55" display="https://podminky.urs.cz/item/CS_URS_2024_01/741920302"/>
    <hyperlink ref="F259" r:id="rId56" display="https://podminky.urs.cz/item/CS_URS_2024_01/741920386"/>
    <hyperlink ref="F261" r:id="rId57" display="https://podminky.urs.cz/item/CS_URS_2024_01/741990062"/>
    <hyperlink ref="F264" r:id="rId58" display="https://podminky.urs.cz/item/CS_URS_2024_01/742110002"/>
    <hyperlink ref="F268" r:id="rId59" display="https://podminky.urs.cz/item/CS_URS_2024_01/742110002"/>
    <hyperlink ref="F272" r:id="rId60" display="https://podminky.urs.cz/item/CS_URS_2024_01/742110041"/>
    <hyperlink ref="F276" r:id="rId61" display="https://podminky.urs.cz/item/CS_URS_2024_01/742110504"/>
    <hyperlink ref="F279" r:id="rId62" display="https://podminky.urs.cz/item/CS_URS_2024_01/742110506"/>
    <hyperlink ref="F282" r:id="rId63" display="https://podminky.urs.cz/item/CS_URS_2024_01/742121001"/>
    <hyperlink ref="F286" r:id="rId64" display="https://podminky.urs.cz/item/CS_URS_2024_01/742121001"/>
    <hyperlink ref="F290" r:id="rId65" display="https://podminky.urs.cz/item/CS_URS_2024_01/742123001"/>
    <hyperlink ref="F293" r:id="rId66" display="https://podminky.urs.cz/item/CS_URS_2024_01/742124002"/>
    <hyperlink ref="F297" r:id="rId67" display="https://podminky.urs.cz/item/CS_URS_2024_01/742124002"/>
    <hyperlink ref="F301" r:id="rId68" display="https://podminky.urs.cz/item/CS_URS_2024_01/742124005"/>
    <hyperlink ref="F304" r:id="rId69" display="https://podminky.urs.cz/item/CS_URS_2024_01/742220031"/>
    <hyperlink ref="F307" r:id="rId70" display="https://podminky.urs.cz/item/CS_URS_2024_01/742220061"/>
    <hyperlink ref="F310" r:id="rId71" display="https://podminky.urs.cz/item/CS_URS_2024_01/742220141"/>
    <hyperlink ref="F313" r:id="rId72" display="https://podminky.urs.cz/item/CS_URS_2024_01/742220181"/>
    <hyperlink ref="F316" r:id="rId73" display="https://podminky.urs.cz/item/CS_URS_2024_01/742220211"/>
    <hyperlink ref="F319" r:id="rId74" display="https://podminky.urs.cz/item/CS_URS_2024_01/742220232"/>
    <hyperlink ref="F322" r:id="rId75" display="https://podminky.urs.cz/item/CS_URS_2024_01/742220232"/>
    <hyperlink ref="F325" r:id="rId76" display="https://podminky.urs.cz/item/CS_URS_2024_01/742220255"/>
    <hyperlink ref="F328" r:id="rId77" display="https://podminky.urs.cz/item/CS_URS_2024_01/742220401"/>
    <hyperlink ref="F330" r:id="rId78" display="https://podminky.urs.cz/item/CS_URS_2024_01/742220411"/>
    <hyperlink ref="F332" r:id="rId79" display="https://podminky.urs.cz/item/CS_URS_2024_01/742220511"/>
    <hyperlink ref="F334" r:id="rId80" display="https://podminky.urs.cz/item/CS_URS_2024_01/742310001"/>
    <hyperlink ref="F337" r:id="rId81" display="https://podminky.urs.cz/item/CS_URS_2024_01/742310002"/>
    <hyperlink ref="F339" r:id="rId82" display="https://podminky.urs.cz/item/CS_URS_2024_01/742310006"/>
    <hyperlink ref="F342" r:id="rId83" display="https://podminky.urs.cz/item/CS_URS_2024_01/742320012"/>
    <hyperlink ref="F345" r:id="rId84" display="https://podminky.urs.cz/item/CS_URS_2024_01/742320051"/>
    <hyperlink ref="F347" r:id="rId85" display="https://podminky.urs.cz/item/CS_URS_2024_01/742330001"/>
    <hyperlink ref="F350" r:id="rId86" display="https://podminky.urs.cz/item/CS_URS_2024_01/742330012"/>
    <hyperlink ref="F353" r:id="rId87" display="https://podminky.urs.cz/item/CS_URS_2024_01/742330022"/>
    <hyperlink ref="F356" r:id="rId88" display="https://podminky.urs.cz/item/CS_URS_2024_01/742330023"/>
    <hyperlink ref="F359" r:id="rId89" display="https://podminky.urs.cz/item/CS_URS_2024_01/742330024"/>
    <hyperlink ref="F362" r:id="rId90" display="https://podminky.urs.cz/item/CS_URS_2024_01/742330044"/>
    <hyperlink ref="F365" r:id="rId91" display="https://podminky.urs.cz/item/CS_URS_2024_01/742330051"/>
    <hyperlink ref="F367" r:id="rId92" display="https://podminky.urs.cz/item/CS_URS_2024_01/742330052"/>
    <hyperlink ref="F369" r:id="rId93" display="https://podminky.urs.cz/item/CS_URS_2024_01/742330101"/>
    <hyperlink ref="F371" r:id="rId94" display="https://podminky.urs.cz/item/CS_URS_2024_01/742350001"/>
    <hyperlink ref="F374" r:id="rId95" display="https://podminky.urs.cz/item/CS_URS_2024_01/742350003"/>
    <hyperlink ref="F377" r:id="rId96" display="https://podminky.urs.cz/item/CS_URS_2024_01/742350004"/>
    <hyperlink ref="F379" r:id="rId97" display="https://podminky.urs.cz/item/CS_URS_2024_01/742420051"/>
    <hyperlink ref="F383" r:id="rId98" display="https://podminky.urs.cz/item/CS_URS_2024_01/742420121"/>
    <hyperlink ref="F386" r:id="rId99" display="https://podminky.urs.cz/item/CS_URS_2024_01/742430031"/>
    <hyperlink ref="F391" r:id="rId100" display="https://podminky.urs.cz/item/CS_URS_2024_01/468094112"/>
    <hyperlink ref="F393" r:id="rId101" display="https://podminky.urs.cz/item/CS_URS_2024_01/468101412"/>
    <hyperlink ref="F395" r:id="rId102" display="https://podminky.urs.cz/item/CS_URS_2024_01/46810142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T2" s="19" t="s">
        <v>102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22"/>
      <c r="AT3" s="19" t="s">
        <v>86</v>
      </c>
    </row>
    <row r="4" spans="2:46" s="1" customFormat="1" ht="24.95" customHeight="1">
      <c r="B4" s="22"/>
      <c r="D4" s="106" t="s">
        <v>103</v>
      </c>
      <c r="M4" s="22"/>
      <c r="N4" s="107" t="s">
        <v>11</v>
      </c>
      <c r="AT4" s="19" t="s">
        <v>4</v>
      </c>
    </row>
    <row r="5" spans="2:13" s="1" customFormat="1" ht="6.95" customHeight="1">
      <c r="B5" s="22"/>
      <c r="M5" s="22"/>
    </row>
    <row r="6" spans="2:13" s="1" customFormat="1" ht="12" customHeight="1">
      <c r="B6" s="22"/>
      <c r="D6" s="108" t="s">
        <v>17</v>
      </c>
      <c r="M6" s="22"/>
    </row>
    <row r="7" spans="2:13" s="1" customFormat="1" ht="26.25" customHeight="1">
      <c r="B7" s="22"/>
      <c r="E7" s="381" t="str">
        <f>'Rekapitulace stavby'!K6</f>
        <v>STAVEBNÍ ÚPRAVY JÍDELNY PAVILON 5, CENTRUM 83, UL. VÁCLAVKOVA ML. BOLESLAV</v>
      </c>
      <c r="F7" s="382"/>
      <c r="G7" s="382"/>
      <c r="H7" s="382"/>
      <c r="M7" s="22"/>
    </row>
    <row r="8" spans="1:31" s="2" customFormat="1" ht="12" customHeight="1">
      <c r="A8" s="36"/>
      <c r="B8" s="41"/>
      <c r="C8" s="36"/>
      <c r="D8" s="108" t="s">
        <v>104</v>
      </c>
      <c r="E8" s="36"/>
      <c r="F8" s="36"/>
      <c r="G8" s="36"/>
      <c r="H8" s="36"/>
      <c r="I8" s="36"/>
      <c r="J8" s="36"/>
      <c r="K8" s="36"/>
      <c r="L8" s="36"/>
      <c r="M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3" t="s">
        <v>2015</v>
      </c>
      <c r="F9" s="384"/>
      <c r="G9" s="384"/>
      <c r="H9" s="384"/>
      <c r="I9" s="36"/>
      <c r="J9" s="36"/>
      <c r="K9" s="36"/>
      <c r="L9" s="36"/>
      <c r="M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19</v>
      </c>
      <c r="E11" s="36"/>
      <c r="F11" s="110" t="s">
        <v>20</v>
      </c>
      <c r="G11" s="36"/>
      <c r="H11" s="36"/>
      <c r="I11" s="108" t="s">
        <v>21</v>
      </c>
      <c r="J11" s="110" t="s">
        <v>22</v>
      </c>
      <c r="K11" s="36"/>
      <c r="L11" s="36"/>
      <c r="M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23</v>
      </c>
      <c r="E12" s="36"/>
      <c r="F12" s="110" t="s">
        <v>24</v>
      </c>
      <c r="G12" s="36"/>
      <c r="H12" s="36"/>
      <c r="I12" s="108" t="s">
        <v>25</v>
      </c>
      <c r="J12" s="111" t="str">
        <f>'Rekapitulace stavby'!AN8</f>
        <v>9. 2. 2024</v>
      </c>
      <c r="K12" s="36"/>
      <c r="L12" s="36"/>
      <c r="M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27</v>
      </c>
      <c r="E14" s="36"/>
      <c r="F14" s="36"/>
      <c r="G14" s="36"/>
      <c r="H14" s="36"/>
      <c r="I14" s="108" t="s">
        <v>28</v>
      </c>
      <c r="J14" s="110" t="s">
        <v>29</v>
      </c>
      <c r="K14" s="36"/>
      <c r="L14" s="36"/>
      <c r="M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30</v>
      </c>
      <c r="F15" s="36"/>
      <c r="G15" s="36"/>
      <c r="H15" s="36"/>
      <c r="I15" s="108" t="s">
        <v>31</v>
      </c>
      <c r="J15" s="110" t="s">
        <v>22</v>
      </c>
      <c r="K15" s="36"/>
      <c r="L15" s="36"/>
      <c r="M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32</v>
      </c>
      <c r="E17" s="36"/>
      <c r="F17" s="36"/>
      <c r="G17" s="36"/>
      <c r="H17" s="36"/>
      <c r="I17" s="108" t="s">
        <v>28</v>
      </c>
      <c r="J17" s="32" t="str">
        <f>'Rekapitulace stavby'!AN13</f>
        <v>Vyplň údaj</v>
      </c>
      <c r="K17" s="36"/>
      <c r="L17" s="36"/>
      <c r="M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5" t="str">
        <f>'Rekapitulace stavby'!E14</f>
        <v>Vyplň údaj</v>
      </c>
      <c r="F18" s="386"/>
      <c r="G18" s="386"/>
      <c r="H18" s="386"/>
      <c r="I18" s="108" t="s">
        <v>31</v>
      </c>
      <c r="J18" s="32" t="str">
        <f>'Rekapitulace stavby'!AN14</f>
        <v>Vyplň údaj</v>
      </c>
      <c r="K18" s="36"/>
      <c r="L18" s="36"/>
      <c r="M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34</v>
      </c>
      <c r="E20" s="36"/>
      <c r="F20" s="36"/>
      <c r="G20" s="36"/>
      <c r="H20" s="36"/>
      <c r="I20" s="108" t="s">
        <v>28</v>
      </c>
      <c r="J20" s="110" t="str">
        <f>IF('Rekapitulace stavby'!AN16="","",'Rekapitulace stavby'!AN16)</f>
        <v/>
      </c>
      <c r="K20" s="36"/>
      <c r="L20" s="36"/>
      <c r="M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tr">
        <f>IF('Rekapitulace stavby'!E17="","",'Rekapitulace stavby'!E17)</f>
        <v xml:space="preserve"> </v>
      </c>
      <c r="F21" s="36"/>
      <c r="G21" s="36"/>
      <c r="H21" s="36"/>
      <c r="I21" s="108" t="s">
        <v>31</v>
      </c>
      <c r="J21" s="110" t="str">
        <f>IF('Rekapitulace stavby'!AN17="","",'Rekapitulace stavby'!AN17)</f>
        <v/>
      </c>
      <c r="K21" s="36"/>
      <c r="L21" s="36"/>
      <c r="M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28</v>
      </c>
      <c r="J23" s="110" t="s">
        <v>22</v>
      </c>
      <c r="K23" s="36"/>
      <c r="L23" s="36"/>
      <c r="M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1051</v>
      </c>
      <c r="F24" s="36"/>
      <c r="G24" s="36"/>
      <c r="H24" s="36"/>
      <c r="I24" s="108" t="s">
        <v>31</v>
      </c>
      <c r="J24" s="110" t="s">
        <v>22</v>
      </c>
      <c r="K24" s="36"/>
      <c r="L24" s="36"/>
      <c r="M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40</v>
      </c>
      <c r="E26" s="36"/>
      <c r="F26" s="36"/>
      <c r="G26" s="36"/>
      <c r="H26" s="36"/>
      <c r="I26" s="36"/>
      <c r="J26" s="36"/>
      <c r="K26" s="36"/>
      <c r="L26" s="36"/>
      <c r="M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87" t="s">
        <v>22</v>
      </c>
      <c r="F27" s="387"/>
      <c r="G27" s="387"/>
      <c r="H27" s="387"/>
      <c r="I27" s="112"/>
      <c r="J27" s="112"/>
      <c r="K27" s="112"/>
      <c r="L27" s="112"/>
      <c r="M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15"/>
      <c r="M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.75">
      <c r="A30" s="36"/>
      <c r="B30" s="41"/>
      <c r="C30" s="36"/>
      <c r="D30" s="36"/>
      <c r="E30" s="108" t="s">
        <v>106</v>
      </c>
      <c r="F30" s="36"/>
      <c r="G30" s="36"/>
      <c r="H30" s="36"/>
      <c r="I30" s="36"/>
      <c r="J30" s="36"/>
      <c r="K30" s="116">
        <f>I61</f>
        <v>0</v>
      </c>
      <c r="L30" s="36"/>
      <c r="M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2.75">
      <c r="A31" s="36"/>
      <c r="B31" s="41"/>
      <c r="C31" s="36"/>
      <c r="D31" s="36"/>
      <c r="E31" s="108" t="s">
        <v>107</v>
      </c>
      <c r="F31" s="36"/>
      <c r="G31" s="36"/>
      <c r="H31" s="36"/>
      <c r="I31" s="36"/>
      <c r="J31" s="36"/>
      <c r="K31" s="116">
        <f>J61</f>
        <v>0</v>
      </c>
      <c r="L31" s="36"/>
      <c r="M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17" t="s">
        <v>42</v>
      </c>
      <c r="E32" s="36"/>
      <c r="F32" s="36"/>
      <c r="G32" s="36"/>
      <c r="H32" s="36"/>
      <c r="I32" s="36"/>
      <c r="J32" s="36"/>
      <c r="K32" s="118">
        <f>ROUND(K89,2)</f>
        <v>0</v>
      </c>
      <c r="L32" s="36"/>
      <c r="M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15"/>
      <c r="E33" s="115"/>
      <c r="F33" s="115"/>
      <c r="G33" s="115"/>
      <c r="H33" s="115"/>
      <c r="I33" s="115"/>
      <c r="J33" s="115"/>
      <c r="K33" s="115"/>
      <c r="L33" s="115"/>
      <c r="M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19" t="s">
        <v>44</v>
      </c>
      <c r="G34" s="36"/>
      <c r="H34" s="36"/>
      <c r="I34" s="119" t="s">
        <v>43</v>
      </c>
      <c r="J34" s="36"/>
      <c r="K34" s="119" t="s">
        <v>45</v>
      </c>
      <c r="L34" s="36"/>
      <c r="M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0" t="s">
        <v>46</v>
      </c>
      <c r="E35" s="108" t="s">
        <v>47</v>
      </c>
      <c r="F35" s="116">
        <f>ROUND((SUM(BE89:BE156)),2)</f>
        <v>0</v>
      </c>
      <c r="G35" s="36"/>
      <c r="H35" s="36"/>
      <c r="I35" s="121">
        <v>0.21</v>
      </c>
      <c r="J35" s="36"/>
      <c r="K35" s="116">
        <f>ROUND(((SUM(BE89:BE156))*I35),2)</f>
        <v>0</v>
      </c>
      <c r="L35" s="36"/>
      <c r="M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08" t="s">
        <v>48</v>
      </c>
      <c r="F36" s="116">
        <f>ROUND((SUM(BF89:BF156)),2)</f>
        <v>0</v>
      </c>
      <c r="G36" s="36"/>
      <c r="H36" s="36"/>
      <c r="I36" s="121">
        <v>0.12</v>
      </c>
      <c r="J36" s="36"/>
      <c r="K36" s="116">
        <f>ROUND(((SUM(BF89:BF156))*I36),2)</f>
        <v>0</v>
      </c>
      <c r="L36" s="36"/>
      <c r="M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8" t="s">
        <v>49</v>
      </c>
      <c r="F37" s="116">
        <f>ROUND((SUM(BG89:BG156)),2)</f>
        <v>0</v>
      </c>
      <c r="G37" s="36"/>
      <c r="H37" s="36"/>
      <c r="I37" s="121">
        <v>0.21</v>
      </c>
      <c r="J37" s="36"/>
      <c r="K37" s="116">
        <f>0</f>
        <v>0</v>
      </c>
      <c r="L37" s="36"/>
      <c r="M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08" t="s">
        <v>50</v>
      </c>
      <c r="F38" s="116">
        <f>ROUND((SUM(BH89:BH156)),2)</f>
        <v>0</v>
      </c>
      <c r="G38" s="36"/>
      <c r="H38" s="36"/>
      <c r="I38" s="121">
        <v>0.12</v>
      </c>
      <c r="J38" s="36"/>
      <c r="K38" s="116">
        <f>0</f>
        <v>0</v>
      </c>
      <c r="L38" s="36"/>
      <c r="M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08" t="s">
        <v>51</v>
      </c>
      <c r="F39" s="116">
        <f>ROUND((SUM(BI89:BI156)),2)</f>
        <v>0</v>
      </c>
      <c r="G39" s="36"/>
      <c r="H39" s="36"/>
      <c r="I39" s="121">
        <v>0</v>
      </c>
      <c r="J39" s="36"/>
      <c r="K39" s="116">
        <f>0</f>
        <v>0</v>
      </c>
      <c r="L39" s="36"/>
      <c r="M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2"/>
      <c r="D41" s="123" t="s">
        <v>52</v>
      </c>
      <c r="E41" s="124"/>
      <c r="F41" s="124"/>
      <c r="G41" s="125" t="s">
        <v>53</v>
      </c>
      <c r="H41" s="126" t="s">
        <v>54</v>
      </c>
      <c r="I41" s="124"/>
      <c r="J41" s="124"/>
      <c r="K41" s="127">
        <f>SUM(K32:K39)</f>
        <v>0</v>
      </c>
      <c r="L41" s="128"/>
      <c r="M41" s="109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09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108</v>
      </c>
      <c r="D47" s="38"/>
      <c r="E47" s="38"/>
      <c r="F47" s="38"/>
      <c r="G47" s="38"/>
      <c r="H47" s="38"/>
      <c r="I47" s="38"/>
      <c r="J47" s="38"/>
      <c r="K47" s="38"/>
      <c r="L47" s="38"/>
      <c r="M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17</v>
      </c>
      <c r="D49" s="38"/>
      <c r="E49" s="38"/>
      <c r="F49" s="38"/>
      <c r="G49" s="38"/>
      <c r="H49" s="38"/>
      <c r="I49" s="38"/>
      <c r="J49" s="38"/>
      <c r="K49" s="38"/>
      <c r="L49" s="38"/>
      <c r="M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26.25" customHeight="1">
      <c r="A50" s="36"/>
      <c r="B50" s="37"/>
      <c r="C50" s="38"/>
      <c r="D50" s="38"/>
      <c r="E50" s="388" t="str">
        <f>E7</f>
        <v>STAVEBNÍ ÚPRAVY JÍDELNY PAVILON 5, CENTRUM 83, UL. VÁCLAVKOVA ML. BOLESLAV</v>
      </c>
      <c r="F50" s="389"/>
      <c r="G50" s="389"/>
      <c r="H50" s="389"/>
      <c r="I50" s="38"/>
      <c r="J50" s="38"/>
      <c r="K50" s="38"/>
      <c r="L50" s="38"/>
      <c r="M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104</v>
      </c>
      <c r="D51" s="38"/>
      <c r="E51" s="38"/>
      <c r="F51" s="38"/>
      <c r="G51" s="38"/>
      <c r="H51" s="38"/>
      <c r="I51" s="38"/>
      <c r="J51" s="38"/>
      <c r="K51" s="38"/>
      <c r="L51" s="38"/>
      <c r="M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341" t="str">
        <f>E9</f>
        <v>2024-4-6 - VYTÁPĚNÍ</v>
      </c>
      <c r="F52" s="390"/>
      <c r="G52" s="390"/>
      <c r="H52" s="390"/>
      <c r="I52" s="38"/>
      <c r="J52" s="38"/>
      <c r="K52" s="38"/>
      <c r="L52" s="38"/>
      <c r="M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2" customHeight="1">
      <c r="A54" s="36"/>
      <c r="B54" s="37"/>
      <c r="C54" s="31" t="s">
        <v>23</v>
      </c>
      <c r="D54" s="38"/>
      <c r="E54" s="38"/>
      <c r="F54" s="29" t="str">
        <f>F12</f>
        <v>Mladá Boleslav</v>
      </c>
      <c r="G54" s="38"/>
      <c r="H54" s="38"/>
      <c r="I54" s="31" t="s">
        <v>25</v>
      </c>
      <c r="J54" s="61" t="str">
        <f>IF(J12="","",J12)</f>
        <v>9. 2. 2024</v>
      </c>
      <c r="K54" s="38"/>
      <c r="L54" s="38"/>
      <c r="M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5.2" customHeight="1">
      <c r="A56" s="36"/>
      <c r="B56" s="37"/>
      <c r="C56" s="31" t="s">
        <v>27</v>
      </c>
      <c r="D56" s="38"/>
      <c r="E56" s="38"/>
      <c r="F56" s="29" t="str">
        <f>E15</f>
        <v>CENTRUM 83, poskytovatel sociálních služeb</v>
      </c>
      <c r="G56" s="38"/>
      <c r="H56" s="38"/>
      <c r="I56" s="31" t="s">
        <v>34</v>
      </c>
      <c r="J56" s="34" t="str">
        <f>E21</f>
        <v xml:space="preserve"> </v>
      </c>
      <c r="K56" s="38"/>
      <c r="L56" s="38"/>
      <c r="M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5.2" customHeight="1">
      <c r="A57" s="36"/>
      <c r="B57" s="37"/>
      <c r="C57" s="31" t="s">
        <v>32</v>
      </c>
      <c r="D57" s="38"/>
      <c r="E57" s="38"/>
      <c r="F57" s="29" t="str">
        <f>IF(E18="","",E18)</f>
        <v>Vyplň údaj</v>
      </c>
      <c r="G57" s="38"/>
      <c r="H57" s="38"/>
      <c r="I57" s="31" t="s">
        <v>36</v>
      </c>
      <c r="J57" s="34" t="str">
        <f>E24</f>
        <v>ONDŘEJ HYHLÍK</v>
      </c>
      <c r="K57" s="38"/>
      <c r="L57" s="38"/>
      <c r="M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9.25" customHeight="1">
      <c r="A59" s="36"/>
      <c r="B59" s="37"/>
      <c r="C59" s="133" t="s">
        <v>109</v>
      </c>
      <c r="D59" s="134"/>
      <c r="E59" s="134"/>
      <c r="F59" s="134"/>
      <c r="G59" s="134"/>
      <c r="H59" s="134"/>
      <c r="I59" s="135" t="s">
        <v>110</v>
      </c>
      <c r="J59" s="135" t="s">
        <v>111</v>
      </c>
      <c r="K59" s="135" t="s">
        <v>112</v>
      </c>
      <c r="L59" s="134"/>
      <c r="M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109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2.9" customHeight="1">
      <c r="A61" s="36"/>
      <c r="B61" s="37"/>
      <c r="C61" s="136" t="s">
        <v>76</v>
      </c>
      <c r="D61" s="38"/>
      <c r="E61" s="38"/>
      <c r="F61" s="38"/>
      <c r="G61" s="38"/>
      <c r="H61" s="38"/>
      <c r="I61" s="79">
        <f aca="true" t="shared" si="0" ref="I61:J65">Q89</f>
        <v>0</v>
      </c>
      <c r="J61" s="79">
        <f t="shared" si="0"/>
        <v>0</v>
      </c>
      <c r="K61" s="79">
        <f>K89</f>
        <v>0</v>
      </c>
      <c r="L61" s="38"/>
      <c r="M61" s="109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U61" s="19" t="s">
        <v>113</v>
      </c>
    </row>
    <row r="62" spans="2:13" s="9" customFormat="1" ht="24.95" customHeight="1">
      <c r="B62" s="137"/>
      <c r="C62" s="138"/>
      <c r="D62" s="139" t="s">
        <v>2016</v>
      </c>
      <c r="E62" s="140"/>
      <c r="F62" s="140"/>
      <c r="G62" s="140"/>
      <c r="H62" s="140"/>
      <c r="I62" s="141">
        <f t="shared" si="0"/>
        <v>0</v>
      </c>
      <c r="J62" s="141">
        <f t="shared" si="0"/>
        <v>0</v>
      </c>
      <c r="K62" s="141">
        <f>K90</f>
        <v>0</v>
      </c>
      <c r="L62" s="138"/>
      <c r="M62" s="142"/>
    </row>
    <row r="63" spans="2:13" s="9" customFormat="1" ht="24.95" customHeight="1">
      <c r="B63" s="137"/>
      <c r="C63" s="138"/>
      <c r="D63" s="139" t="s">
        <v>2017</v>
      </c>
      <c r="E63" s="140"/>
      <c r="F63" s="140"/>
      <c r="G63" s="140"/>
      <c r="H63" s="140"/>
      <c r="I63" s="141">
        <f t="shared" si="0"/>
        <v>0</v>
      </c>
      <c r="J63" s="141">
        <f t="shared" si="0"/>
        <v>0</v>
      </c>
      <c r="K63" s="141">
        <f>K91</f>
        <v>0</v>
      </c>
      <c r="L63" s="138"/>
      <c r="M63" s="142"/>
    </row>
    <row r="64" spans="2:13" s="10" customFormat="1" ht="19.9" customHeight="1">
      <c r="B64" s="143"/>
      <c r="C64" s="144"/>
      <c r="D64" s="145" t="s">
        <v>2018</v>
      </c>
      <c r="E64" s="146"/>
      <c r="F64" s="146"/>
      <c r="G64" s="146"/>
      <c r="H64" s="146"/>
      <c r="I64" s="147">
        <f t="shared" si="0"/>
        <v>0</v>
      </c>
      <c r="J64" s="147">
        <f t="shared" si="0"/>
        <v>0</v>
      </c>
      <c r="K64" s="147">
        <f>K92</f>
        <v>0</v>
      </c>
      <c r="L64" s="144"/>
      <c r="M64" s="148"/>
    </row>
    <row r="65" spans="2:13" s="9" customFormat="1" ht="24.95" customHeight="1">
      <c r="B65" s="137"/>
      <c r="C65" s="138"/>
      <c r="D65" s="139" t="s">
        <v>2019</v>
      </c>
      <c r="E65" s="140"/>
      <c r="F65" s="140"/>
      <c r="G65" s="140"/>
      <c r="H65" s="140"/>
      <c r="I65" s="141">
        <f t="shared" si="0"/>
        <v>0</v>
      </c>
      <c r="J65" s="141">
        <f t="shared" si="0"/>
        <v>0</v>
      </c>
      <c r="K65" s="141">
        <f>K93</f>
        <v>0</v>
      </c>
      <c r="L65" s="138"/>
      <c r="M65" s="142"/>
    </row>
    <row r="66" spans="2:13" s="9" customFormat="1" ht="24.95" customHeight="1">
      <c r="B66" s="137"/>
      <c r="C66" s="138"/>
      <c r="D66" s="139" t="s">
        <v>2020</v>
      </c>
      <c r="E66" s="140"/>
      <c r="F66" s="140"/>
      <c r="G66" s="140"/>
      <c r="H66" s="140"/>
      <c r="I66" s="141">
        <f>Q98</f>
        <v>0</v>
      </c>
      <c r="J66" s="141">
        <f>R98</f>
        <v>0</v>
      </c>
      <c r="K66" s="141">
        <f>K98</f>
        <v>0</v>
      </c>
      <c r="L66" s="138"/>
      <c r="M66" s="142"/>
    </row>
    <row r="67" spans="2:13" s="9" customFormat="1" ht="24.95" customHeight="1">
      <c r="B67" s="137"/>
      <c r="C67" s="138"/>
      <c r="D67" s="139" t="s">
        <v>2021</v>
      </c>
      <c r="E67" s="140"/>
      <c r="F67" s="140"/>
      <c r="G67" s="140"/>
      <c r="H67" s="140"/>
      <c r="I67" s="141">
        <f>Q109</f>
        <v>0</v>
      </c>
      <c r="J67" s="141">
        <f>R109</f>
        <v>0</v>
      </c>
      <c r="K67" s="141">
        <f>K109</f>
        <v>0</v>
      </c>
      <c r="L67" s="138"/>
      <c r="M67" s="142"/>
    </row>
    <row r="68" spans="2:13" s="9" customFormat="1" ht="24.95" customHeight="1">
      <c r="B68" s="137"/>
      <c r="C68" s="138"/>
      <c r="D68" s="139" t="s">
        <v>2022</v>
      </c>
      <c r="E68" s="140"/>
      <c r="F68" s="140"/>
      <c r="G68" s="140"/>
      <c r="H68" s="140"/>
      <c r="I68" s="141">
        <f>Q128</f>
        <v>0</v>
      </c>
      <c r="J68" s="141">
        <f>R128</f>
        <v>0</v>
      </c>
      <c r="K68" s="141">
        <f>K128</f>
        <v>0</v>
      </c>
      <c r="L68" s="138"/>
      <c r="M68" s="142"/>
    </row>
    <row r="69" spans="2:13" s="9" customFormat="1" ht="24.95" customHeight="1">
      <c r="B69" s="137"/>
      <c r="C69" s="138"/>
      <c r="D69" s="139" t="s">
        <v>2023</v>
      </c>
      <c r="E69" s="140"/>
      <c r="F69" s="140"/>
      <c r="G69" s="140"/>
      <c r="H69" s="140"/>
      <c r="I69" s="141">
        <f>Q138</f>
        <v>0</v>
      </c>
      <c r="J69" s="141">
        <f>R138</f>
        <v>0</v>
      </c>
      <c r="K69" s="141">
        <f>K138</f>
        <v>0</v>
      </c>
      <c r="L69" s="138"/>
      <c r="M69" s="142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118</v>
      </c>
      <c r="D76" s="38"/>
      <c r="E76" s="38"/>
      <c r="F76" s="38"/>
      <c r="G76" s="38"/>
      <c r="H76" s="38"/>
      <c r="I76" s="38"/>
      <c r="J76" s="38"/>
      <c r="K76" s="38"/>
      <c r="L76" s="38"/>
      <c r="M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17</v>
      </c>
      <c r="D78" s="38"/>
      <c r="E78" s="38"/>
      <c r="F78" s="38"/>
      <c r="G78" s="38"/>
      <c r="H78" s="38"/>
      <c r="I78" s="38"/>
      <c r="J78" s="38"/>
      <c r="K78" s="38"/>
      <c r="L78" s="38"/>
      <c r="M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6.25" customHeight="1">
      <c r="A79" s="36"/>
      <c r="B79" s="37"/>
      <c r="C79" s="38"/>
      <c r="D79" s="38"/>
      <c r="E79" s="388" t="str">
        <f>E7</f>
        <v>STAVEBNÍ ÚPRAVY JÍDELNY PAVILON 5, CENTRUM 83, UL. VÁCLAVKOVA ML. BOLESLAV</v>
      </c>
      <c r="F79" s="389"/>
      <c r="G79" s="389"/>
      <c r="H79" s="389"/>
      <c r="I79" s="38"/>
      <c r="J79" s="38"/>
      <c r="K79" s="38"/>
      <c r="L79" s="38"/>
      <c r="M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104</v>
      </c>
      <c r="D80" s="38"/>
      <c r="E80" s="38"/>
      <c r="F80" s="38"/>
      <c r="G80" s="38"/>
      <c r="H80" s="38"/>
      <c r="I80" s="38"/>
      <c r="J80" s="38"/>
      <c r="K80" s="38"/>
      <c r="L80" s="38"/>
      <c r="M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41" t="str">
        <f>E9</f>
        <v>2024-4-6 - VYTÁPĚNÍ</v>
      </c>
      <c r="F81" s="390"/>
      <c r="G81" s="390"/>
      <c r="H81" s="390"/>
      <c r="I81" s="38"/>
      <c r="J81" s="38"/>
      <c r="K81" s="38"/>
      <c r="L81" s="38"/>
      <c r="M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23</v>
      </c>
      <c r="D83" s="38"/>
      <c r="E83" s="38"/>
      <c r="F83" s="29" t="str">
        <f>F12</f>
        <v>Mladá Boleslav</v>
      </c>
      <c r="G83" s="38"/>
      <c r="H83" s="38"/>
      <c r="I83" s="31" t="s">
        <v>25</v>
      </c>
      <c r="J83" s="61" t="str">
        <f>IF(J12="","",J12)</f>
        <v>9. 2. 2024</v>
      </c>
      <c r="K83" s="38"/>
      <c r="L83" s="38"/>
      <c r="M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109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27</v>
      </c>
      <c r="D85" s="38"/>
      <c r="E85" s="38"/>
      <c r="F85" s="29" t="str">
        <f>E15</f>
        <v>CENTRUM 83, poskytovatel sociálních služeb</v>
      </c>
      <c r="G85" s="38"/>
      <c r="H85" s="38"/>
      <c r="I85" s="31" t="s">
        <v>34</v>
      </c>
      <c r="J85" s="34" t="str">
        <f>E21</f>
        <v xml:space="preserve"> </v>
      </c>
      <c r="K85" s="38"/>
      <c r="L85" s="38"/>
      <c r="M85" s="109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1" t="s">
        <v>32</v>
      </c>
      <c r="D86" s="38"/>
      <c r="E86" s="38"/>
      <c r="F86" s="29" t="str">
        <f>IF(E18="","",E18)</f>
        <v>Vyplň údaj</v>
      </c>
      <c r="G86" s="38"/>
      <c r="H86" s="38"/>
      <c r="I86" s="31" t="s">
        <v>36</v>
      </c>
      <c r="J86" s="34" t="str">
        <f>E24</f>
        <v>ONDŘEJ HYHLÍK</v>
      </c>
      <c r="K86" s="38"/>
      <c r="L86" s="38"/>
      <c r="M86" s="109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109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49"/>
      <c r="B88" s="150"/>
      <c r="C88" s="151" t="s">
        <v>119</v>
      </c>
      <c r="D88" s="152" t="s">
        <v>61</v>
      </c>
      <c r="E88" s="152" t="s">
        <v>57</v>
      </c>
      <c r="F88" s="152" t="s">
        <v>58</v>
      </c>
      <c r="G88" s="152" t="s">
        <v>120</v>
      </c>
      <c r="H88" s="152" t="s">
        <v>121</v>
      </c>
      <c r="I88" s="152" t="s">
        <v>122</v>
      </c>
      <c r="J88" s="152" t="s">
        <v>123</v>
      </c>
      <c r="K88" s="152" t="s">
        <v>112</v>
      </c>
      <c r="L88" s="153" t="s">
        <v>124</v>
      </c>
      <c r="M88" s="154"/>
      <c r="N88" s="70" t="s">
        <v>22</v>
      </c>
      <c r="O88" s="71" t="s">
        <v>46</v>
      </c>
      <c r="P88" s="71" t="s">
        <v>125</v>
      </c>
      <c r="Q88" s="71" t="s">
        <v>126</v>
      </c>
      <c r="R88" s="71" t="s">
        <v>127</v>
      </c>
      <c r="S88" s="71" t="s">
        <v>128</v>
      </c>
      <c r="T88" s="71" t="s">
        <v>129</v>
      </c>
      <c r="U88" s="71" t="s">
        <v>130</v>
      </c>
      <c r="V88" s="71" t="s">
        <v>131</v>
      </c>
      <c r="W88" s="71" t="s">
        <v>132</v>
      </c>
      <c r="X88" s="72" t="s">
        <v>133</v>
      </c>
      <c r="Y88" s="149"/>
      <c r="Z88" s="149"/>
      <c r="AA88" s="149"/>
      <c r="AB88" s="149"/>
      <c r="AC88" s="149"/>
      <c r="AD88" s="149"/>
      <c r="AE88" s="149"/>
    </row>
    <row r="89" spans="1:63" s="2" customFormat="1" ht="22.9" customHeight="1">
      <c r="A89" s="36"/>
      <c r="B89" s="37"/>
      <c r="C89" s="77" t="s">
        <v>134</v>
      </c>
      <c r="D89" s="38"/>
      <c r="E89" s="38"/>
      <c r="F89" s="38"/>
      <c r="G89" s="38"/>
      <c r="H89" s="38"/>
      <c r="I89" s="38"/>
      <c r="J89" s="38"/>
      <c r="K89" s="155">
        <f>BK89</f>
        <v>0</v>
      </c>
      <c r="L89" s="38"/>
      <c r="M89" s="41"/>
      <c r="N89" s="73"/>
      <c r="O89" s="156"/>
      <c r="P89" s="74"/>
      <c r="Q89" s="157">
        <f>Q90+Q91+Q93+Q98+Q109+Q128+Q138</f>
        <v>0</v>
      </c>
      <c r="R89" s="157">
        <f>R90+R91+R93+R98+R109+R128+R138</f>
        <v>0</v>
      </c>
      <c r="S89" s="74"/>
      <c r="T89" s="158">
        <f>T90+T91+T93+T98+T109+T128+T138</f>
        <v>0</v>
      </c>
      <c r="U89" s="74"/>
      <c r="V89" s="158">
        <f>V90+V91+V93+V98+V109+V128+V138</f>
        <v>0.9703186183000001</v>
      </c>
      <c r="W89" s="74"/>
      <c r="X89" s="159">
        <f>X90+X91+X93+X98+X109+X128+X138</f>
        <v>0</v>
      </c>
      <c r="Y89" s="36"/>
      <c r="Z89" s="36"/>
      <c r="AA89" s="36"/>
      <c r="AB89" s="36"/>
      <c r="AC89" s="36"/>
      <c r="AD89" s="36"/>
      <c r="AE89" s="36"/>
      <c r="AT89" s="19" t="s">
        <v>77</v>
      </c>
      <c r="AU89" s="19" t="s">
        <v>113</v>
      </c>
      <c r="BK89" s="160">
        <f>BK90+BK91+BK93+BK98+BK109+BK128+BK138</f>
        <v>0</v>
      </c>
    </row>
    <row r="90" spans="2:63" s="12" customFormat="1" ht="25.9" customHeight="1">
      <c r="B90" s="161"/>
      <c r="C90" s="162"/>
      <c r="D90" s="163" t="s">
        <v>77</v>
      </c>
      <c r="E90" s="164" t="s">
        <v>57</v>
      </c>
      <c r="F90" s="164" t="s">
        <v>58</v>
      </c>
      <c r="G90" s="162"/>
      <c r="H90" s="162"/>
      <c r="I90" s="165"/>
      <c r="J90" s="165"/>
      <c r="K90" s="166">
        <f>BK90</f>
        <v>0</v>
      </c>
      <c r="L90" s="162"/>
      <c r="M90" s="167"/>
      <c r="N90" s="168"/>
      <c r="O90" s="169"/>
      <c r="P90" s="169"/>
      <c r="Q90" s="170">
        <v>0</v>
      </c>
      <c r="R90" s="170">
        <v>0</v>
      </c>
      <c r="S90" s="169"/>
      <c r="T90" s="171">
        <v>0</v>
      </c>
      <c r="U90" s="169"/>
      <c r="V90" s="171">
        <v>0</v>
      </c>
      <c r="W90" s="169"/>
      <c r="X90" s="172">
        <v>0</v>
      </c>
      <c r="AR90" s="173" t="s">
        <v>86</v>
      </c>
      <c r="AT90" s="174" t="s">
        <v>77</v>
      </c>
      <c r="AU90" s="174" t="s">
        <v>78</v>
      </c>
      <c r="AY90" s="173" t="s">
        <v>138</v>
      </c>
      <c r="BK90" s="175">
        <v>0</v>
      </c>
    </row>
    <row r="91" spans="2:63" s="12" customFormat="1" ht="25.9" customHeight="1">
      <c r="B91" s="161"/>
      <c r="C91" s="162"/>
      <c r="D91" s="163" t="s">
        <v>77</v>
      </c>
      <c r="E91" s="164" t="s">
        <v>1057</v>
      </c>
      <c r="F91" s="164" t="s">
        <v>1057</v>
      </c>
      <c r="G91" s="162"/>
      <c r="H91" s="162"/>
      <c r="I91" s="165"/>
      <c r="J91" s="165"/>
      <c r="K91" s="166">
        <f>BK91</f>
        <v>0</v>
      </c>
      <c r="L91" s="162"/>
      <c r="M91" s="167"/>
      <c r="N91" s="168"/>
      <c r="O91" s="169"/>
      <c r="P91" s="169"/>
      <c r="Q91" s="170">
        <f>Q92</f>
        <v>0</v>
      </c>
      <c r="R91" s="170">
        <f>R92</f>
        <v>0</v>
      </c>
      <c r="S91" s="169"/>
      <c r="T91" s="171">
        <f>T92</f>
        <v>0</v>
      </c>
      <c r="U91" s="169"/>
      <c r="V91" s="171">
        <f>V92</f>
        <v>0</v>
      </c>
      <c r="W91" s="169"/>
      <c r="X91" s="172">
        <f>X92</f>
        <v>0</v>
      </c>
      <c r="AR91" s="173" t="s">
        <v>86</v>
      </c>
      <c r="AT91" s="174" t="s">
        <v>77</v>
      </c>
      <c r="AU91" s="174" t="s">
        <v>78</v>
      </c>
      <c r="AY91" s="173" t="s">
        <v>138</v>
      </c>
      <c r="BK91" s="175">
        <f>BK92</f>
        <v>0</v>
      </c>
    </row>
    <row r="92" spans="2:63" s="12" customFormat="1" ht="22.9" customHeight="1">
      <c r="B92" s="161"/>
      <c r="C92" s="162"/>
      <c r="D92" s="163" t="s">
        <v>77</v>
      </c>
      <c r="E92" s="176" t="s">
        <v>1068</v>
      </c>
      <c r="F92" s="176" t="s">
        <v>2024</v>
      </c>
      <c r="G92" s="162"/>
      <c r="H92" s="162"/>
      <c r="I92" s="165"/>
      <c r="J92" s="165"/>
      <c r="K92" s="177">
        <f>BK92</f>
        <v>0</v>
      </c>
      <c r="L92" s="162"/>
      <c r="M92" s="167"/>
      <c r="N92" s="168"/>
      <c r="O92" s="169"/>
      <c r="P92" s="169"/>
      <c r="Q92" s="170">
        <v>0</v>
      </c>
      <c r="R92" s="170">
        <v>0</v>
      </c>
      <c r="S92" s="169"/>
      <c r="T92" s="171">
        <v>0</v>
      </c>
      <c r="U92" s="169"/>
      <c r="V92" s="171">
        <v>0</v>
      </c>
      <c r="W92" s="169"/>
      <c r="X92" s="172">
        <v>0</v>
      </c>
      <c r="AR92" s="173" t="s">
        <v>86</v>
      </c>
      <c r="AT92" s="174" t="s">
        <v>77</v>
      </c>
      <c r="AU92" s="174" t="s">
        <v>86</v>
      </c>
      <c r="AY92" s="173" t="s">
        <v>138</v>
      </c>
      <c r="BK92" s="175">
        <v>0</v>
      </c>
    </row>
    <row r="93" spans="2:63" s="12" customFormat="1" ht="25.9" customHeight="1">
      <c r="B93" s="161"/>
      <c r="C93" s="162"/>
      <c r="D93" s="163" t="s">
        <v>77</v>
      </c>
      <c r="E93" s="164" t="s">
        <v>1120</v>
      </c>
      <c r="F93" s="164" t="s">
        <v>2025</v>
      </c>
      <c r="G93" s="162"/>
      <c r="H93" s="162"/>
      <c r="I93" s="165"/>
      <c r="J93" s="165"/>
      <c r="K93" s="166">
        <f>BK93</f>
        <v>0</v>
      </c>
      <c r="L93" s="162"/>
      <c r="M93" s="167"/>
      <c r="N93" s="168"/>
      <c r="O93" s="169"/>
      <c r="P93" s="169"/>
      <c r="Q93" s="170">
        <f>SUM(Q94:Q97)</f>
        <v>0</v>
      </c>
      <c r="R93" s="170">
        <f>SUM(R94:R97)</f>
        <v>0</v>
      </c>
      <c r="S93" s="169"/>
      <c r="T93" s="171">
        <f>SUM(T94:T97)</f>
        <v>0</v>
      </c>
      <c r="U93" s="169"/>
      <c r="V93" s="171">
        <f>SUM(V94:V97)</f>
        <v>0</v>
      </c>
      <c r="W93" s="169"/>
      <c r="X93" s="172">
        <f>SUM(X94:X97)</f>
        <v>0</v>
      </c>
      <c r="AR93" s="173" t="s">
        <v>86</v>
      </c>
      <c r="AT93" s="174" t="s">
        <v>77</v>
      </c>
      <c r="AU93" s="174" t="s">
        <v>78</v>
      </c>
      <c r="AY93" s="173" t="s">
        <v>138</v>
      </c>
      <c r="BK93" s="175">
        <f>SUM(BK94:BK97)</f>
        <v>0</v>
      </c>
    </row>
    <row r="94" spans="1:65" s="2" customFormat="1" ht="37.9" customHeight="1">
      <c r="A94" s="36"/>
      <c r="B94" s="37"/>
      <c r="C94" s="178" t="s">
        <v>86</v>
      </c>
      <c r="D94" s="178" t="s">
        <v>142</v>
      </c>
      <c r="E94" s="179" t="s">
        <v>1059</v>
      </c>
      <c r="F94" s="180" t="s">
        <v>1060</v>
      </c>
      <c r="G94" s="181" t="s">
        <v>709</v>
      </c>
      <c r="H94" s="247"/>
      <c r="I94" s="183"/>
      <c r="J94" s="183"/>
      <c r="K94" s="184">
        <f>ROUND(P94*H94,2)</f>
        <v>0</v>
      </c>
      <c r="L94" s="180" t="s">
        <v>145</v>
      </c>
      <c r="M94" s="41"/>
      <c r="N94" s="185" t="s">
        <v>22</v>
      </c>
      <c r="O94" s="186" t="s">
        <v>48</v>
      </c>
      <c r="P94" s="187">
        <f>I94+J94</f>
        <v>0</v>
      </c>
      <c r="Q94" s="187">
        <f>ROUND(I94*H94,2)</f>
        <v>0</v>
      </c>
      <c r="R94" s="187">
        <f>ROUND(J94*H94,2)</f>
        <v>0</v>
      </c>
      <c r="S94" s="66"/>
      <c r="T94" s="188">
        <f>S94*H94</f>
        <v>0</v>
      </c>
      <c r="U94" s="188">
        <v>0</v>
      </c>
      <c r="V94" s="188">
        <f>U94*H94</f>
        <v>0</v>
      </c>
      <c r="W94" s="188">
        <v>0</v>
      </c>
      <c r="X94" s="189">
        <f>W94*H94</f>
        <v>0</v>
      </c>
      <c r="Y94" s="36"/>
      <c r="Z94" s="36"/>
      <c r="AA94" s="36"/>
      <c r="AB94" s="36"/>
      <c r="AC94" s="36"/>
      <c r="AD94" s="36"/>
      <c r="AE94" s="36"/>
      <c r="AR94" s="190" t="s">
        <v>155</v>
      </c>
      <c r="AT94" s="190" t="s">
        <v>142</v>
      </c>
      <c r="AU94" s="190" t="s">
        <v>86</v>
      </c>
      <c r="AY94" s="19" t="s">
        <v>138</v>
      </c>
      <c r="BE94" s="191">
        <f>IF(O94="základní",K94,0)</f>
        <v>0</v>
      </c>
      <c r="BF94" s="191">
        <f>IF(O94="snížená",K94,0)</f>
        <v>0</v>
      </c>
      <c r="BG94" s="191">
        <f>IF(O94="zákl. přenesená",K94,0)</f>
        <v>0</v>
      </c>
      <c r="BH94" s="191">
        <f>IF(O94="sníž. přenesená",K94,0)</f>
        <v>0</v>
      </c>
      <c r="BI94" s="191">
        <f>IF(O94="nulová",K94,0)</f>
        <v>0</v>
      </c>
      <c r="BJ94" s="19" t="s">
        <v>141</v>
      </c>
      <c r="BK94" s="191">
        <f>ROUND(P94*H94,2)</f>
        <v>0</v>
      </c>
      <c r="BL94" s="19" t="s">
        <v>155</v>
      </c>
      <c r="BM94" s="190" t="s">
        <v>141</v>
      </c>
    </row>
    <row r="95" spans="1:65" s="2" customFormat="1" ht="16.5" customHeight="1">
      <c r="A95" s="36"/>
      <c r="B95" s="37"/>
      <c r="C95" s="178" t="s">
        <v>141</v>
      </c>
      <c r="D95" s="178" t="s">
        <v>142</v>
      </c>
      <c r="E95" s="179" t="s">
        <v>1061</v>
      </c>
      <c r="F95" s="180" t="s">
        <v>2026</v>
      </c>
      <c r="G95" s="181" t="s">
        <v>1063</v>
      </c>
      <c r="H95" s="182">
        <v>1</v>
      </c>
      <c r="I95" s="183"/>
      <c r="J95" s="183"/>
      <c r="K95" s="184">
        <f>ROUND(P95*H95,2)</f>
        <v>0</v>
      </c>
      <c r="L95" s="180" t="s">
        <v>145</v>
      </c>
      <c r="M95" s="41"/>
      <c r="N95" s="185" t="s">
        <v>22</v>
      </c>
      <c r="O95" s="186" t="s">
        <v>48</v>
      </c>
      <c r="P95" s="187">
        <f>I95+J95</f>
        <v>0</v>
      </c>
      <c r="Q95" s="187">
        <f>ROUND(I95*H95,2)</f>
        <v>0</v>
      </c>
      <c r="R95" s="187">
        <f>ROUND(J95*H95,2)</f>
        <v>0</v>
      </c>
      <c r="S95" s="66"/>
      <c r="T95" s="188">
        <f>S95*H95</f>
        <v>0</v>
      </c>
      <c r="U95" s="188">
        <v>0</v>
      </c>
      <c r="V95" s="188">
        <f>U95*H95</f>
        <v>0</v>
      </c>
      <c r="W95" s="188">
        <v>0</v>
      </c>
      <c r="X95" s="189">
        <f>W95*H95</f>
        <v>0</v>
      </c>
      <c r="Y95" s="36"/>
      <c r="Z95" s="36"/>
      <c r="AA95" s="36"/>
      <c r="AB95" s="36"/>
      <c r="AC95" s="36"/>
      <c r="AD95" s="36"/>
      <c r="AE95" s="36"/>
      <c r="AR95" s="190" t="s">
        <v>155</v>
      </c>
      <c r="AT95" s="190" t="s">
        <v>142</v>
      </c>
      <c r="AU95" s="190" t="s">
        <v>86</v>
      </c>
      <c r="AY95" s="19" t="s">
        <v>138</v>
      </c>
      <c r="BE95" s="191">
        <f>IF(O95="základní",K95,0)</f>
        <v>0</v>
      </c>
      <c r="BF95" s="191">
        <f>IF(O95="snížená",K95,0)</f>
        <v>0</v>
      </c>
      <c r="BG95" s="191">
        <f>IF(O95="zákl. přenesená",K95,0)</f>
        <v>0</v>
      </c>
      <c r="BH95" s="191">
        <f>IF(O95="sníž. přenesená",K95,0)</f>
        <v>0</v>
      </c>
      <c r="BI95" s="191">
        <f>IF(O95="nulová",K95,0)</f>
        <v>0</v>
      </c>
      <c r="BJ95" s="19" t="s">
        <v>141</v>
      </c>
      <c r="BK95" s="191">
        <f>ROUND(P95*H95,2)</f>
        <v>0</v>
      </c>
      <c r="BL95" s="19" t="s">
        <v>155</v>
      </c>
      <c r="BM95" s="190" t="s">
        <v>155</v>
      </c>
    </row>
    <row r="96" spans="1:65" s="2" customFormat="1" ht="16.5" customHeight="1">
      <c r="A96" s="36"/>
      <c r="B96" s="37"/>
      <c r="C96" s="178" t="s">
        <v>150</v>
      </c>
      <c r="D96" s="178" t="s">
        <v>142</v>
      </c>
      <c r="E96" s="179" t="s">
        <v>1064</v>
      </c>
      <c r="F96" s="180" t="s">
        <v>1065</v>
      </c>
      <c r="G96" s="181" t="s">
        <v>709</v>
      </c>
      <c r="H96" s="247"/>
      <c r="I96" s="183"/>
      <c r="J96" s="183"/>
      <c r="K96" s="184">
        <f>ROUND(P96*H96,2)</f>
        <v>0</v>
      </c>
      <c r="L96" s="180" t="s">
        <v>145</v>
      </c>
      <c r="M96" s="41"/>
      <c r="N96" s="185" t="s">
        <v>22</v>
      </c>
      <c r="O96" s="186" t="s">
        <v>48</v>
      </c>
      <c r="P96" s="187">
        <f>I96+J96</f>
        <v>0</v>
      </c>
      <c r="Q96" s="187">
        <f>ROUND(I96*H96,2)</f>
        <v>0</v>
      </c>
      <c r="R96" s="187">
        <f>ROUND(J96*H96,2)</f>
        <v>0</v>
      </c>
      <c r="S96" s="66"/>
      <c r="T96" s="188">
        <f>S96*H96</f>
        <v>0</v>
      </c>
      <c r="U96" s="188">
        <v>0</v>
      </c>
      <c r="V96" s="188">
        <f>U96*H96</f>
        <v>0</v>
      </c>
      <c r="W96" s="188">
        <v>0</v>
      </c>
      <c r="X96" s="189">
        <f>W96*H96</f>
        <v>0</v>
      </c>
      <c r="Y96" s="36"/>
      <c r="Z96" s="36"/>
      <c r="AA96" s="36"/>
      <c r="AB96" s="36"/>
      <c r="AC96" s="36"/>
      <c r="AD96" s="36"/>
      <c r="AE96" s="36"/>
      <c r="AR96" s="190" t="s">
        <v>155</v>
      </c>
      <c r="AT96" s="190" t="s">
        <v>142</v>
      </c>
      <c r="AU96" s="190" t="s">
        <v>86</v>
      </c>
      <c r="AY96" s="19" t="s">
        <v>138</v>
      </c>
      <c r="BE96" s="191">
        <f>IF(O96="základní",K96,0)</f>
        <v>0</v>
      </c>
      <c r="BF96" s="191">
        <f>IF(O96="snížená",K96,0)</f>
        <v>0</v>
      </c>
      <c r="BG96" s="191">
        <f>IF(O96="zákl. přenesená",K96,0)</f>
        <v>0</v>
      </c>
      <c r="BH96" s="191">
        <f>IF(O96="sníž. přenesená",K96,0)</f>
        <v>0</v>
      </c>
      <c r="BI96" s="191">
        <f>IF(O96="nulová",K96,0)</f>
        <v>0</v>
      </c>
      <c r="BJ96" s="19" t="s">
        <v>141</v>
      </c>
      <c r="BK96" s="191">
        <f>ROUND(P96*H96,2)</f>
        <v>0</v>
      </c>
      <c r="BL96" s="19" t="s">
        <v>155</v>
      </c>
      <c r="BM96" s="190" t="s">
        <v>256</v>
      </c>
    </row>
    <row r="97" spans="1:65" s="2" customFormat="1" ht="16.5" customHeight="1">
      <c r="A97" s="36"/>
      <c r="B97" s="37"/>
      <c r="C97" s="178" t="s">
        <v>155</v>
      </c>
      <c r="D97" s="178" t="s">
        <v>142</v>
      </c>
      <c r="E97" s="179" t="s">
        <v>1066</v>
      </c>
      <c r="F97" s="180" t="s">
        <v>1067</v>
      </c>
      <c r="G97" s="181" t="s">
        <v>709</v>
      </c>
      <c r="H97" s="247"/>
      <c r="I97" s="183"/>
      <c r="J97" s="183"/>
      <c r="K97" s="184">
        <f>ROUND(P97*H97,2)</f>
        <v>0</v>
      </c>
      <c r="L97" s="180" t="s">
        <v>145</v>
      </c>
      <c r="M97" s="41"/>
      <c r="N97" s="185" t="s">
        <v>22</v>
      </c>
      <c r="O97" s="186" t="s">
        <v>48</v>
      </c>
      <c r="P97" s="187">
        <f>I97+J97</f>
        <v>0</v>
      </c>
      <c r="Q97" s="187">
        <f>ROUND(I97*H97,2)</f>
        <v>0</v>
      </c>
      <c r="R97" s="187">
        <f>ROUND(J97*H97,2)</f>
        <v>0</v>
      </c>
      <c r="S97" s="66"/>
      <c r="T97" s="188">
        <f>S97*H97</f>
        <v>0</v>
      </c>
      <c r="U97" s="188">
        <v>0</v>
      </c>
      <c r="V97" s="188">
        <f>U97*H97</f>
        <v>0</v>
      </c>
      <c r="W97" s="188">
        <v>0</v>
      </c>
      <c r="X97" s="189">
        <f>W97*H97</f>
        <v>0</v>
      </c>
      <c r="Y97" s="36"/>
      <c r="Z97" s="36"/>
      <c r="AA97" s="36"/>
      <c r="AB97" s="36"/>
      <c r="AC97" s="36"/>
      <c r="AD97" s="36"/>
      <c r="AE97" s="36"/>
      <c r="AR97" s="190" t="s">
        <v>155</v>
      </c>
      <c r="AT97" s="190" t="s">
        <v>142</v>
      </c>
      <c r="AU97" s="190" t="s">
        <v>86</v>
      </c>
      <c r="AY97" s="19" t="s">
        <v>138</v>
      </c>
      <c r="BE97" s="191">
        <f>IF(O97="základní",K97,0)</f>
        <v>0</v>
      </c>
      <c r="BF97" s="191">
        <f>IF(O97="snížená",K97,0)</f>
        <v>0</v>
      </c>
      <c r="BG97" s="191">
        <f>IF(O97="zákl. přenesená",K97,0)</f>
        <v>0</v>
      </c>
      <c r="BH97" s="191">
        <f>IF(O97="sníž. přenesená",K97,0)</f>
        <v>0</v>
      </c>
      <c r="BI97" s="191">
        <f>IF(O97="nulová",K97,0)</f>
        <v>0</v>
      </c>
      <c r="BJ97" s="19" t="s">
        <v>141</v>
      </c>
      <c r="BK97" s="191">
        <f>ROUND(P97*H97,2)</f>
        <v>0</v>
      </c>
      <c r="BL97" s="19" t="s">
        <v>155</v>
      </c>
      <c r="BM97" s="190" t="s">
        <v>230</v>
      </c>
    </row>
    <row r="98" spans="2:63" s="12" customFormat="1" ht="25.9" customHeight="1">
      <c r="B98" s="161"/>
      <c r="C98" s="162"/>
      <c r="D98" s="163" t="s">
        <v>77</v>
      </c>
      <c r="E98" s="164" t="s">
        <v>1173</v>
      </c>
      <c r="F98" s="164" t="s">
        <v>2027</v>
      </c>
      <c r="G98" s="162"/>
      <c r="H98" s="162"/>
      <c r="I98" s="165"/>
      <c r="J98" s="165"/>
      <c r="K98" s="166">
        <f>BK98</f>
        <v>0</v>
      </c>
      <c r="L98" s="162"/>
      <c r="M98" s="167"/>
      <c r="N98" s="168"/>
      <c r="O98" s="169"/>
      <c r="P98" s="169"/>
      <c r="Q98" s="170">
        <f>SUM(Q99:Q108)</f>
        <v>0</v>
      </c>
      <c r="R98" s="170">
        <f>SUM(R99:R108)</f>
        <v>0</v>
      </c>
      <c r="S98" s="169"/>
      <c r="T98" s="171">
        <f>SUM(T99:T108)</f>
        <v>0</v>
      </c>
      <c r="U98" s="169"/>
      <c r="V98" s="171">
        <f>SUM(V99:V108)</f>
        <v>0.1429175999</v>
      </c>
      <c r="W98" s="169"/>
      <c r="X98" s="172">
        <f>SUM(X99:X108)</f>
        <v>0</v>
      </c>
      <c r="AR98" s="173" t="s">
        <v>86</v>
      </c>
      <c r="AT98" s="174" t="s">
        <v>77</v>
      </c>
      <c r="AU98" s="174" t="s">
        <v>78</v>
      </c>
      <c r="AY98" s="173" t="s">
        <v>138</v>
      </c>
      <c r="BK98" s="175">
        <f>SUM(BK99:BK108)</f>
        <v>0</v>
      </c>
    </row>
    <row r="99" spans="1:65" s="2" customFormat="1" ht="24.2" customHeight="1">
      <c r="A99" s="36"/>
      <c r="B99" s="37"/>
      <c r="C99" s="178" t="s">
        <v>78</v>
      </c>
      <c r="D99" s="178" t="s">
        <v>142</v>
      </c>
      <c r="E99" s="179" t="s">
        <v>2028</v>
      </c>
      <c r="F99" s="180" t="s">
        <v>2029</v>
      </c>
      <c r="G99" s="181" t="s">
        <v>1063</v>
      </c>
      <c r="H99" s="182">
        <v>1</v>
      </c>
      <c r="I99" s="183"/>
      <c r="J99" s="183"/>
      <c r="K99" s="184">
        <f>ROUND(P99*H99,2)</f>
        <v>0</v>
      </c>
      <c r="L99" s="180" t="s">
        <v>145</v>
      </c>
      <c r="M99" s="41"/>
      <c r="N99" s="185" t="s">
        <v>22</v>
      </c>
      <c r="O99" s="186" t="s">
        <v>48</v>
      </c>
      <c r="P99" s="187">
        <f>I99+J99</f>
        <v>0</v>
      </c>
      <c r="Q99" s="187">
        <f>ROUND(I99*H99,2)</f>
        <v>0</v>
      </c>
      <c r="R99" s="187">
        <f>ROUND(J99*H99,2)</f>
        <v>0</v>
      </c>
      <c r="S99" s="66"/>
      <c r="T99" s="188">
        <f>S99*H99</f>
        <v>0</v>
      </c>
      <c r="U99" s="188">
        <v>0.03049</v>
      </c>
      <c r="V99" s="188">
        <f>U99*H99</f>
        <v>0.03049</v>
      </c>
      <c r="W99" s="188">
        <v>0</v>
      </c>
      <c r="X99" s="189">
        <f>W99*H99</f>
        <v>0</v>
      </c>
      <c r="Y99" s="36"/>
      <c r="Z99" s="36"/>
      <c r="AA99" s="36"/>
      <c r="AB99" s="36"/>
      <c r="AC99" s="36"/>
      <c r="AD99" s="36"/>
      <c r="AE99" s="36"/>
      <c r="AR99" s="190" t="s">
        <v>155</v>
      </c>
      <c r="AT99" s="190" t="s">
        <v>142</v>
      </c>
      <c r="AU99" s="190" t="s">
        <v>86</v>
      </c>
      <c r="AY99" s="19" t="s">
        <v>138</v>
      </c>
      <c r="BE99" s="191">
        <f>IF(O99="základní",K99,0)</f>
        <v>0</v>
      </c>
      <c r="BF99" s="191">
        <f>IF(O99="snížená",K99,0)</f>
        <v>0</v>
      </c>
      <c r="BG99" s="191">
        <f>IF(O99="zákl. přenesená",K99,0)</f>
        <v>0</v>
      </c>
      <c r="BH99" s="191">
        <f>IF(O99="sníž. přenesená",K99,0)</f>
        <v>0</v>
      </c>
      <c r="BI99" s="191">
        <f>IF(O99="nulová",K99,0)</f>
        <v>0</v>
      </c>
      <c r="BJ99" s="19" t="s">
        <v>141</v>
      </c>
      <c r="BK99" s="191">
        <f>ROUND(P99*H99,2)</f>
        <v>0</v>
      </c>
      <c r="BL99" s="19" t="s">
        <v>155</v>
      </c>
      <c r="BM99" s="190" t="s">
        <v>250</v>
      </c>
    </row>
    <row r="100" spans="1:65" s="2" customFormat="1" ht="37.9" customHeight="1">
      <c r="A100" s="36"/>
      <c r="B100" s="37"/>
      <c r="C100" s="178" t="s">
        <v>141</v>
      </c>
      <c r="D100" s="178" t="s">
        <v>142</v>
      </c>
      <c r="E100" s="179" t="s">
        <v>2030</v>
      </c>
      <c r="F100" s="180" t="s">
        <v>2031</v>
      </c>
      <c r="G100" s="181" t="s">
        <v>1063</v>
      </c>
      <c r="H100" s="182">
        <v>1</v>
      </c>
      <c r="I100" s="183"/>
      <c r="J100" s="183"/>
      <c r="K100" s="184">
        <f>ROUND(P100*H100,2)</f>
        <v>0</v>
      </c>
      <c r="L100" s="180" t="s">
        <v>145</v>
      </c>
      <c r="M100" s="41"/>
      <c r="N100" s="185" t="s">
        <v>22</v>
      </c>
      <c r="O100" s="186" t="s">
        <v>48</v>
      </c>
      <c r="P100" s="187">
        <f>I100+J100</f>
        <v>0</v>
      </c>
      <c r="Q100" s="187">
        <f>ROUND(I100*H100,2)</f>
        <v>0</v>
      </c>
      <c r="R100" s="187">
        <f>ROUND(J100*H100,2)</f>
        <v>0</v>
      </c>
      <c r="S100" s="66"/>
      <c r="T100" s="188">
        <f>S100*H100</f>
        <v>0</v>
      </c>
      <c r="U100" s="188">
        <v>0.0009</v>
      </c>
      <c r="V100" s="188">
        <f>U100*H100</f>
        <v>0.0009</v>
      </c>
      <c r="W100" s="188">
        <v>0</v>
      </c>
      <c r="X100" s="189">
        <f>W100*H100</f>
        <v>0</v>
      </c>
      <c r="Y100" s="36"/>
      <c r="Z100" s="36"/>
      <c r="AA100" s="36"/>
      <c r="AB100" s="36"/>
      <c r="AC100" s="36"/>
      <c r="AD100" s="36"/>
      <c r="AE100" s="36"/>
      <c r="AR100" s="190" t="s">
        <v>155</v>
      </c>
      <c r="AT100" s="190" t="s">
        <v>142</v>
      </c>
      <c r="AU100" s="190" t="s">
        <v>86</v>
      </c>
      <c r="AY100" s="19" t="s">
        <v>138</v>
      </c>
      <c r="BE100" s="191">
        <f>IF(O100="základní",K100,0)</f>
        <v>0</v>
      </c>
      <c r="BF100" s="191">
        <f>IF(O100="snížená",K100,0)</f>
        <v>0</v>
      </c>
      <c r="BG100" s="191">
        <f>IF(O100="zákl. přenesená",K100,0)</f>
        <v>0</v>
      </c>
      <c r="BH100" s="191">
        <f>IF(O100="sníž. přenesená",K100,0)</f>
        <v>0</v>
      </c>
      <c r="BI100" s="191">
        <f>IF(O100="nulová",K100,0)</f>
        <v>0</v>
      </c>
      <c r="BJ100" s="19" t="s">
        <v>141</v>
      </c>
      <c r="BK100" s="191">
        <f>ROUND(P100*H100,2)</f>
        <v>0</v>
      </c>
      <c r="BL100" s="19" t="s">
        <v>155</v>
      </c>
      <c r="BM100" s="190" t="s">
        <v>9</v>
      </c>
    </row>
    <row r="101" spans="1:65" s="2" customFormat="1" ht="49.15" customHeight="1">
      <c r="A101" s="36"/>
      <c r="B101" s="37"/>
      <c r="C101" s="178" t="s">
        <v>78</v>
      </c>
      <c r="D101" s="178" t="s">
        <v>142</v>
      </c>
      <c r="E101" s="179" t="s">
        <v>2032</v>
      </c>
      <c r="F101" s="180" t="s">
        <v>2033</v>
      </c>
      <c r="G101" s="181" t="s">
        <v>1063</v>
      </c>
      <c r="H101" s="182">
        <v>1</v>
      </c>
      <c r="I101" s="183"/>
      <c r="J101" s="183"/>
      <c r="K101" s="184">
        <f>ROUND(P101*H101,2)</f>
        <v>0</v>
      </c>
      <c r="L101" s="180" t="s">
        <v>182</v>
      </c>
      <c r="M101" s="41"/>
      <c r="N101" s="185" t="s">
        <v>22</v>
      </c>
      <c r="O101" s="186" t="s">
        <v>48</v>
      </c>
      <c r="P101" s="187">
        <f>I101+J101</f>
        <v>0</v>
      </c>
      <c r="Q101" s="187">
        <f>ROUND(I101*H101,2)</f>
        <v>0</v>
      </c>
      <c r="R101" s="187">
        <f>ROUND(J101*H101,2)</f>
        <v>0</v>
      </c>
      <c r="S101" s="66"/>
      <c r="T101" s="188">
        <f>S101*H101</f>
        <v>0</v>
      </c>
      <c r="U101" s="188">
        <v>0.1028144772</v>
      </c>
      <c r="V101" s="188">
        <f>U101*H101</f>
        <v>0.1028144772</v>
      </c>
      <c r="W101" s="188">
        <v>0</v>
      </c>
      <c r="X101" s="189">
        <f>W101*H101</f>
        <v>0</v>
      </c>
      <c r="Y101" s="36"/>
      <c r="Z101" s="36"/>
      <c r="AA101" s="36"/>
      <c r="AB101" s="36"/>
      <c r="AC101" s="36"/>
      <c r="AD101" s="36"/>
      <c r="AE101" s="36"/>
      <c r="AR101" s="190" t="s">
        <v>155</v>
      </c>
      <c r="AT101" s="190" t="s">
        <v>142</v>
      </c>
      <c r="AU101" s="190" t="s">
        <v>86</v>
      </c>
      <c r="AY101" s="19" t="s">
        <v>138</v>
      </c>
      <c r="BE101" s="191">
        <f>IF(O101="základní",K101,0)</f>
        <v>0</v>
      </c>
      <c r="BF101" s="191">
        <f>IF(O101="snížená",K101,0)</f>
        <v>0</v>
      </c>
      <c r="BG101" s="191">
        <f>IF(O101="zákl. přenesená",K101,0)</f>
        <v>0</v>
      </c>
      <c r="BH101" s="191">
        <f>IF(O101="sníž. přenesená",K101,0)</f>
        <v>0</v>
      </c>
      <c r="BI101" s="191">
        <f>IF(O101="nulová",K101,0)</f>
        <v>0</v>
      </c>
      <c r="BJ101" s="19" t="s">
        <v>141</v>
      </c>
      <c r="BK101" s="191">
        <f>ROUND(P101*H101,2)</f>
        <v>0</v>
      </c>
      <c r="BL101" s="19" t="s">
        <v>155</v>
      </c>
      <c r="BM101" s="190" t="s">
        <v>514</v>
      </c>
    </row>
    <row r="102" spans="1:47" s="2" customFormat="1" ht="11.25">
      <c r="A102" s="36"/>
      <c r="B102" s="37"/>
      <c r="C102" s="38"/>
      <c r="D102" s="198" t="s">
        <v>184</v>
      </c>
      <c r="E102" s="38"/>
      <c r="F102" s="199" t="s">
        <v>2034</v>
      </c>
      <c r="G102" s="38"/>
      <c r="H102" s="38"/>
      <c r="I102" s="200"/>
      <c r="J102" s="200"/>
      <c r="K102" s="38"/>
      <c r="L102" s="38"/>
      <c r="M102" s="41"/>
      <c r="N102" s="201"/>
      <c r="O102" s="202"/>
      <c r="P102" s="66"/>
      <c r="Q102" s="66"/>
      <c r="R102" s="66"/>
      <c r="S102" s="66"/>
      <c r="T102" s="66"/>
      <c r="U102" s="66"/>
      <c r="V102" s="66"/>
      <c r="W102" s="66"/>
      <c r="X102" s="67"/>
      <c r="Y102" s="36"/>
      <c r="Z102" s="36"/>
      <c r="AA102" s="36"/>
      <c r="AB102" s="36"/>
      <c r="AC102" s="36"/>
      <c r="AD102" s="36"/>
      <c r="AE102" s="36"/>
      <c r="AT102" s="19" t="s">
        <v>184</v>
      </c>
      <c r="AU102" s="19" t="s">
        <v>86</v>
      </c>
    </row>
    <row r="103" spans="1:65" s="2" customFormat="1" ht="37.9" customHeight="1">
      <c r="A103" s="36"/>
      <c r="B103" s="37"/>
      <c r="C103" s="178" t="s">
        <v>150</v>
      </c>
      <c r="D103" s="178" t="s">
        <v>142</v>
      </c>
      <c r="E103" s="179" t="s">
        <v>2035</v>
      </c>
      <c r="F103" s="180" t="s">
        <v>2036</v>
      </c>
      <c r="G103" s="181" t="s">
        <v>1063</v>
      </c>
      <c r="H103" s="182">
        <v>1</v>
      </c>
      <c r="I103" s="183"/>
      <c r="J103" s="183"/>
      <c r="K103" s="184">
        <f>ROUND(P103*H103,2)</f>
        <v>0</v>
      </c>
      <c r="L103" s="180" t="s">
        <v>182</v>
      </c>
      <c r="M103" s="41"/>
      <c r="N103" s="185" t="s">
        <v>22</v>
      </c>
      <c r="O103" s="186" t="s">
        <v>48</v>
      </c>
      <c r="P103" s="187">
        <f>I103+J103</f>
        <v>0</v>
      </c>
      <c r="Q103" s="187">
        <f>ROUND(I103*H103,2)</f>
        <v>0</v>
      </c>
      <c r="R103" s="187">
        <f>ROUND(J103*H103,2)</f>
        <v>0</v>
      </c>
      <c r="S103" s="66"/>
      <c r="T103" s="188">
        <f>S103*H103</f>
        <v>0</v>
      </c>
      <c r="U103" s="188">
        <v>0.0068287645</v>
      </c>
      <c r="V103" s="188">
        <f>U103*H103</f>
        <v>0.0068287645</v>
      </c>
      <c r="W103" s="188">
        <v>0</v>
      </c>
      <c r="X103" s="189">
        <f>W103*H103</f>
        <v>0</v>
      </c>
      <c r="Y103" s="36"/>
      <c r="Z103" s="36"/>
      <c r="AA103" s="36"/>
      <c r="AB103" s="36"/>
      <c r="AC103" s="36"/>
      <c r="AD103" s="36"/>
      <c r="AE103" s="36"/>
      <c r="AR103" s="190" t="s">
        <v>155</v>
      </c>
      <c r="AT103" s="190" t="s">
        <v>142</v>
      </c>
      <c r="AU103" s="190" t="s">
        <v>86</v>
      </c>
      <c r="AY103" s="19" t="s">
        <v>138</v>
      </c>
      <c r="BE103" s="191">
        <f>IF(O103="základní",K103,0)</f>
        <v>0</v>
      </c>
      <c r="BF103" s="191">
        <f>IF(O103="snížená",K103,0)</f>
        <v>0</v>
      </c>
      <c r="BG103" s="191">
        <f>IF(O103="zákl. přenesená",K103,0)</f>
        <v>0</v>
      </c>
      <c r="BH103" s="191">
        <f>IF(O103="sníž. přenesená",K103,0)</f>
        <v>0</v>
      </c>
      <c r="BI103" s="191">
        <f>IF(O103="nulová",K103,0)</f>
        <v>0</v>
      </c>
      <c r="BJ103" s="19" t="s">
        <v>141</v>
      </c>
      <c r="BK103" s="191">
        <f>ROUND(P103*H103,2)</f>
        <v>0</v>
      </c>
      <c r="BL103" s="19" t="s">
        <v>155</v>
      </c>
      <c r="BM103" s="190" t="s">
        <v>503</v>
      </c>
    </row>
    <row r="104" spans="1:47" s="2" customFormat="1" ht="11.25">
      <c r="A104" s="36"/>
      <c r="B104" s="37"/>
      <c r="C104" s="38"/>
      <c r="D104" s="198" t="s">
        <v>184</v>
      </c>
      <c r="E104" s="38"/>
      <c r="F104" s="199" t="s">
        <v>2037</v>
      </c>
      <c r="G104" s="38"/>
      <c r="H104" s="38"/>
      <c r="I104" s="200"/>
      <c r="J104" s="200"/>
      <c r="K104" s="38"/>
      <c r="L104" s="38"/>
      <c r="M104" s="41"/>
      <c r="N104" s="201"/>
      <c r="O104" s="202"/>
      <c r="P104" s="66"/>
      <c r="Q104" s="66"/>
      <c r="R104" s="66"/>
      <c r="S104" s="66"/>
      <c r="T104" s="66"/>
      <c r="U104" s="66"/>
      <c r="V104" s="66"/>
      <c r="W104" s="66"/>
      <c r="X104" s="67"/>
      <c r="Y104" s="36"/>
      <c r="Z104" s="36"/>
      <c r="AA104" s="36"/>
      <c r="AB104" s="36"/>
      <c r="AC104" s="36"/>
      <c r="AD104" s="36"/>
      <c r="AE104" s="36"/>
      <c r="AT104" s="19" t="s">
        <v>184</v>
      </c>
      <c r="AU104" s="19" t="s">
        <v>86</v>
      </c>
    </row>
    <row r="105" spans="1:65" s="2" customFormat="1" ht="55.5" customHeight="1">
      <c r="A105" s="36"/>
      <c r="B105" s="37"/>
      <c r="C105" s="178" t="s">
        <v>78</v>
      </c>
      <c r="D105" s="178" t="s">
        <v>142</v>
      </c>
      <c r="E105" s="179" t="s">
        <v>2038</v>
      </c>
      <c r="F105" s="180" t="s">
        <v>2039</v>
      </c>
      <c r="G105" s="181" t="s">
        <v>1063</v>
      </c>
      <c r="H105" s="182">
        <v>1</v>
      </c>
      <c r="I105" s="183"/>
      <c r="J105" s="183"/>
      <c r="K105" s="184">
        <f>ROUND(P105*H105,2)</f>
        <v>0</v>
      </c>
      <c r="L105" s="180" t="s">
        <v>182</v>
      </c>
      <c r="M105" s="41"/>
      <c r="N105" s="185" t="s">
        <v>22</v>
      </c>
      <c r="O105" s="186" t="s">
        <v>48</v>
      </c>
      <c r="P105" s="187">
        <f>I105+J105</f>
        <v>0</v>
      </c>
      <c r="Q105" s="187">
        <f>ROUND(I105*H105,2)</f>
        <v>0</v>
      </c>
      <c r="R105" s="187">
        <f>ROUND(J105*H105,2)</f>
        <v>0</v>
      </c>
      <c r="S105" s="66"/>
      <c r="T105" s="188">
        <f>S105*H105</f>
        <v>0</v>
      </c>
      <c r="U105" s="188">
        <v>0.0018843582</v>
      </c>
      <c r="V105" s="188">
        <f>U105*H105</f>
        <v>0.0018843582</v>
      </c>
      <c r="W105" s="188">
        <v>0</v>
      </c>
      <c r="X105" s="189">
        <f>W105*H105</f>
        <v>0</v>
      </c>
      <c r="Y105" s="36"/>
      <c r="Z105" s="36"/>
      <c r="AA105" s="36"/>
      <c r="AB105" s="36"/>
      <c r="AC105" s="36"/>
      <c r="AD105" s="36"/>
      <c r="AE105" s="36"/>
      <c r="AR105" s="190" t="s">
        <v>155</v>
      </c>
      <c r="AT105" s="190" t="s">
        <v>142</v>
      </c>
      <c r="AU105" s="190" t="s">
        <v>86</v>
      </c>
      <c r="AY105" s="19" t="s">
        <v>138</v>
      </c>
      <c r="BE105" s="191">
        <f>IF(O105="základní",K105,0)</f>
        <v>0</v>
      </c>
      <c r="BF105" s="191">
        <f>IF(O105="snížená",K105,0)</f>
        <v>0</v>
      </c>
      <c r="BG105" s="191">
        <f>IF(O105="zákl. přenesená",K105,0)</f>
        <v>0</v>
      </c>
      <c r="BH105" s="191">
        <f>IF(O105="sníž. přenesená",K105,0)</f>
        <v>0</v>
      </c>
      <c r="BI105" s="191">
        <f>IF(O105="nulová",K105,0)</f>
        <v>0</v>
      </c>
      <c r="BJ105" s="19" t="s">
        <v>141</v>
      </c>
      <c r="BK105" s="191">
        <f>ROUND(P105*H105,2)</f>
        <v>0</v>
      </c>
      <c r="BL105" s="19" t="s">
        <v>155</v>
      </c>
      <c r="BM105" s="190" t="s">
        <v>546</v>
      </c>
    </row>
    <row r="106" spans="1:47" s="2" customFormat="1" ht="11.25">
      <c r="A106" s="36"/>
      <c r="B106" s="37"/>
      <c r="C106" s="38"/>
      <c r="D106" s="198" t="s">
        <v>184</v>
      </c>
      <c r="E106" s="38"/>
      <c r="F106" s="199" t="s">
        <v>2040</v>
      </c>
      <c r="G106" s="38"/>
      <c r="H106" s="38"/>
      <c r="I106" s="200"/>
      <c r="J106" s="200"/>
      <c r="K106" s="38"/>
      <c r="L106" s="38"/>
      <c r="M106" s="41"/>
      <c r="N106" s="201"/>
      <c r="O106" s="202"/>
      <c r="P106" s="66"/>
      <c r="Q106" s="66"/>
      <c r="R106" s="66"/>
      <c r="S106" s="66"/>
      <c r="T106" s="66"/>
      <c r="U106" s="66"/>
      <c r="V106" s="66"/>
      <c r="W106" s="66"/>
      <c r="X106" s="67"/>
      <c r="Y106" s="36"/>
      <c r="Z106" s="36"/>
      <c r="AA106" s="36"/>
      <c r="AB106" s="36"/>
      <c r="AC106" s="36"/>
      <c r="AD106" s="36"/>
      <c r="AE106" s="36"/>
      <c r="AT106" s="19" t="s">
        <v>184</v>
      </c>
      <c r="AU106" s="19" t="s">
        <v>86</v>
      </c>
    </row>
    <row r="107" spans="1:65" s="2" customFormat="1" ht="44.25" customHeight="1">
      <c r="A107" s="36"/>
      <c r="B107" s="37"/>
      <c r="C107" s="178" t="s">
        <v>155</v>
      </c>
      <c r="D107" s="178" t="s">
        <v>142</v>
      </c>
      <c r="E107" s="179" t="s">
        <v>2041</v>
      </c>
      <c r="F107" s="180" t="s">
        <v>2042</v>
      </c>
      <c r="G107" s="181" t="s">
        <v>709</v>
      </c>
      <c r="H107" s="247"/>
      <c r="I107" s="183"/>
      <c r="J107" s="183"/>
      <c r="K107" s="184">
        <f>ROUND(P107*H107,2)</f>
        <v>0</v>
      </c>
      <c r="L107" s="180" t="s">
        <v>182</v>
      </c>
      <c r="M107" s="41"/>
      <c r="N107" s="185" t="s">
        <v>22</v>
      </c>
      <c r="O107" s="186" t="s">
        <v>48</v>
      </c>
      <c r="P107" s="187">
        <f>I107+J107</f>
        <v>0</v>
      </c>
      <c r="Q107" s="187">
        <f>ROUND(I107*H107,2)</f>
        <v>0</v>
      </c>
      <c r="R107" s="187">
        <f>ROUND(J107*H107,2)</f>
        <v>0</v>
      </c>
      <c r="S107" s="66"/>
      <c r="T107" s="188">
        <f>S107*H107</f>
        <v>0</v>
      </c>
      <c r="U107" s="188">
        <v>0</v>
      </c>
      <c r="V107" s="188">
        <f>U107*H107</f>
        <v>0</v>
      </c>
      <c r="W107" s="188">
        <v>0</v>
      </c>
      <c r="X107" s="189">
        <f>W107*H107</f>
        <v>0</v>
      </c>
      <c r="Y107" s="36"/>
      <c r="Z107" s="36"/>
      <c r="AA107" s="36"/>
      <c r="AB107" s="36"/>
      <c r="AC107" s="36"/>
      <c r="AD107" s="36"/>
      <c r="AE107" s="36"/>
      <c r="AR107" s="190" t="s">
        <v>155</v>
      </c>
      <c r="AT107" s="190" t="s">
        <v>142</v>
      </c>
      <c r="AU107" s="190" t="s">
        <v>86</v>
      </c>
      <c r="AY107" s="19" t="s">
        <v>138</v>
      </c>
      <c r="BE107" s="191">
        <f>IF(O107="základní",K107,0)</f>
        <v>0</v>
      </c>
      <c r="BF107" s="191">
        <f>IF(O107="snížená",K107,0)</f>
        <v>0</v>
      </c>
      <c r="BG107" s="191">
        <f>IF(O107="zákl. přenesená",K107,0)</f>
        <v>0</v>
      </c>
      <c r="BH107" s="191">
        <f>IF(O107="sníž. přenesená",K107,0)</f>
        <v>0</v>
      </c>
      <c r="BI107" s="191">
        <f>IF(O107="nulová",K107,0)</f>
        <v>0</v>
      </c>
      <c r="BJ107" s="19" t="s">
        <v>141</v>
      </c>
      <c r="BK107" s="191">
        <f>ROUND(P107*H107,2)</f>
        <v>0</v>
      </c>
      <c r="BL107" s="19" t="s">
        <v>155</v>
      </c>
      <c r="BM107" s="190" t="s">
        <v>714</v>
      </c>
    </row>
    <row r="108" spans="1:47" s="2" customFormat="1" ht="11.25">
      <c r="A108" s="36"/>
      <c r="B108" s="37"/>
      <c r="C108" s="38"/>
      <c r="D108" s="198" t="s">
        <v>184</v>
      </c>
      <c r="E108" s="38"/>
      <c r="F108" s="199" t="s">
        <v>2043</v>
      </c>
      <c r="G108" s="38"/>
      <c r="H108" s="38"/>
      <c r="I108" s="200"/>
      <c r="J108" s="200"/>
      <c r="K108" s="38"/>
      <c r="L108" s="38"/>
      <c r="M108" s="41"/>
      <c r="N108" s="201"/>
      <c r="O108" s="202"/>
      <c r="P108" s="66"/>
      <c r="Q108" s="66"/>
      <c r="R108" s="66"/>
      <c r="S108" s="66"/>
      <c r="T108" s="66"/>
      <c r="U108" s="66"/>
      <c r="V108" s="66"/>
      <c r="W108" s="66"/>
      <c r="X108" s="67"/>
      <c r="Y108" s="36"/>
      <c r="Z108" s="36"/>
      <c r="AA108" s="36"/>
      <c r="AB108" s="36"/>
      <c r="AC108" s="36"/>
      <c r="AD108" s="36"/>
      <c r="AE108" s="36"/>
      <c r="AT108" s="19" t="s">
        <v>184</v>
      </c>
      <c r="AU108" s="19" t="s">
        <v>86</v>
      </c>
    </row>
    <row r="109" spans="2:63" s="12" customFormat="1" ht="25.9" customHeight="1">
      <c r="B109" s="161"/>
      <c r="C109" s="162"/>
      <c r="D109" s="163" t="s">
        <v>77</v>
      </c>
      <c r="E109" s="164" t="s">
        <v>1225</v>
      </c>
      <c r="F109" s="164" t="s">
        <v>2044</v>
      </c>
      <c r="G109" s="162"/>
      <c r="H109" s="162"/>
      <c r="I109" s="165"/>
      <c r="J109" s="165"/>
      <c r="K109" s="166">
        <f>BK109</f>
        <v>0</v>
      </c>
      <c r="L109" s="162"/>
      <c r="M109" s="167"/>
      <c r="N109" s="168"/>
      <c r="O109" s="169"/>
      <c r="P109" s="169"/>
      <c r="Q109" s="170">
        <f>SUM(Q110:Q127)</f>
        <v>0</v>
      </c>
      <c r="R109" s="170">
        <f>SUM(R110:R127)</f>
        <v>0</v>
      </c>
      <c r="S109" s="169"/>
      <c r="T109" s="171">
        <f>SUM(T110:T127)</f>
        <v>0</v>
      </c>
      <c r="U109" s="169"/>
      <c r="V109" s="171">
        <f>SUM(V110:V127)</f>
        <v>0.16202305000000003</v>
      </c>
      <c r="W109" s="169"/>
      <c r="X109" s="172">
        <f>SUM(X110:X127)</f>
        <v>0</v>
      </c>
      <c r="AR109" s="173" t="s">
        <v>86</v>
      </c>
      <c r="AT109" s="174" t="s">
        <v>77</v>
      </c>
      <c r="AU109" s="174" t="s">
        <v>78</v>
      </c>
      <c r="AY109" s="173" t="s">
        <v>138</v>
      </c>
      <c r="BK109" s="175">
        <f>SUM(BK110:BK127)</f>
        <v>0</v>
      </c>
    </row>
    <row r="110" spans="1:65" s="2" customFormat="1" ht="37.9" customHeight="1">
      <c r="A110" s="36"/>
      <c r="B110" s="37"/>
      <c r="C110" s="178" t="s">
        <v>78</v>
      </c>
      <c r="D110" s="178" t="s">
        <v>142</v>
      </c>
      <c r="E110" s="179" t="s">
        <v>2045</v>
      </c>
      <c r="F110" s="180" t="s">
        <v>2046</v>
      </c>
      <c r="G110" s="181" t="s">
        <v>682</v>
      </c>
      <c r="H110" s="182">
        <v>78</v>
      </c>
      <c r="I110" s="183"/>
      <c r="J110" s="183"/>
      <c r="K110" s="184">
        <f>ROUND(P110*H110,2)</f>
        <v>0</v>
      </c>
      <c r="L110" s="180" t="s">
        <v>182</v>
      </c>
      <c r="M110" s="41"/>
      <c r="N110" s="185" t="s">
        <v>22</v>
      </c>
      <c r="O110" s="186" t="s">
        <v>48</v>
      </c>
      <c r="P110" s="187">
        <f>I110+J110</f>
        <v>0</v>
      </c>
      <c r="Q110" s="187">
        <f>ROUND(I110*H110,2)</f>
        <v>0</v>
      </c>
      <c r="R110" s="187">
        <f>ROUND(J110*H110,2)</f>
        <v>0</v>
      </c>
      <c r="S110" s="66"/>
      <c r="T110" s="188">
        <f>S110*H110</f>
        <v>0</v>
      </c>
      <c r="U110" s="188">
        <v>0.00050858</v>
      </c>
      <c r="V110" s="188">
        <f>U110*H110</f>
        <v>0.03966924</v>
      </c>
      <c r="W110" s="188">
        <v>0</v>
      </c>
      <c r="X110" s="189">
        <f>W110*H110</f>
        <v>0</v>
      </c>
      <c r="Y110" s="36"/>
      <c r="Z110" s="36"/>
      <c r="AA110" s="36"/>
      <c r="AB110" s="36"/>
      <c r="AC110" s="36"/>
      <c r="AD110" s="36"/>
      <c r="AE110" s="36"/>
      <c r="AR110" s="190" t="s">
        <v>155</v>
      </c>
      <c r="AT110" s="190" t="s">
        <v>142</v>
      </c>
      <c r="AU110" s="190" t="s">
        <v>86</v>
      </c>
      <c r="AY110" s="19" t="s">
        <v>138</v>
      </c>
      <c r="BE110" s="191">
        <f>IF(O110="základní",K110,0)</f>
        <v>0</v>
      </c>
      <c r="BF110" s="191">
        <f>IF(O110="snížená",K110,0)</f>
        <v>0</v>
      </c>
      <c r="BG110" s="191">
        <f>IF(O110="zákl. přenesená",K110,0)</f>
        <v>0</v>
      </c>
      <c r="BH110" s="191">
        <f>IF(O110="sníž. přenesená",K110,0)</f>
        <v>0</v>
      </c>
      <c r="BI110" s="191">
        <f>IF(O110="nulová",K110,0)</f>
        <v>0</v>
      </c>
      <c r="BJ110" s="19" t="s">
        <v>141</v>
      </c>
      <c r="BK110" s="191">
        <f>ROUND(P110*H110,2)</f>
        <v>0</v>
      </c>
      <c r="BL110" s="19" t="s">
        <v>155</v>
      </c>
      <c r="BM110" s="190" t="s">
        <v>772</v>
      </c>
    </row>
    <row r="111" spans="1:47" s="2" customFormat="1" ht="11.25">
      <c r="A111" s="36"/>
      <c r="B111" s="37"/>
      <c r="C111" s="38"/>
      <c r="D111" s="198" t="s">
        <v>184</v>
      </c>
      <c r="E111" s="38"/>
      <c r="F111" s="199" t="s">
        <v>2047</v>
      </c>
      <c r="G111" s="38"/>
      <c r="H111" s="38"/>
      <c r="I111" s="200"/>
      <c r="J111" s="200"/>
      <c r="K111" s="38"/>
      <c r="L111" s="38"/>
      <c r="M111" s="41"/>
      <c r="N111" s="201"/>
      <c r="O111" s="202"/>
      <c r="P111" s="66"/>
      <c r="Q111" s="66"/>
      <c r="R111" s="66"/>
      <c r="S111" s="66"/>
      <c r="T111" s="66"/>
      <c r="U111" s="66"/>
      <c r="V111" s="66"/>
      <c r="W111" s="66"/>
      <c r="X111" s="67"/>
      <c r="Y111" s="36"/>
      <c r="Z111" s="36"/>
      <c r="AA111" s="36"/>
      <c r="AB111" s="36"/>
      <c r="AC111" s="36"/>
      <c r="AD111" s="36"/>
      <c r="AE111" s="36"/>
      <c r="AT111" s="19" t="s">
        <v>184</v>
      </c>
      <c r="AU111" s="19" t="s">
        <v>86</v>
      </c>
    </row>
    <row r="112" spans="1:65" s="2" customFormat="1" ht="37.9" customHeight="1">
      <c r="A112" s="36"/>
      <c r="B112" s="37"/>
      <c r="C112" s="178" t="s">
        <v>141</v>
      </c>
      <c r="D112" s="178" t="s">
        <v>142</v>
      </c>
      <c r="E112" s="179" t="s">
        <v>2048</v>
      </c>
      <c r="F112" s="180" t="s">
        <v>2049</v>
      </c>
      <c r="G112" s="181" t="s">
        <v>682</v>
      </c>
      <c r="H112" s="182">
        <v>44</v>
      </c>
      <c r="I112" s="183"/>
      <c r="J112" s="183"/>
      <c r="K112" s="184">
        <f>ROUND(P112*H112,2)</f>
        <v>0</v>
      </c>
      <c r="L112" s="180" t="s">
        <v>182</v>
      </c>
      <c r="M112" s="41"/>
      <c r="N112" s="185" t="s">
        <v>22</v>
      </c>
      <c r="O112" s="186" t="s">
        <v>48</v>
      </c>
      <c r="P112" s="187">
        <f>I112+J112</f>
        <v>0</v>
      </c>
      <c r="Q112" s="187">
        <f>ROUND(I112*H112,2)</f>
        <v>0</v>
      </c>
      <c r="R112" s="187">
        <f>ROUND(J112*H112,2)</f>
        <v>0</v>
      </c>
      <c r="S112" s="66"/>
      <c r="T112" s="188">
        <f>S112*H112</f>
        <v>0</v>
      </c>
      <c r="U112" s="188">
        <v>0.00061852</v>
      </c>
      <c r="V112" s="188">
        <f>U112*H112</f>
        <v>0.02721488</v>
      </c>
      <c r="W112" s="188">
        <v>0</v>
      </c>
      <c r="X112" s="189">
        <f>W112*H112</f>
        <v>0</v>
      </c>
      <c r="Y112" s="36"/>
      <c r="Z112" s="36"/>
      <c r="AA112" s="36"/>
      <c r="AB112" s="36"/>
      <c r="AC112" s="36"/>
      <c r="AD112" s="36"/>
      <c r="AE112" s="36"/>
      <c r="AR112" s="190" t="s">
        <v>155</v>
      </c>
      <c r="AT112" s="190" t="s">
        <v>142</v>
      </c>
      <c r="AU112" s="190" t="s">
        <v>86</v>
      </c>
      <c r="AY112" s="19" t="s">
        <v>138</v>
      </c>
      <c r="BE112" s="191">
        <f>IF(O112="základní",K112,0)</f>
        <v>0</v>
      </c>
      <c r="BF112" s="191">
        <f>IF(O112="snížená",K112,0)</f>
        <v>0</v>
      </c>
      <c r="BG112" s="191">
        <f>IF(O112="zákl. přenesená",K112,0)</f>
        <v>0</v>
      </c>
      <c r="BH112" s="191">
        <f>IF(O112="sníž. přenesená",K112,0)</f>
        <v>0</v>
      </c>
      <c r="BI112" s="191">
        <f>IF(O112="nulová",K112,0)</f>
        <v>0</v>
      </c>
      <c r="BJ112" s="19" t="s">
        <v>141</v>
      </c>
      <c r="BK112" s="191">
        <f>ROUND(P112*H112,2)</f>
        <v>0</v>
      </c>
      <c r="BL112" s="19" t="s">
        <v>155</v>
      </c>
      <c r="BM112" s="190" t="s">
        <v>767</v>
      </c>
    </row>
    <row r="113" spans="1:47" s="2" customFormat="1" ht="11.25">
      <c r="A113" s="36"/>
      <c r="B113" s="37"/>
      <c r="C113" s="38"/>
      <c r="D113" s="198" t="s">
        <v>184</v>
      </c>
      <c r="E113" s="38"/>
      <c r="F113" s="199" t="s">
        <v>2050</v>
      </c>
      <c r="G113" s="38"/>
      <c r="H113" s="38"/>
      <c r="I113" s="200"/>
      <c r="J113" s="200"/>
      <c r="K113" s="38"/>
      <c r="L113" s="38"/>
      <c r="M113" s="41"/>
      <c r="N113" s="201"/>
      <c r="O113" s="202"/>
      <c r="P113" s="66"/>
      <c r="Q113" s="66"/>
      <c r="R113" s="66"/>
      <c r="S113" s="66"/>
      <c r="T113" s="66"/>
      <c r="U113" s="66"/>
      <c r="V113" s="66"/>
      <c r="W113" s="66"/>
      <c r="X113" s="67"/>
      <c r="Y113" s="36"/>
      <c r="Z113" s="36"/>
      <c r="AA113" s="36"/>
      <c r="AB113" s="36"/>
      <c r="AC113" s="36"/>
      <c r="AD113" s="36"/>
      <c r="AE113" s="36"/>
      <c r="AT113" s="19" t="s">
        <v>184</v>
      </c>
      <c r="AU113" s="19" t="s">
        <v>86</v>
      </c>
    </row>
    <row r="114" spans="1:65" s="2" customFormat="1" ht="37.9" customHeight="1">
      <c r="A114" s="36"/>
      <c r="B114" s="37"/>
      <c r="C114" s="178" t="s">
        <v>150</v>
      </c>
      <c r="D114" s="178" t="s">
        <v>142</v>
      </c>
      <c r="E114" s="179" t="s">
        <v>2051</v>
      </c>
      <c r="F114" s="180" t="s">
        <v>2052</v>
      </c>
      <c r="G114" s="181" t="s">
        <v>682</v>
      </c>
      <c r="H114" s="182">
        <v>19</v>
      </c>
      <c r="I114" s="183"/>
      <c r="J114" s="183"/>
      <c r="K114" s="184">
        <f>ROUND(P114*H114,2)</f>
        <v>0</v>
      </c>
      <c r="L114" s="180" t="s">
        <v>182</v>
      </c>
      <c r="M114" s="41"/>
      <c r="N114" s="185" t="s">
        <v>22</v>
      </c>
      <c r="O114" s="186" t="s">
        <v>48</v>
      </c>
      <c r="P114" s="187">
        <f>I114+J114</f>
        <v>0</v>
      </c>
      <c r="Q114" s="187">
        <f>ROUND(I114*H114,2)</f>
        <v>0</v>
      </c>
      <c r="R114" s="187">
        <f>ROUND(J114*H114,2)</f>
        <v>0</v>
      </c>
      <c r="S114" s="66"/>
      <c r="T114" s="188">
        <f>S114*H114</f>
        <v>0</v>
      </c>
      <c r="U114" s="188">
        <v>0.00094737</v>
      </c>
      <c r="V114" s="188">
        <f>U114*H114</f>
        <v>0.01800003</v>
      </c>
      <c r="W114" s="188">
        <v>0</v>
      </c>
      <c r="X114" s="189">
        <f>W114*H114</f>
        <v>0</v>
      </c>
      <c r="Y114" s="36"/>
      <c r="Z114" s="36"/>
      <c r="AA114" s="36"/>
      <c r="AB114" s="36"/>
      <c r="AC114" s="36"/>
      <c r="AD114" s="36"/>
      <c r="AE114" s="36"/>
      <c r="AR114" s="190" t="s">
        <v>155</v>
      </c>
      <c r="AT114" s="190" t="s">
        <v>142</v>
      </c>
      <c r="AU114" s="190" t="s">
        <v>86</v>
      </c>
      <c r="AY114" s="19" t="s">
        <v>138</v>
      </c>
      <c r="BE114" s="191">
        <f>IF(O114="základní",K114,0)</f>
        <v>0</v>
      </c>
      <c r="BF114" s="191">
        <f>IF(O114="snížená",K114,0)</f>
        <v>0</v>
      </c>
      <c r="BG114" s="191">
        <f>IF(O114="zákl. přenesená",K114,0)</f>
        <v>0</v>
      </c>
      <c r="BH114" s="191">
        <f>IF(O114="sníž. přenesená",K114,0)</f>
        <v>0</v>
      </c>
      <c r="BI114" s="191">
        <f>IF(O114="nulová",K114,0)</f>
        <v>0</v>
      </c>
      <c r="BJ114" s="19" t="s">
        <v>141</v>
      </c>
      <c r="BK114" s="191">
        <f>ROUND(P114*H114,2)</f>
        <v>0</v>
      </c>
      <c r="BL114" s="19" t="s">
        <v>155</v>
      </c>
      <c r="BM114" s="190" t="s">
        <v>720</v>
      </c>
    </row>
    <row r="115" spans="1:47" s="2" customFormat="1" ht="11.25">
      <c r="A115" s="36"/>
      <c r="B115" s="37"/>
      <c r="C115" s="38"/>
      <c r="D115" s="198" t="s">
        <v>184</v>
      </c>
      <c r="E115" s="38"/>
      <c r="F115" s="199" t="s">
        <v>2053</v>
      </c>
      <c r="G115" s="38"/>
      <c r="H115" s="38"/>
      <c r="I115" s="200"/>
      <c r="J115" s="200"/>
      <c r="K115" s="38"/>
      <c r="L115" s="38"/>
      <c r="M115" s="41"/>
      <c r="N115" s="201"/>
      <c r="O115" s="202"/>
      <c r="P115" s="66"/>
      <c r="Q115" s="66"/>
      <c r="R115" s="66"/>
      <c r="S115" s="66"/>
      <c r="T115" s="66"/>
      <c r="U115" s="66"/>
      <c r="V115" s="66"/>
      <c r="W115" s="66"/>
      <c r="X115" s="67"/>
      <c r="Y115" s="36"/>
      <c r="Z115" s="36"/>
      <c r="AA115" s="36"/>
      <c r="AB115" s="36"/>
      <c r="AC115" s="36"/>
      <c r="AD115" s="36"/>
      <c r="AE115" s="36"/>
      <c r="AT115" s="19" t="s">
        <v>184</v>
      </c>
      <c r="AU115" s="19" t="s">
        <v>86</v>
      </c>
    </row>
    <row r="116" spans="1:65" s="2" customFormat="1" ht="37.9" customHeight="1">
      <c r="A116" s="36"/>
      <c r="B116" s="37"/>
      <c r="C116" s="178" t="s">
        <v>155</v>
      </c>
      <c r="D116" s="178" t="s">
        <v>142</v>
      </c>
      <c r="E116" s="179" t="s">
        <v>2054</v>
      </c>
      <c r="F116" s="180" t="s">
        <v>2055</v>
      </c>
      <c r="G116" s="181" t="s">
        <v>682</v>
      </c>
      <c r="H116" s="182">
        <v>32</v>
      </c>
      <c r="I116" s="183"/>
      <c r="J116" s="183"/>
      <c r="K116" s="184">
        <f>ROUND(P116*H116,2)</f>
        <v>0</v>
      </c>
      <c r="L116" s="180" t="s">
        <v>182</v>
      </c>
      <c r="M116" s="41"/>
      <c r="N116" s="185" t="s">
        <v>22</v>
      </c>
      <c r="O116" s="186" t="s">
        <v>48</v>
      </c>
      <c r="P116" s="187">
        <f>I116+J116</f>
        <v>0</v>
      </c>
      <c r="Q116" s="187">
        <f>ROUND(I116*H116,2)</f>
        <v>0</v>
      </c>
      <c r="R116" s="187">
        <f>ROUND(J116*H116,2)</f>
        <v>0</v>
      </c>
      <c r="S116" s="66"/>
      <c r="T116" s="188">
        <f>S116*H116</f>
        <v>0</v>
      </c>
      <c r="U116" s="188">
        <v>0.0011921</v>
      </c>
      <c r="V116" s="188">
        <f>U116*H116</f>
        <v>0.0381472</v>
      </c>
      <c r="W116" s="188">
        <v>0</v>
      </c>
      <c r="X116" s="189">
        <f>W116*H116</f>
        <v>0</v>
      </c>
      <c r="Y116" s="36"/>
      <c r="Z116" s="36"/>
      <c r="AA116" s="36"/>
      <c r="AB116" s="36"/>
      <c r="AC116" s="36"/>
      <c r="AD116" s="36"/>
      <c r="AE116" s="36"/>
      <c r="AR116" s="190" t="s">
        <v>155</v>
      </c>
      <c r="AT116" s="190" t="s">
        <v>142</v>
      </c>
      <c r="AU116" s="190" t="s">
        <v>86</v>
      </c>
      <c r="AY116" s="19" t="s">
        <v>138</v>
      </c>
      <c r="BE116" s="191">
        <f>IF(O116="základní",K116,0)</f>
        <v>0</v>
      </c>
      <c r="BF116" s="191">
        <f>IF(O116="snížená",K116,0)</f>
        <v>0</v>
      </c>
      <c r="BG116" s="191">
        <f>IF(O116="zákl. přenesená",K116,0)</f>
        <v>0</v>
      </c>
      <c r="BH116" s="191">
        <f>IF(O116="sníž. přenesená",K116,0)</f>
        <v>0</v>
      </c>
      <c r="BI116" s="191">
        <f>IF(O116="nulová",K116,0)</f>
        <v>0</v>
      </c>
      <c r="BJ116" s="19" t="s">
        <v>141</v>
      </c>
      <c r="BK116" s="191">
        <f>ROUND(P116*H116,2)</f>
        <v>0</v>
      </c>
      <c r="BL116" s="19" t="s">
        <v>155</v>
      </c>
      <c r="BM116" s="190" t="s">
        <v>745</v>
      </c>
    </row>
    <row r="117" spans="1:47" s="2" customFormat="1" ht="11.25">
      <c r="A117" s="36"/>
      <c r="B117" s="37"/>
      <c r="C117" s="38"/>
      <c r="D117" s="198" t="s">
        <v>184</v>
      </c>
      <c r="E117" s="38"/>
      <c r="F117" s="199" t="s">
        <v>2056</v>
      </c>
      <c r="G117" s="38"/>
      <c r="H117" s="38"/>
      <c r="I117" s="200"/>
      <c r="J117" s="200"/>
      <c r="K117" s="38"/>
      <c r="L117" s="38"/>
      <c r="M117" s="41"/>
      <c r="N117" s="201"/>
      <c r="O117" s="202"/>
      <c r="P117" s="66"/>
      <c r="Q117" s="66"/>
      <c r="R117" s="66"/>
      <c r="S117" s="66"/>
      <c r="T117" s="66"/>
      <c r="U117" s="66"/>
      <c r="V117" s="66"/>
      <c r="W117" s="66"/>
      <c r="X117" s="67"/>
      <c r="Y117" s="36"/>
      <c r="Z117" s="36"/>
      <c r="AA117" s="36"/>
      <c r="AB117" s="36"/>
      <c r="AC117" s="36"/>
      <c r="AD117" s="36"/>
      <c r="AE117" s="36"/>
      <c r="AT117" s="19" t="s">
        <v>184</v>
      </c>
      <c r="AU117" s="19" t="s">
        <v>86</v>
      </c>
    </row>
    <row r="118" spans="1:65" s="2" customFormat="1" ht="37.9" customHeight="1">
      <c r="A118" s="36"/>
      <c r="B118" s="37"/>
      <c r="C118" s="178" t="s">
        <v>137</v>
      </c>
      <c r="D118" s="178" t="s">
        <v>142</v>
      </c>
      <c r="E118" s="179" t="s">
        <v>2057</v>
      </c>
      <c r="F118" s="180" t="s">
        <v>2058</v>
      </c>
      <c r="G118" s="181" t="s">
        <v>682</v>
      </c>
      <c r="H118" s="182">
        <v>10</v>
      </c>
      <c r="I118" s="183"/>
      <c r="J118" s="183"/>
      <c r="K118" s="184">
        <f>ROUND(P118*H118,2)</f>
        <v>0</v>
      </c>
      <c r="L118" s="180" t="s">
        <v>182</v>
      </c>
      <c r="M118" s="41"/>
      <c r="N118" s="185" t="s">
        <v>22</v>
      </c>
      <c r="O118" s="186" t="s">
        <v>48</v>
      </c>
      <c r="P118" s="187">
        <f>I118+J118</f>
        <v>0</v>
      </c>
      <c r="Q118" s="187">
        <f>ROUND(I118*H118,2)</f>
        <v>0</v>
      </c>
      <c r="R118" s="187">
        <f>ROUND(J118*H118,2)</f>
        <v>0</v>
      </c>
      <c r="S118" s="66"/>
      <c r="T118" s="188">
        <f>S118*H118</f>
        <v>0</v>
      </c>
      <c r="U118" s="188">
        <v>0.00150007</v>
      </c>
      <c r="V118" s="188">
        <f>U118*H118</f>
        <v>0.0150007</v>
      </c>
      <c r="W118" s="188">
        <v>0</v>
      </c>
      <c r="X118" s="189">
        <f>W118*H118</f>
        <v>0</v>
      </c>
      <c r="Y118" s="36"/>
      <c r="Z118" s="36"/>
      <c r="AA118" s="36"/>
      <c r="AB118" s="36"/>
      <c r="AC118" s="36"/>
      <c r="AD118" s="36"/>
      <c r="AE118" s="36"/>
      <c r="AR118" s="190" t="s">
        <v>155</v>
      </c>
      <c r="AT118" s="190" t="s">
        <v>142</v>
      </c>
      <c r="AU118" s="190" t="s">
        <v>86</v>
      </c>
      <c r="AY118" s="19" t="s">
        <v>138</v>
      </c>
      <c r="BE118" s="191">
        <f>IF(O118="základní",K118,0)</f>
        <v>0</v>
      </c>
      <c r="BF118" s="191">
        <f>IF(O118="snížená",K118,0)</f>
        <v>0</v>
      </c>
      <c r="BG118" s="191">
        <f>IF(O118="zákl. přenesená",K118,0)</f>
        <v>0</v>
      </c>
      <c r="BH118" s="191">
        <f>IF(O118="sníž. přenesená",K118,0)</f>
        <v>0</v>
      </c>
      <c r="BI118" s="191">
        <f>IF(O118="nulová",K118,0)</f>
        <v>0</v>
      </c>
      <c r="BJ118" s="19" t="s">
        <v>141</v>
      </c>
      <c r="BK118" s="191">
        <f>ROUND(P118*H118,2)</f>
        <v>0</v>
      </c>
      <c r="BL118" s="19" t="s">
        <v>155</v>
      </c>
      <c r="BM118" s="190" t="s">
        <v>877</v>
      </c>
    </row>
    <row r="119" spans="1:47" s="2" customFormat="1" ht="11.25">
      <c r="A119" s="36"/>
      <c r="B119" s="37"/>
      <c r="C119" s="38"/>
      <c r="D119" s="198" t="s">
        <v>184</v>
      </c>
      <c r="E119" s="38"/>
      <c r="F119" s="199" t="s">
        <v>2059</v>
      </c>
      <c r="G119" s="38"/>
      <c r="H119" s="38"/>
      <c r="I119" s="200"/>
      <c r="J119" s="200"/>
      <c r="K119" s="38"/>
      <c r="L119" s="38"/>
      <c r="M119" s="41"/>
      <c r="N119" s="201"/>
      <c r="O119" s="202"/>
      <c r="P119" s="66"/>
      <c r="Q119" s="66"/>
      <c r="R119" s="66"/>
      <c r="S119" s="66"/>
      <c r="T119" s="66"/>
      <c r="U119" s="66"/>
      <c r="V119" s="66"/>
      <c r="W119" s="66"/>
      <c r="X119" s="67"/>
      <c r="Y119" s="36"/>
      <c r="Z119" s="36"/>
      <c r="AA119" s="36"/>
      <c r="AB119" s="36"/>
      <c r="AC119" s="36"/>
      <c r="AD119" s="36"/>
      <c r="AE119" s="36"/>
      <c r="AT119" s="19" t="s">
        <v>184</v>
      </c>
      <c r="AU119" s="19" t="s">
        <v>86</v>
      </c>
    </row>
    <row r="120" spans="1:65" s="2" customFormat="1" ht="44.25" customHeight="1">
      <c r="A120" s="36"/>
      <c r="B120" s="37"/>
      <c r="C120" s="178" t="s">
        <v>256</v>
      </c>
      <c r="D120" s="178" t="s">
        <v>142</v>
      </c>
      <c r="E120" s="179" t="s">
        <v>2060</v>
      </c>
      <c r="F120" s="180" t="s">
        <v>2061</v>
      </c>
      <c r="G120" s="181" t="s">
        <v>682</v>
      </c>
      <c r="H120" s="182">
        <v>183</v>
      </c>
      <c r="I120" s="183"/>
      <c r="J120" s="183"/>
      <c r="K120" s="184">
        <f>ROUND(P120*H120,2)</f>
        <v>0</v>
      </c>
      <c r="L120" s="180" t="s">
        <v>182</v>
      </c>
      <c r="M120" s="41"/>
      <c r="N120" s="185" t="s">
        <v>22</v>
      </c>
      <c r="O120" s="186" t="s">
        <v>48</v>
      </c>
      <c r="P120" s="187">
        <f>I120+J120</f>
        <v>0</v>
      </c>
      <c r="Q120" s="187">
        <f>ROUND(I120*H120,2)</f>
        <v>0</v>
      </c>
      <c r="R120" s="187">
        <f>ROUND(J120*H120,2)</f>
        <v>0</v>
      </c>
      <c r="S120" s="66"/>
      <c r="T120" s="188">
        <f>S120*H120</f>
        <v>0</v>
      </c>
      <c r="U120" s="188">
        <v>0</v>
      </c>
      <c r="V120" s="188">
        <f>U120*H120</f>
        <v>0</v>
      </c>
      <c r="W120" s="188">
        <v>0</v>
      </c>
      <c r="X120" s="189">
        <f>W120*H120</f>
        <v>0</v>
      </c>
      <c r="Y120" s="36"/>
      <c r="Z120" s="36"/>
      <c r="AA120" s="36"/>
      <c r="AB120" s="36"/>
      <c r="AC120" s="36"/>
      <c r="AD120" s="36"/>
      <c r="AE120" s="36"/>
      <c r="AR120" s="190" t="s">
        <v>155</v>
      </c>
      <c r="AT120" s="190" t="s">
        <v>142</v>
      </c>
      <c r="AU120" s="190" t="s">
        <v>86</v>
      </c>
      <c r="AY120" s="19" t="s">
        <v>138</v>
      </c>
      <c r="BE120" s="191">
        <f>IF(O120="základní",K120,0)</f>
        <v>0</v>
      </c>
      <c r="BF120" s="191">
        <f>IF(O120="snížená",K120,0)</f>
        <v>0</v>
      </c>
      <c r="BG120" s="191">
        <f>IF(O120="zákl. přenesená",K120,0)</f>
        <v>0</v>
      </c>
      <c r="BH120" s="191">
        <f>IF(O120="sníž. přenesená",K120,0)</f>
        <v>0</v>
      </c>
      <c r="BI120" s="191">
        <f>IF(O120="nulová",K120,0)</f>
        <v>0</v>
      </c>
      <c r="BJ120" s="19" t="s">
        <v>141</v>
      </c>
      <c r="BK120" s="191">
        <f>ROUND(P120*H120,2)</f>
        <v>0</v>
      </c>
      <c r="BL120" s="19" t="s">
        <v>155</v>
      </c>
      <c r="BM120" s="190" t="s">
        <v>511</v>
      </c>
    </row>
    <row r="121" spans="1:47" s="2" customFormat="1" ht="11.25">
      <c r="A121" s="36"/>
      <c r="B121" s="37"/>
      <c r="C121" s="38"/>
      <c r="D121" s="198" t="s">
        <v>184</v>
      </c>
      <c r="E121" s="38"/>
      <c r="F121" s="199" t="s">
        <v>2062</v>
      </c>
      <c r="G121" s="38"/>
      <c r="H121" s="38"/>
      <c r="I121" s="200"/>
      <c r="J121" s="200"/>
      <c r="K121" s="38"/>
      <c r="L121" s="38"/>
      <c r="M121" s="41"/>
      <c r="N121" s="201"/>
      <c r="O121" s="202"/>
      <c r="P121" s="66"/>
      <c r="Q121" s="66"/>
      <c r="R121" s="66"/>
      <c r="S121" s="66"/>
      <c r="T121" s="66"/>
      <c r="U121" s="66"/>
      <c r="V121" s="66"/>
      <c r="W121" s="66"/>
      <c r="X121" s="67"/>
      <c r="Y121" s="36"/>
      <c r="Z121" s="36"/>
      <c r="AA121" s="36"/>
      <c r="AB121" s="36"/>
      <c r="AC121" s="36"/>
      <c r="AD121" s="36"/>
      <c r="AE121" s="36"/>
      <c r="AT121" s="19" t="s">
        <v>184</v>
      </c>
      <c r="AU121" s="19" t="s">
        <v>86</v>
      </c>
    </row>
    <row r="122" spans="1:65" s="2" customFormat="1" ht="55.5" customHeight="1">
      <c r="A122" s="36"/>
      <c r="B122" s="37"/>
      <c r="C122" s="178" t="s">
        <v>1088</v>
      </c>
      <c r="D122" s="178" t="s">
        <v>142</v>
      </c>
      <c r="E122" s="179" t="s">
        <v>2063</v>
      </c>
      <c r="F122" s="180" t="s">
        <v>1150</v>
      </c>
      <c r="G122" s="181" t="s">
        <v>682</v>
      </c>
      <c r="H122" s="182">
        <v>141</v>
      </c>
      <c r="I122" s="183"/>
      <c r="J122" s="183"/>
      <c r="K122" s="184">
        <f>ROUND(P122*H122,2)</f>
        <v>0</v>
      </c>
      <c r="L122" s="180" t="s">
        <v>182</v>
      </c>
      <c r="M122" s="41"/>
      <c r="N122" s="185" t="s">
        <v>22</v>
      </c>
      <c r="O122" s="186" t="s">
        <v>48</v>
      </c>
      <c r="P122" s="187">
        <f>I122+J122</f>
        <v>0</v>
      </c>
      <c r="Q122" s="187">
        <f>ROUND(I122*H122,2)</f>
        <v>0</v>
      </c>
      <c r="R122" s="187">
        <f>ROUND(J122*H122,2)</f>
        <v>0</v>
      </c>
      <c r="S122" s="66"/>
      <c r="T122" s="188">
        <f>S122*H122</f>
        <v>0</v>
      </c>
      <c r="U122" s="188">
        <v>0.00012156</v>
      </c>
      <c r="V122" s="188">
        <f>U122*H122</f>
        <v>0.01713996</v>
      </c>
      <c r="W122" s="188">
        <v>0</v>
      </c>
      <c r="X122" s="189">
        <f>W122*H122</f>
        <v>0</v>
      </c>
      <c r="Y122" s="36"/>
      <c r="Z122" s="36"/>
      <c r="AA122" s="36"/>
      <c r="AB122" s="36"/>
      <c r="AC122" s="36"/>
      <c r="AD122" s="36"/>
      <c r="AE122" s="36"/>
      <c r="AR122" s="190" t="s">
        <v>155</v>
      </c>
      <c r="AT122" s="190" t="s">
        <v>142</v>
      </c>
      <c r="AU122" s="190" t="s">
        <v>86</v>
      </c>
      <c r="AY122" s="19" t="s">
        <v>138</v>
      </c>
      <c r="BE122" s="191">
        <f>IF(O122="základní",K122,0)</f>
        <v>0</v>
      </c>
      <c r="BF122" s="191">
        <f>IF(O122="snížená",K122,0)</f>
        <v>0</v>
      </c>
      <c r="BG122" s="191">
        <f>IF(O122="zákl. přenesená",K122,0)</f>
        <v>0</v>
      </c>
      <c r="BH122" s="191">
        <f>IF(O122="sníž. přenesená",K122,0)</f>
        <v>0</v>
      </c>
      <c r="BI122" s="191">
        <f>IF(O122="nulová",K122,0)</f>
        <v>0</v>
      </c>
      <c r="BJ122" s="19" t="s">
        <v>141</v>
      </c>
      <c r="BK122" s="191">
        <f>ROUND(P122*H122,2)</f>
        <v>0</v>
      </c>
      <c r="BL122" s="19" t="s">
        <v>155</v>
      </c>
      <c r="BM122" s="190" t="s">
        <v>891</v>
      </c>
    </row>
    <row r="123" spans="1:47" s="2" customFormat="1" ht="11.25">
      <c r="A123" s="36"/>
      <c r="B123" s="37"/>
      <c r="C123" s="38"/>
      <c r="D123" s="198" t="s">
        <v>184</v>
      </c>
      <c r="E123" s="38"/>
      <c r="F123" s="199" t="s">
        <v>2064</v>
      </c>
      <c r="G123" s="38"/>
      <c r="H123" s="38"/>
      <c r="I123" s="200"/>
      <c r="J123" s="200"/>
      <c r="K123" s="38"/>
      <c r="L123" s="38"/>
      <c r="M123" s="41"/>
      <c r="N123" s="201"/>
      <c r="O123" s="202"/>
      <c r="P123" s="66"/>
      <c r="Q123" s="66"/>
      <c r="R123" s="66"/>
      <c r="S123" s="66"/>
      <c r="T123" s="66"/>
      <c r="U123" s="66"/>
      <c r="V123" s="66"/>
      <c r="W123" s="66"/>
      <c r="X123" s="67"/>
      <c r="Y123" s="36"/>
      <c r="Z123" s="36"/>
      <c r="AA123" s="36"/>
      <c r="AB123" s="36"/>
      <c r="AC123" s="36"/>
      <c r="AD123" s="36"/>
      <c r="AE123" s="36"/>
      <c r="AT123" s="19" t="s">
        <v>184</v>
      </c>
      <c r="AU123" s="19" t="s">
        <v>86</v>
      </c>
    </row>
    <row r="124" spans="1:65" s="2" customFormat="1" ht="55.5" customHeight="1">
      <c r="A124" s="36"/>
      <c r="B124" s="37"/>
      <c r="C124" s="178" t="s">
        <v>230</v>
      </c>
      <c r="D124" s="178" t="s">
        <v>142</v>
      </c>
      <c r="E124" s="179" t="s">
        <v>2065</v>
      </c>
      <c r="F124" s="180" t="s">
        <v>1153</v>
      </c>
      <c r="G124" s="181" t="s">
        <v>682</v>
      </c>
      <c r="H124" s="182">
        <v>42</v>
      </c>
      <c r="I124" s="183"/>
      <c r="J124" s="183"/>
      <c r="K124" s="184">
        <f>ROUND(P124*H124,2)</f>
        <v>0</v>
      </c>
      <c r="L124" s="180" t="s">
        <v>182</v>
      </c>
      <c r="M124" s="41"/>
      <c r="N124" s="185" t="s">
        <v>22</v>
      </c>
      <c r="O124" s="186" t="s">
        <v>48</v>
      </c>
      <c r="P124" s="187">
        <f>I124+J124</f>
        <v>0</v>
      </c>
      <c r="Q124" s="187">
        <f>ROUND(I124*H124,2)</f>
        <v>0</v>
      </c>
      <c r="R124" s="187">
        <f>ROUND(J124*H124,2)</f>
        <v>0</v>
      </c>
      <c r="S124" s="66"/>
      <c r="T124" s="188">
        <f>S124*H124</f>
        <v>0</v>
      </c>
      <c r="U124" s="188">
        <v>0.00016312</v>
      </c>
      <c r="V124" s="188">
        <f>U124*H124</f>
        <v>0.00685104</v>
      </c>
      <c r="W124" s="188">
        <v>0</v>
      </c>
      <c r="X124" s="189">
        <f>W124*H124</f>
        <v>0</v>
      </c>
      <c r="Y124" s="36"/>
      <c r="Z124" s="36"/>
      <c r="AA124" s="36"/>
      <c r="AB124" s="36"/>
      <c r="AC124" s="36"/>
      <c r="AD124" s="36"/>
      <c r="AE124" s="36"/>
      <c r="AR124" s="190" t="s">
        <v>155</v>
      </c>
      <c r="AT124" s="190" t="s">
        <v>142</v>
      </c>
      <c r="AU124" s="190" t="s">
        <v>86</v>
      </c>
      <c r="AY124" s="19" t="s">
        <v>138</v>
      </c>
      <c r="BE124" s="191">
        <f>IF(O124="základní",K124,0)</f>
        <v>0</v>
      </c>
      <c r="BF124" s="191">
        <f>IF(O124="snížená",K124,0)</f>
        <v>0</v>
      </c>
      <c r="BG124" s="191">
        <f>IF(O124="zákl. přenesená",K124,0)</f>
        <v>0</v>
      </c>
      <c r="BH124" s="191">
        <f>IF(O124="sníž. přenesená",K124,0)</f>
        <v>0</v>
      </c>
      <c r="BI124" s="191">
        <f>IF(O124="nulová",K124,0)</f>
        <v>0</v>
      </c>
      <c r="BJ124" s="19" t="s">
        <v>141</v>
      </c>
      <c r="BK124" s="191">
        <f>ROUND(P124*H124,2)</f>
        <v>0</v>
      </c>
      <c r="BL124" s="19" t="s">
        <v>155</v>
      </c>
      <c r="BM124" s="190" t="s">
        <v>931</v>
      </c>
    </row>
    <row r="125" spans="1:47" s="2" customFormat="1" ht="11.25">
      <c r="A125" s="36"/>
      <c r="B125" s="37"/>
      <c r="C125" s="38"/>
      <c r="D125" s="198" t="s">
        <v>184</v>
      </c>
      <c r="E125" s="38"/>
      <c r="F125" s="199" t="s">
        <v>2066</v>
      </c>
      <c r="G125" s="38"/>
      <c r="H125" s="38"/>
      <c r="I125" s="200"/>
      <c r="J125" s="200"/>
      <c r="K125" s="38"/>
      <c r="L125" s="38"/>
      <c r="M125" s="41"/>
      <c r="N125" s="201"/>
      <c r="O125" s="202"/>
      <c r="P125" s="66"/>
      <c r="Q125" s="66"/>
      <c r="R125" s="66"/>
      <c r="S125" s="66"/>
      <c r="T125" s="66"/>
      <c r="U125" s="66"/>
      <c r="V125" s="66"/>
      <c r="W125" s="66"/>
      <c r="X125" s="67"/>
      <c r="Y125" s="36"/>
      <c r="Z125" s="36"/>
      <c r="AA125" s="36"/>
      <c r="AB125" s="36"/>
      <c r="AC125" s="36"/>
      <c r="AD125" s="36"/>
      <c r="AE125" s="36"/>
      <c r="AT125" s="19" t="s">
        <v>184</v>
      </c>
      <c r="AU125" s="19" t="s">
        <v>86</v>
      </c>
    </row>
    <row r="126" spans="1:65" s="2" customFormat="1" ht="44.25" customHeight="1">
      <c r="A126" s="36"/>
      <c r="B126" s="37"/>
      <c r="C126" s="178" t="s">
        <v>238</v>
      </c>
      <c r="D126" s="178" t="s">
        <v>142</v>
      </c>
      <c r="E126" s="179" t="s">
        <v>2067</v>
      </c>
      <c r="F126" s="180" t="s">
        <v>2068</v>
      </c>
      <c r="G126" s="181" t="s">
        <v>709</v>
      </c>
      <c r="H126" s="247"/>
      <c r="I126" s="183"/>
      <c r="J126" s="183"/>
      <c r="K126" s="184">
        <f>ROUND(P126*H126,2)</f>
        <v>0</v>
      </c>
      <c r="L126" s="180" t="s">
        <v>182</v>
      </c>
      <c r="M126" s="41"/>
      <c r="N126" s="185" t="s">
        <v>22</v>
      </c>
      <c r="O126" s="186" t="s">
        <v>48</v>
      </c>
      <c r="P126" s="187">
        <f>I126+J126</f>
        <v>0</v>
      </c>
      <c r="Q126" s="187">
        <f>ROUND(I126*H126,2)</f>
        <v>0</v>
      </c>
      <c r="R126" s="187">
        <f>ROUND(J126*H126,2)</f>
        <v>0</v>
      </c>
      <c r="S126" s="66"/>
      <c r="T126" s="188">
        <f>S126*H126</f>
        <v>0</v>
      </c>
      <c r="U126" s="188">
        <v>0</v>
      </c>
      <c r="V126" s="188">
        <f>U126*H126</f>
        <v>0</v>
      </c>
      <c r="W126" s="188">
        <v>0</v>
      </c>
      <c r="X126" s="189">
        <f>W126*H126</f>
        <v>0</v>
      </c>
      <c r="Y126" s="36"/>
      <c r="Z126" s="36"/>
      <c r="AA126" s="36"/>
      <c r="AB126" s="36"/>
      <c r="AC126" s="36"/>
      <c r="AD126" s="36"/>
      <c r="AE126" s="36"/>
      <c r="AR126" s="190" t="s">
        <v>155</v>
      </c>
      <c r="AT126" s="190" t="s">
        <v>142</v>
      </c>
      <c r="AU126" s="190" t="s">
        <v>86</v>
      </c>
      <c r="AY126" s="19" t="s">
        <v>138</v>
      </c>
      <c r="BE126" s="191">
        <f>IF(O126="základní",K126,0)</f>
        <v>0</v>
      </c>
      <c r="BF126" s="191">
        <f>IF(O126="snížená",K126,0)</f>
        <v>0</v>
      </c>
      <c r="BG126" s="191">
        <f>IF(O126="zákl. přenesená",K126,0)</f>
        <v>0</v>
      </c>
      <c r="BH126" s="191">
        <f>IF(O126="sníž. přenesená",K126,0)</f>
        <v>0</v>
      </c>
      <c r="BI126" s="191">
        <f>IF(O126="nulová",K126,0)</f>
        <v>0</v>
      </c>
      <c r="BJ126" s="19" t="s">
        <v>141</v>
      </c>
      <c r="BK126" s="191">
        <f>ROUND(P126*H126,2)</f>
        <v>0</v>
      </c>
      <c r="BL126" s="19" t="s">
        <v>155</v>
      </c>
      <c r="BM126" s="190" t="s">
        <v>943</v>
      </c>
    </row>
    <row r="127" spans="1:47" s="2" customFormat="1" ht="11.25">
      <c r="A127" s="36"/>
      <c r="B127" s="37"/>
      <c r="C127" s="38"/>
      <c r="D127" s="198" t="s">
        <v>184</v>
      </c>
      <c r="E127" s="38"/>
      <c r="F127" s="199" t="s">
        <v>2069</v>
      </c>
      <c r="G127" s="38"/>
      <c r="H127" s="38"/>
      <c r="I127" s="200"/>
      <c r="J127" s="200"/>
      <c r="K127" s="38"/>
      <c r="L127" s="38"/>
      <c r="M127" s="41"/>
      <c r="N127" s="201"/>
      <c r="O127" s="202"/>
      <c r="P127" s="66"/>
      <c r="Q127" s="66"/>
      <c r="R127" s="66"/>
      <c r="S127" s="66"/>
      <c r="T127" s="66"/>
      <c r="U127" s="66"/>
      <c r="V127" s="66"/>
      <c r="W127" s="66"/>
      <c r="X127" s="67"/>
      <c r="Y127" s="36"/>
      <c r="Z127" s="36"/>
      <c r="AA127" s="36"/>
      <c r="AB127" s="36"/>
      <c r="AC127" s="36"/>
      <c r="AD127" s="36"/>
      <c r="AE127" s="36"/>
      <c r="AT127" s="19" t="s">
        <v>184</v>
      </c>
      <c r="AU127" s="19" t="s">
        <v>86</v>
      </c>
    </row>
    <row r="128" spans="2:63" s="12" customFormat="1" ht="25.9" customHeight="1">
      <c r="B128" s="161"/>
      <c r="C128" s="162"/>
      <c r="D128" s="163" t="s">
        <v>77</v>
      </c>
      <c r="E128" s="164" t="s">
        <v>2070</v>
      </c>
      <c r="F128" s="164" t="s">
        <v>2071</v>
      </c>
      <c r="G128" s="162"/>
      <c r="H128" s="162"/>
      <c r="I128" s="165"/>
      <c r="J128" s="165"/>
      <c r="K128" s="166">
        <f>BK128</f>
        <v>0</v>
      </c>
      <c r="L128" s="162"/>
      <c r="M128" s="167"/>
      <c r="N128" s="168"/>
      <c r="O128" s="169"/>
      <c r="P128" s="169"/>
      <c r="Q128" s="170">
        <f>SUM(Q129:Q137)</f>
        <v>0</v>
      </c>
      <c r="R128" s="170">
        <f>SUM(R129:R137)</f>
        <v>0</v>
      </c>
      <c r="S128" s="169"/>
      <c r="T128" s="171">
        <f>SUM(T129:T137)</f>
        <v>0</v>
      </c>
      <c r="U128" s="169"/>
      <c r="V128" s="171">
        <f>SUM(V129:V137)</f>
        <v>0.0156979684</v>
      </c>
      <c r="W128" s="169"/>
      <c r="X128" s="172">
        <f>SUM(X129:X137)</f>
        <v>0</v>
      </c>
      <c r="AR128" s="173" t="s">
        <v>86</v>
      </c>
      <c r="AT128" s="174" t="s">
        <v>77</v>
      </c>
      <c r="AU128" s="174" t="s">
        <v>78</v>
      </c>
      <c r="AY128" s="173" t="s">
        <v>138</v>
      </c>
      <c r="BK128" s="175">
        <f>SUM(BK129:BK137)</f>
        <v>0</v>
      </c>
    </row>
    <row r="129" spans="1:65" s="2" customFormat="1" ht="33" customHeight="1">
      <c r="A129" s="36"/>
      <c r="B129" s="37"/>
      <c r="C129" s="178" t="s">
        <v>78</v>
      </c>
      <c r="D129" s="178" t="s">
        <v>142</v>
      </c>
      <c r="E129" s="179" t="s">
        <v>2072</v>
      </c>
      <c r="F129" s="180" t="s">
        <v>2073</v>
      </c>
      <c r="G129" s="181" t="s">
        <v>144</v>
      </c>
      <c r="H129" s="182">
        <v>16</v>
      </c>
      <c r="I129" s="183"/>
      <c r="J129" s="183"/>
      <c r="K129" s="184">
        <f>ROUND(P129*H129,2)</f>
        <v>0</v>
      </c>
      <c r="L129" s="180" t="s">
        <v>182</v>
      </c>
      <c r="M129" s="41"/>
      <c r="N129" s="185" t="s">
        <v>22</v>
      </c>
      <c r="O129" s="186" t="s">
        <v>48</v>
      </c>
      <c r="P129" s="187">
        <f>I129+J129</f>
        <v>0</v>
      </c>
      <c r="Q129" s="187">
        <f>ROUND(I129*H129,2)</f>
        <v>0</v>
      </c>
      <c r="R129" s="187">
        <f>ROUND(J129*H129,2)</f>
        <v>0</v>
      </c>
      <c r="S129" s="66"/>
      <c r="T129" s="188">
        <f>S129*H129</f>
        <v>0</v>
      </c>
      <c r="U129" s="188">
        <v>0.0007025074</v>
      </c>
      <c r="V129" s="188">
        <f>U129*H129</f>
        <v>0.0112401184</v>
      </c>
      <c r="W129" s="188">
        <v>0</v>
      </c>
      <c r="X129" s="189">
        <f>W129*H129</f>
        <v>0</v>
      </c>
      <c r="Y129" s="36"/>
      <c r="Z129" s="36"/>
      <c r="AA129" s="36"/>
      <c r="AB129" s="36"/>
      <c r="AC129" s="36"/>
      <c r="AD129" s="36"/>
      <c r="AE129" s="36"/>
      <c r="AR129" s="190" t="s">
        <v>155</v>
      </c>
      <c r="AT129" s="190" t="s">
        <v>142</v>
      </c>
      <c r="AU129" s="190" t="s">
        <v>86</v>
      </c>
      <c r="AY129" s="19" t="s">
        <v>138</v>
      </c>
      <c r="BE129" s="191">
        <f>IF(O129="základní",K129,0)</f>
        <v>0</v>
      </c>
      <c r="BF129" s="191">
        <f>IF(O129="snížená",K129,0)</f>
        <v>0</v>
      </c>
      <c r="BG129" s="191">
        <f>IF(O129="zákl. přenesená",K129,0)</f>
        <v>0</v>
      </c>
      <c r="BH129" s="191">
        <f>IF(O129="sníž. přenesená",K129,0)</f>
        <v>0</v>
      </c>
      <c r="BI129" s="191">
        <f>IF(O129="nulová",K129,0)</f>
        <v>0</v>
      </c>
      <c r="BJ129" s="19" t="s">
        <v>141</v>
      </c>
      <c r="BK129" s="191">
        <f>ROUND(P129*H129,2)</f>
        <v>0</v>
      </c>
      <c r="BL129" s="19" t="s">
        <v>155</v>
      </c>
      <c r="BM129" s="190" t="s">
        <v>914</v>
      </c>
    </row>
    <row r="130" spans="1:47" s="2" customFormat="1" ht="11.25">
      <c r="A130" s="36"/>
      <c r="B130" s="37"/>
      <c r="C130" s="38"/>
      <c r="D130" s="198" t="s">
        <v>184</v>
      </c>
      <c r="E130" s="38"/>
      <c r="F130" s="199" t="s">
        <v>2074</v>
      </c>
      <c r="G130" s="38"/>
      <c r="H130" s="38"/>
      <c r="I130" s="200"/>
      <c r="J130" s="200"/>
      <c r="K130" s="38"/>
      <c r="L130" s="38"/>
      <c r="M130" s="41"/>
      <c r="N130" s="201"/>
      <c r="O130" s="202"/>
      <c r="P130" s="66"/>
      <c r="Q130" s="66"/>
      <c r="R130" s="66"/>
      <c r="S130" s="66"/>
      <c r="T130" s="66"/>
      <c r="U130" s="66"/>
      <c r="V130" s="66"/>
      <c r="W130" s="66"/>
      <c r="X130" s="67"/>
      <c r="Y130" s="36"/>
      <c r="Z130" s="36"/>
      <c r="AA130" s="36"/>
      <c r="AB130" s="36"/>
      <c r="AC130" s="36"/>
      <c r="AD130" s="36"/>
      <c r="AE130" s="36"/>
      <c r="AT130" s="19" t="s">
        <v>184</v>
      </c>
      <c r="AU130" s="19" t="s">
        <v>86</v>
      </c>
    </row>
    <row r="131" spans="1:65" s="2" customFormat="1" ht="24.2" customHeight="1">
      <c r="A131" s="36"/>
      <c r="B131" s="37"/>
      <c r="C131" s="178" t="s">
        <v>141</v>
      </c>
      <c r="D131" s="178" t="s">
        <v>142</v>
      </c>
      <c r="E131" s="179" t="s">
        <v>2075</v>
      </c>
      <c r="F131" s="180" t="s">
        <v>2076</v>
      </c>
      <c r="G131" s="181" t="s">
        <v>144</v>
      </c>
      <c r="H131" s="182">
        <v>1</v>
      </c>
      <c r="I131" s="183"/>
      <c r="J131" s="183"/>
      <c r="K131" s="184">
        <f>ROUND(P131*H131,2)</f>
        <v>0</v>
      </c>
      <c r="L131" s="180" t="s">
        <v>182</v>
      </c>
      <c r="M131" s="41"/>
      <c r="N131" s="185" t="s">
        <v>22</v>
      </c>
      <c r="O131" s="186" t="s">
        <v>48</v>
      </c>
      <c r="P131" s="187">
        <f>I131+J131</f>
        <v>0</v>
      </c>
      <c r="Q131" s="187">
        <f>ROUND(I131*H131,2)</f>
        <v>0</v>
      </c>
      <c r="R131" s="187">
        <f>ROUND(J131*H131,2)</f>
        <v>0</v>
      </c>
      <c r="S131" s="66"/>
      <c r="T131" s="188">
        <f>S131*H131</f>
        <v>0</v>
      </c>
      <c r="U131" s="188">
        <v>0.00021957</v>
      </c>
      <c r="V131" s="188">
        <f>U131*H131</f>
        <v>0.00021957</v>
      </c>
      <c r="W131" s="188">
        <v>0</v>
      </c>
      <c r="X131" s="189">
        <f>W131*H131</f>
        <v>0</v>
      </c>
      <c r="Y131" s="36"/>
      <c r="Z131" s="36"/>
      <c r="AA131" s="36"/>
      <c r="AB131" s="36"/>
      <c r="AC131" s="36"/>
      <c r="AD131" s="36"/>
      <c r="AE131" s="36"/>
      <c r="AR131" s="190" t="s">
        <v>155</v>
      </c>
      <c r="AT131" s="190" t="s">
        <v>142</v>
      </c>
      <c r="AU131" s="190" t="s">
        <v>86</v>
      </c>
      <c r="AY131" s="19" t="s">
        <v>138</v>
      </c>
      <c r="BE131" s="191">
        <f>IF(O131="základní",K131,0)</f>
        <v>0</v>
      </c>
      <c r="BF131" s="191">
        <f>IF(O131="snížená",K131,0)</f>
        <v>0</v>
      </c>
      <c r="BG131" s="191">
        <f>IF(O131="zákl. přenesená",K131,0)</f>
        <v>0</v>
      </c>
      <c r="BH131" s="191">
        <f>IF(O131="sníž. přenesená",K131,0)</f>
        <v>0</v>
      </c>
      <c r="BI131" s="191">
        <f>IF(O131="nulová",K131,0)</f>
        <v>0</v>
      </c>
      <c r="BJ131" s="19" t="s">
        <v>141</v>
      </c>
      <c r="BK131" s="191">
        <f>ROUND(P131*H131,2)</f>
        <v>0</v>
      </c>
      <c r="BL131" s="19" t="s">
        <v>155</v>
      </c>
      <c r="BM131" s="190" t="s">
        <v>188</v>
      </c>
    </row>
    <row r="132" spans="1:47" s="2" customFormat="1" ht="11.25">
      <c r="A132" s="36"/>
      <c r="B132" s="37"/>
      <c r="C132" s="38"/>
      <c r="D132" s="198" t="s">
        <v>184</v>
      </c>
      <c r="E132" s="38"/>
      <c r="F132" s="199" t="s">
        <v>2077</v>
      </c>
      <c r="G132" s="38"/>
      <c r="H132" s="38"/>
      <c r="I132" s="200"/>
      <c r="J132" s="200"/>
      <c r="K132" s="38"/>
      <c r="L132" s="38"/>
      <c r="M132" s="41"/>
      <c r="N132" s="201"/>
      <c r="O132" s="202"/>
      <c r="P132" s="66"/>
      <c r="Q132" s="66"/>
      <c r="R132" s="66"/>
      <c r="S132" s="66"/>
      <c r="T132" s="66"/>
      <c r="U132" s="66"/>
      <c r="V132" s="66"/>
      <c r="W132" s="66"/>
      <c r="X132" s="67"/>
      <c r="Y132" s="36"/>
      <c r="Z132" s="36"/>
      <c r="AA132" s="36"/>
      <c r="AB132" s="36"/>
      <c r="AC132" s="36"/>
      <c r="AD132" s="36"/>
      <c r="AE132" s="36"/>
      <c r="AT132" s="19" t="s">
        <v>184</v>
      </c>
      <c r="AU132" s="19" t="s">
        <v>86</v>
      </c>
    </row>
    <row r="133" spans="1:65" s="2" customFormat="1" ht="24.2" customHeight="1">
      <c r="A133" s="36"/>
      <c r="B133" s="37"/>
      <c r="C133" s="178" t="s">
        <v>150</v>
      </c>
      <c r="D133" s="178" t="s">
        <v>142</v>
      </c>
      <c r="E133" s="179" t="s">
        <v>2078</v>
      </c>
      <c r="F133" s="180" t="s">
        <v>2079</v>
      </c>
      <c r="G133" s="181" t="s">
        <v>144</v>
      </c>
      <c r="H133" s="182">
        <v>4</v>
      </c>
      <c r="I133" s="183"/>
      <c r="J133" s="183"/>
      <c r="K133" s="184">
        <f>ROUND(P133*H133,2)</f>
        <v>0</v>
      </c>
      <c r="L133" s="180" t="s">
        <v>145</v>
      </c>
      <c r="M133" s="41"/>
      <c r="N133" s="185" t="s">
        <v>22</v>
      </c>
      <c r="O133" s="186" t="s">
        <v>48</v>
      </c>
      <c r="P133" s="187">
        <f>I133+J133</f>
        <v>0</v>
      </c>
      <c r="Q133" s="187">
        <f>ROUND(I133*H133,2)</f>
        <v>0</v>
      </c>
      <c r="R133" s="187">
        <f>ROUND(J133*H133,2)</f>
        <v>0</v>
      </c>
      <c r="S133" s="66"/>
      <c r="T133" s="188">
        <f>S133*H133</f>
        <v>0</v>
      </c>
      <c r="U133" s="188">
        <v>0.00049957</v>
      </c>
      <c r="V133" s="188">
        <f>U133*H133</f>
        <v>0.00199828</v>
      </c>
      <c r="W133" s="188">
        <v>0</v>
      </c>
      <c r="X133" s="189">
        <f>W133*H133</f>
        <v>0</v>
      </c>
      <c r="Y133" s="36"/>
      <c r="Z133" s="36"/>
      <c r="AA133" s="36"/>
      <c r="AB133" s="36"/>
      <c r="AC133" s="36"/>
      <c r="AD133" s="36"/>
      <c r="AE133" s="36"/>
      <c r="AR133" s="190" t="s">
        <v>155</v>
      </c>
      <c r="AT133" s="190" t="s">
        <v>142</v>
      </c>
      <c r="AU133" s="190" t="s">
        <v>86</v>
      </c>
      <c r="AY133" s="19" t="s">
        <v>138</v>
      </c>
      <c r="BE133" s="191">
        <f>IF(O133="základní",K133,0)</f>
        <v>0</v>
      </c>
      <c r="BF133" s="191">
        <f>IF(O133="snížená",K133,0)</f>
        <v>0</v>
      </c>
      <c r="BG133" s="191">
        <f>IF(O133="zákl. přenesená",K133,0)</f>
        <v>0</v>
      </c>
      <c r="BH133" s="191">
        <f>IF(O133="sníž. přenesená",K133,0)</f>
        <v>0</v>
      </c>
      <c r="BI133" s="191">
        <f>IF(O133="nulová",K133,0)</f>
        <v>0</v>
      </c>
      <c r="BJ133" s="19" t="s">
        <v>141</v>
      </c>
      <c r="BK133" s="191">
        <f>ROUND(P133*H133,2)</f>
        <v>0</v>
      </c>
      <c r="BL133" s="19" t="s">
        <v>155</v>
      </c>
      <c r="BM133" s="190" t="s">
        <v>464</v>
      </c>
    </row>
    <row r="134" spans="1:65" s="2" customFormat="1" ht="37.9" customHeight="1">
      <c r="A134" s="36"/>
      <c r="B134" s="37"/>
      <c r="C134" s="178" t="s">
        <v>155</v>
      </c>
      <c r="D134" s="178" t="s">
        <v>142</v>
      </c>
      <c r="E134" s="179" t="s">
        <v>2080</v>
      </c>
      <c r="F134" s="180" t="s">
        <v>2081</v>
      </c>
      <c r="G134" s="181" t="s">
        <v>144</v>
      </c>
      <c r="H134" s="182">
        <v>16</v>
      </c>
      <c r="I134" s="183"/>
      <c r="J134" s="183"/>
      <c r="K134" s="184">
        <f>ROUND(P134*H134,2)</f>
        <v>0</v>
      </c>
      <c r="L134" s="180" t="s">
        <v>182</v>
      </c>
      <c r="M134" s="41"/>
      <c r="N134" s="185" t="s">
        <v>22</v>
      </c>
      <c r="O134" s="186" t="s">
        <v>48</v>
      </c>
      <c r="P134" s="187">
        <f>I134+J134</f>
        <v>0</v>
      </c>
      <c r="Q134" s="187">
        <f>ROUND(I134*H134,2)</f>
        <v>0</v>
      </c>
      <c r="R134" s="187">
        <f>ROUND(J134*H134,2)</f>
        <v>0</v>
      </c>
      <c r="S134" s="66"/>
      <c r="T134" s="188">
        <f>S134*H134</f>
        <v>0</v>
      </c>
      <c r="U134" s="188">
        <v>0.00014</v>
      </c>
      <c r="V134" s="188">
        <f>U134*H134</f>
        <v>0.00224</v>
      </c>
      <c r="W134" s="188">
        <v>0</v>
      </c>
      <c r="X134" s="189">
        <f>W134*H134</f>
        <v>0</v>
      </c>
      <c r="Y134" s="36"/>
      <c r="Z134" s="36"/>
      <c r="AA134" s="36"/>
      <c r="AB134" s="36"/>
      <c r="AC134" s="36"/>
      <c r="AD134" s="36"/>
      <c r="AE134" s="36"/>
      <c r="AR134" s="190" t="s">
        <v>155</v>
      </c>
      <c r="AT134" s="190" t="s">
        <v>142</v>
      </c>
      <c r="AU134" s="190" t="s">
        <v>86</v>
      </c>
      <c r="AY134" s="19" t="s">
        <v>138</v>
      </c>
      <c r="BE134" s="191">
        <f>IF(O134="základní",K134,0)</f>
        <v>0</v>
      </c>
      <c r="BF134" s="191">
        <f>IF(O134="snížená",K134,0)</f>
        <v>0</v>
      </c>
      <c r="BG134" s="191">
        <f>IF(O134="zákl. přenesená",K134,0)</f>
        <v>0</v>
      </c>
      <c r="BH134" s="191">
        <f>IF(O134="sníž. přenesená",K134,0)</f>
        <v>0</v>
      </c>
      <c r="BI134" s="191">
        <f>IF(O134="nulová",K134,0)</f>
        <v>0</v>
      </c>
      <c r="BJ134" s="19" t="s">
        <v>141</v>
      </c>
      <c r="BK134" s="191">
        <f>ROUND(P134*H134,2)</f>
        <v>0</v>
      </c>
      <c r="BL134" s="19" t="s">
        <v>155</v>
      </c>
      <c r="BM134" s="190" t="s">
        <v>205</v>
      </c>
    </row>
    <row r="135" spans="1:47" s="2" customFormat="1" ht="11.25">
      <c r="A135" s="36"/>
      <c r="B135" s="37"/>
      <c r="C135" s="38"/>
      <c r="D135" s="198" t="s">
        <v>184</v>
      </c>
      <c r="E135" s="38"/>
      <c r="F135" s="199" t="s">
        <v>2082</v>
      </c>
      <c r="G135" s="38"/>
      <c r="H135" s="38"/>
      <c r="I135" s="200"/>
      <c r="J135" s="200"/>
      <c r="K135" s="38"/>
      <c r="L135" s="38"/>
      <c r="M135" s="41"/>
      <c r="N135" s="201"/>
      <c r="O135" s="202"/>
      <c r="P135" s="66"/>
      <c r="Q135" s="66"/>
      <c r="R135" s="66"/>
      <c r="S135" s="66"/>
      <c r="T135" s="66"/>
      <c r="U135" s="66"/>
      <c r="V135" s="66"/>
      <c r="W135" s="66"/>
      <c r="X135" s="67"/>
      <c r="Y135" s="36"/>
      <c r="Z135" s="36"/>
      <c r="AA135" s="36"/>
      <c r="AB135" s="36"/>
      <c r="AC135" s="36"/>
      <c r="AD135" s="36"/>
      <c r="AE135" s="36"/>
      <c r="AT135" s="19" t="s">
        <v>184</v>
      </c>
      <c r="AU135" s="19" t="s">
        <v>86</v>
      </c>
    </row>
    <row r="136" spans="1:65" s="2" customFormat="1" ht="44.25" customHeight="1">
      <c r="A136" s="36"/>
      <c r="B136" s="37"/>
      <c r="C136" s="178" t="s">
        <v>137</v>
      </c>
      <c r="D136" s="178" t="s">
        <v>142</v>
      </c>
      <c r="E136" s="179" t="s">
        <v>2083</v>
      </c>
      <c r="F136" s="180" t="s">
        <v>2084</v>
      </c>
      <c r="G136" s="181" t="s">
        <v>709</v>
      </c>
      <c r="H136" s="247"/>
      <c r="I136" s="183"/>
      <c r="J136" s="183"/>
      <c r="K136" s="184">
        <f>ROUND(P136*H136,2)</f>
        <v>0</v>
      </c>
      <c r="L136" s="180" t="s">
        <v>182</v>
      </c>
      <c r="M136" s="41"/>
      <c r="N136" s="185" t="s">
        <v>22</v>
      </c>
      <c r="O136" s="186" t="s">
        <v>48</v>
      </c>
      <c r="P136" s="187">
        <f>I136+J136</f>
        <v>0</v>
      </c>
      <c r="Q136" s="187">
        <f>ROUND(I136*H136,2)</f>
        <v>0</v>
      </c>
      <c r="R136" s="187">
        <f>ROUND(J136*H136,2)</f>
        <v>0</v>
      </c>
      <c r="S136" s="66"/>
      <c r="T136" s="188">
        <f>S136*H136</f>
        <v>0</v>
      </c>
      <c r="U136" s="188">
        <v>0</v>
      </c>
      <c r="V136" s="188">
        <f>U136*H136</f>
        <v>0</v>
      </c>
      <c r="W136" s="188">
        <v>0</v>
      </c>
      <c r="X136" s="189">
        <f>W136*H136</f>
        <v>0</v>
      </c>
      <c r="Y136" s="36"/>
      <c r="Z136" s="36"/>
      <c r="AA136" s="36"/>
      <c r="AB136" s="36"/>
      <c r="AC136" s="36"/>
      <c r="AD136" s="36"/>
      <c r="AE136" s="36"/>
      <c r="AR136" s="190" t="s">
        <v>155</v>
      </c>
      <c r="AT136" s="190" t="s">
        <v>142</v>
      </c>
      <c r="AU136" s="190" t="s">
        <v>86</v>
      </c>
      <c r="AY136" s="19" t="s">
        <v>138</v>
      </c>
      <c r="BE136" s="191">
        <f>IF(O136="základní",K136,0)</f>
        <v>0</v>
      </c>
      <c r="BF136" s="191">
        <f>IF(O136="snížená",K136,0)</f>
        <v>0</v>
      </c>
      <c r="BG136" s="191">
        <f>IF(O136="zákl. přenesená",K136,0)</f>
        <v>0</v>
      </c>
      <c r="BH136" s="191">
        <f>IF(O136="sníž. přenesená",K136,0)</f>
        <v>0</v>
      </c>
      <c r="BI136" s="191">
        <f>IF(O136="nulová",K136,0)</f>
        <v>0</v>
      </c>
      <c r="BJ136" s="19" t="s">
        <v>141</v>
      </c>
      <c r="BK136" s="191">
        <f>ROUND(P136*H136,2)</f>
        <v>0</v>
      </c>
      <c r="BL136" s="19" t="s">
        <v>155</v>
      </c>
      <c r="BM136" s="190" t="s">
        <v>623</v>
      </c>
    </row>
    <row r="137" spans="1:47" s="2" customFormat="1" ht="11.25">
      <c r="A137" s="36"/>
      <c r="B137" s="37"/>
      <c r="C137" s="38"/>
      <c r="D137" s="198" t="s">
        <v>184</v>
      </c>
      <c r="E137" s="38"/>
      <c r="F137" s="199" t="s">
        <v>2085</v>
      </c>
      <c r="G137" s="38"/>
      <c r="H137" s="38"/>
      <c r="I137" s="200"/>
      <c r="J137" s="200"/>
      <c r="K137" s="38"/>
      <c r="L137" s="38"/>
      <c r="M137" s="41"/>
      <c r="N137" s="201"/>
      <c r="O137" s="202"/>
      <c r="P137" s="66"/>
      <c r="Q137" s="66"/>
      <c r="R137" s="66"/>
      <c r="S137" s="66"/>
      <c r="T137" s="66"/>
      <c r="U137" s="66"/>
      <c r="V137" s="66"/>
      <c r="W137" s="66"/>
      <c r="X137" s="67"/>
      <c r="Y137" s="36"/>
      <c r="Z137" s="36"/>
      <c r="AA137" s="36"/>
      <c r="AB137" s="36"/>
      <c r="AC137" s="36"/>
      <c r="AD137" s="36"/>
      <c r="AE137" s="36"/>
      <c r="AT137" s="19" t="s">
        <v>184</v>
      </c>
      <c r="AU137" s="19" t="s">
        <v>86</v>
      </c>
    </row>
    <row r="138" spans="2:63" s="12" customFormat="1" ht="25.9" customHeight="1">
      <c r="B138" s="161"/>
      <c r="C138" s="162"/>
      <c r="D138" s="163" t="s">
        <v>77</v>
      </c>
      <c r="E138" s="164" t="s">
        <v>2086</v>
      </c>
      <c r="F138" s="164" t="s">
        <v>2087</v>
      </c>
      <c r="G138" s="162"/>
      <c r="H138" s="162"/>
      <c r="I138" s="165"/>
      <c r="J138" s="165"/>
      <c r="K138" s="166">
        <f>BK138</f>
        <v>0</v>
      </c>
      <c r="L138" s="162"/>
      <c r="M138" s="167"/>
      <c r="N138" s="168"/>
      <c r="O138" s="169"/>
      <c r="P138" s="169"/>
      <c r="Q138" s="170">
        <f>SUM(Q139:Q156)</f>
        <v>0</v>
      </c>
      <c r="R138" s="170">
        <f>SUM(R139:R156)</f>
        <v>0</v>
      </c>
      <c r="S138" s="169"/>
      <c r="T138" s="171">
        <f>SUM(T139:T156)</f>
        <v>0</v>
      </c>
      <c r="U138" s="169"/>
      <c r="V138" s="171">
        <f>SUM(V139:V156)</f>
        <v>0.64968</v>
      </c>
      <c r="W138" s="169"/>
      <c r="X138" s="172">
        <f>SUM(X139:X156)</f>
        <v>0</v>
      </c>
      <c r="AR138" s="173" t="s">
        <v>86</v>
      </c>
      <c r="AT138" s="174" t="s">
        <v>77</v>
      </c>
      <c r="AU138" s="174" t="s">
        <v>78</v>
      </c>
      <c r="AY138" s="173" t="s">
        <v>138</v>
      </c>
      <c r="BK138" s="175">
        <f>SUM(BK139:BK156)</f>
        <v>0</v>
      </c>
    </row>
    <row r="139" spans="1:65" s="2" customFormat="1" ht="49.15" customHeight="1">
      <c r="A139" s="36"/>
      <c r="B139" s="37"/>
      <c r="C139" s="178" t="s">
        <v>86</v>
      </c>
      <c r="D139" s="178" t="s">
        <v>142</v>
      </c>
      <c r="E139" s="179" t="s">
        <v>2088</v>
      </c>
      <c r="F139" s="180" t="s">
        <v>2089</v>
      </c>
      <c r="G139" s="181" t="s">
        <v>144</v>
      </c>
      <c r="H139" s="182">
        <v>2</v>
      </c>
      <c r="I139" s="183"/>
      <c r="J139" s="183"/>
      <c r="K139" s="184">
        <f>ROUND(P139*H139,2)</f>
        <v>0</v>
      </c>
      <c r="L139" s="180" t="s">
        <v>182</v>
      </c>
      <c r="M139" s="41"/>
      <c r="N139" s="185" t="s">
        <v>22</v>
      </c>
      <c r="O139" s="186" t="s">
        <v>48</v>
      </c>
      <c r="P139" s="187">
        <f>I139+J139</f>
        <v>0</v>
      </c>
      <c r="Q139" s="187">
        <f>ROUND(I139*H139,2)</f>
        <v>0</v>
      </c>
      <c r="R139" s="187">
        <f>ROUND(J139*H139,2)</f>
        <v>0</v>
      </c>
      <c r="S139" s="66"/>
      <c r="T139" s="188">
        <f>S139*H139</f>
        <v>0</v>
      </c>
      <c r="U139" s="188">
        <v>0.0134</v>
      </c>
      <c r="V139" s="188">
        <f>U139*H139</f>
        <v>0.0268</v>
      </c>
      <c r="W139" s="188">
        <v>0</v>
      </c>
      <c r="X139" s="189">
        <f>W139*H139</f>
        <v>0</v>
      </c>
      <c r="Y139" s="36"/>
      <c r="Z139" s="36"/>
      <c r="AA139" s="36"/>
      <c r="AB139" s="36"/>
      <c r="AC139" s="36"/>
      <c r="AD139" s="36"/>
      <c r="AE139" s="36"/>
      <c r="AR139" s="190" t="s">
        <v>155</v>
      </c>
      <c r="AT139" s="190" t="s">
        <v>142</v>
      </c>
      <c r="AU139" s="190" t="s">
        <v>86</v>
      </c>
      <c r="AY139" s="19" t="s">
        <v>138</v>
      </c>
      <c r="BE139" s="191">
        <f>IF(O139="základní",K139,0)</f>
        <v>0</v>
      </c>
      <c r="BF139" s="191">
        <f>IF(O139="snížená",K139,0)</f>
        <v>0</v>
      </c>
      <c r="BG139" s="191">
        <f>IF(O139="zákl. přenesená",K139,0)</f>
        <v>0</v>
      </c>
      <c r="BH139" s="191">
        <f>IF(O139="sníž. přenesená",K139,0)</f>
        <v>0</v>
      </c>
      <c r="BI139" s="191">
        <f>IF(O139="nulová",K139,0)</f>
        <v>0</v>
      </c>
      <c r="BJ139" s="19" t="s">
        <v>141</v>
      </c>
      <c r="BK139" s="191">
        <f>ROUND(P139*H139,2)</f>
        <v>0</v>
      </c>
      <c r="BL139" s="19" t="s">
        <v>155</v>
      </c>
      <c r="BM139" s="190" t="s">
        <v>603</v>
      </c>
    </row>
    <row r="140" spans="1:47" s="2" customFormat="1" ht="11.25">
      <c r="A140" s="36"/>
      <c r="B140" s="37"/>
      <c r="C140" s="38"/>
      <c r="D140" s="198" t="s">
        <v>184</v>
      </c>
      <c r="E140" s="38"/>
      <c r="F140" s="199" t="s">
        <v>2090</v>
      </c>
      <c r="G140" s="38"/>
      <c r="H140" s="38"/>
      <c r="I140" s="200"/>
      <c r="J140" s="200"/>
      <c r="K140" s="38"/>
      <c r="L140" s="38"/>
      <c r="M140" s="41"/>
      <c r="N140" s="201"/>
      <c r="O140" s="202"/>
      <c r="P140" s="66"/>
      <c r="Q140" s="66"/>
      <c r="R140" s="66"/>
      <c r="S140" s="66"/>
      <c r="T140" s="66"/>
      <c r="U140" s="66"/>
      <c r="V140" s="66"/>
      <c r="W140" s="66"/>
      <c r="X140" s="67"/>
      <c r="Y140" s="36"/>
      <c r="Z140" s="36"/>
      <c r="AA140" s="36"/>
      <c r="AB140" s="36"/>
      <c r="AC140" s="36"/>
      <c r="AD140" s="36"/>
      <c r="AE140" s="36"/>
      <c r="AT140" s="19" t="s">
        <v>184</v>
      </c>
      <c r="AU140" s="19" t="s">
        <v>86</v>
      </c>
    </row>
    <row r="141" spans="1:65" s="2" customFormat="1" ht="49.15" customHeight="1">
      <c r="A141" s="36"/>
      <c r="B141" s="37"/>
      <c r="C141" s="178" t="s">
        <v>141</v>
      </c>
      <c r="D141" s="178" t="s">
        <v>142</v>
      </c>
      <c r="E141" s="179" t="s">
        <v>2091</v>
      </c>
      <c r="F141" s="180" t="s">
        <v>2092</v>
      </c>
      <c r="G141" s="181" t="s">
        <v>144</v>
      </c>
      <c r="H141" s="182">
        <v>1</v>
      </c>
      <c r="I141" s="183"/>
      <c r="J141" s="183"/>
      <c r="K141" s="184">
        <f>ROUND(P141*H141,2)</f>
        <v>0</v>
      </c>
      <c r="L141" s="180" t="s">
        <v>182</v>
      </c>
      <c r="M141" s="41"/>
      <c r="N141" s="185" t="s">
        <v>22</v>
      </c>
      <c r="O141" s="186" t="s">
        <v>48</v>
      </c>
      <c r="P141" s="187">
        <f>I141+J141</f>
        <v>0</v>
      </c>
      <c r="Q141" s="187">
        <f>ROUND(I141*H141,2)</f>
        <v>0</v>
      </c>
      <c r="R141" s="187">
        <f>ROUND(J141*H141,2)</f>
        <v>0</v>
      </c>
      <c r="S141" s="66"/>
      <c r="T141" s="188">
        <f>S141*H141</f>
        <v>0</v>
      </c>
      <c r="U141" s="188">
        <v>0.02229</v>
      </c>
      <c r="V141" s="188">
        <f>U141*H141</f>
        <v>0.02229</v>
      </c>
      <c r="W141" s="188">
        <v>0</v>
      </c>
      <c r="X141" s="189">
        <f>W141*H141</f>
        <v>0</v>
      </c>
      <c r="Y141" s="36"/>
      <c r="Z141" s="36"/>
      <c r="AA141" s="36"/>
      <c r="AB141" s="36"/>
      <c r="AC141" s="36"/>
      <c r="AD141" s="36"/>
      <c r="AE141" s="36"/>
      <c r="AR141" s="190" t="s">
        <v>155</v>
      </c>
      <c r="AT141" s="190" t="s">
        <v>142</v>
      </c>
      <c r="AU141" s="190" t="s">
        <v>86</v>
      </c>
      <c r="AY141" s="19" t="s">
        <v>138</v>
      </c>
      <c r="BE141" s="191">
        <f>IF(O141="základní",K141,0)</f>
        <v>0</v>
      </c>
      <c r="BF141" s="191">
        <f>IF(O141="snížená",K141,0)</f>
        <v>0</v>
      </c>
      <c r="BG141" s="191">
        <f>IF(O141="zákl. přenesená",K141,0)</f>
        <v>0</v>
      </c>
      <c r="BH141" s="191">
        <f>IF(O141="sníž. přenesená",K141,0)</f>
        <v>0</v>
      </c>
      <c r="BI141" s="191">
        <f>IF(O141="nulová",K141,0)</f>
        <v>0</v>
      </c>
      <c r="BJ141" s="19" t="s">
        <v>141</v>
      </c>
      <c r="BK141" s="191">
        <f>ROUND(P141*H141,2)</f>
        <v>0</v>
      </c>
      <c r="BL141" s="19" t="s">
        <v>155</v>
      </c>
      <c r="BM141" s="190" t="s">
        <v>471</v>
      </c>
    </row>
    <row r="142" spans="1:47" s="2" customFormat="1" ht="11.25">
      <c r="A142" s="36"/>
      <c r="B142" s="37"/>
      <c r="C142" s="38"/>
      <c r="D142" s="198" t="s">
        <v>184</v>
      </c>
      <c r="E142" s="38"/>
      <c r="F142" s="199" t="s">
        <v>2093</v>
      </c>
      <c r="G142" s="38"/>
      <c r="H142" s="38"/>
      <c r="I142" s="200"/>
      <c r="J142" s="200"/>
      <c r="K142" s="38"/>
      <c r="L142" s="38"/>
      <c r="M142" s="41"/>
      <c r="N142" s="201"/>
      <c r="O142" s="202"/>
      <c r="P142" s="66"/>
      <c r="Q142" s="66"/>
      <c r="R142" s="66"/>
      <c r="S142" s="66"/>
      <c r="T142" s="66"/>
      <c r="U142" s="66"/>
      <c r="V142" s="66"/>
      <c r="W142" s="66"/>
      <c r="X142" s="67"/>
      <c r="Y142" s="36"/>
      <c r="Z142" s="36"/>
      <c r="AA142" s="36"/>
      <c r="AB142" s="36"/>
      <c r="AC142" s="36"/>
      <c r="AD142" s="36"/>
      <c r="AE142" s="36"/>
      <c r="AT142" s="19" t="s">
        <v>184</v>
      </c>
      <c r="AU142" s="19" t="s">
        <v>86</v>
      </c>
    </row>
    <row r="143" spans="1:65" s="2" customFormat="1" ht="49.15" customHeight="1">
      <c r="A143" s="36"/>
      <c r="B143" s="37"/>
      <c r="C143" s="178" t="s">
        <v>150</v>
      </c>
      <c r="D143" s="178" t="s">
        <v>142</v>
      </c>
      <c r="E143" s="179" t="s">
        <v>2094</v>
      </c>
      <c r="F143" s="180" t="s">
        <v>2095</v>
      </c>
      <c r="G143" s="181" t="s">
        <v>144</v>
      </c>
      <c r="H143" s="182">
        <v>5</v>
      </c>
      <c r="I143" s="183"/>
      <c r="J143" s="183"/>
      <c r="K143" s="184">
        <f>ROUND(P143*H143,2)</f>
        <v>0</v>
      </c>
      <c r="L143" s="180" t="s">
        <v>182</v>
      </c>
      <c r="M143" s="41"/>
      <c r="N143" s="185" t="s">
        <v>22</v>
      </c>
      <c r="O143" s="186" t="s">
        <v>48</v>
      </c>
      <c r="P143" s="187">
        <f>I143+J143</f>
        <v>0</v>
      </c>
      <c r="Q143" s="187">
        <f>ROUND(I143*H143,2)</f>
        <v>0</v>
      </c>
      <c r="R143" s="187">
        <f>ROUND(J143*H143,2)</f>
        <v>0</v>
      </c>
      <c r="S143" s="66"/>
      <c r="T143" s="188">
        <f>S143*H143</f>
        <v>0</v>
      </c>
      <c r="U143" s="188">
        <v>0.05436</v>
      </c>
      <c r="V143" s="188">
        <f>U143*H143</f>
        <v>0.2718</v>
      </c>
      <c r="W143" s="188">
        <v>0</v>
      </c>
      <c r="X143" s="189">
        <f>W143*H143</f>
        <v>0</v>
      </c>
      <c r="Y143" s="36"/>
      <c r="Z143" s="36"/>
      <c r="AA143" s="36"/>
      <c r="AB143" s="36"/>
      <c r="AC143" s="36"/>
      <c r="AD143" s="36"/>
      <c r="AE143" s="36"/>
      <c r="AR143" s="190" t="s">
        <v>155</v>
      </c>
      <c r="AT143" s="190" t="s">
        <v>142</v>
      </c>
      <c r="AU143" s="190" t="s">
        <v>86</v>
      </c>
      <c r="AY143" s="19" t="s">
        <v>138</v>
      </c>
      <c r="BE143" s="191">
        <f>IF(O143="základní",K143,0)</f>
        <v>0</v>
      </c>
      <c r="BF143" s="191">
        <f>IF(O143="snížená",K143,0)</f>
        <v>0</v>
      </c>
      <c r="BG143" s="191">
        <f>IF(O143="zákl. přenesená",K143,0)</f>
        <v>0</v>
      </c>
      <c r="BH143" s="191">
        <f>IF(O143="sníž. přenesená",K143,0)</f>
        <v>0</v>
      </c>
      <c r="BI143" s="191">
        <f>IF(O143="nulová",K143,0)</f>
        <v>0</v>
      </c>
      <c r="BJ143" s="19" t="s">
        <v>141</v>
      </c>
      <c r="BK143" s="191">
        <f>ROUND(P143*H143,2)</f>
        <v>0</v>
      </c>
      <c r="BL143" s="19" t="s">
        <v>155</v>
      </c>
      <c r="BM143" s="190" t="s">
        <v>798</v>
      </c>
    </row>
    <row r="144" spans="1:47" s="2" customFormat="1" ht="11.25">
      <c r="A144" s="36"/>
      <c r="B144" s="37"/>
      <c r="C144" s="38"/>
      <c r="D144" s="198" t="s">
        <v>184</v>
      </c>
      <c r="E144" s="38"/>
      <c r="F144" s="199" t="s">
        <v>2096</v>
      </c>
      <c r="G144" s="38"/>
      <c r="H144" s="38"/>
      <c r="I144" s="200"/>
      <c r="J144" s="200"/>
      <c r="K144" s="38"/>
      <c r="L144" s="38"/>
      <c r="M144" s="41"/>
      <c r="N144" s="201"/>
      <c r="O144" s="202"/>
      <c r="P144" s="66"/>
      <c r="Q144" s="66"/>
      <c r="R144" s="66"/>
      <c r="S144" s="66"/>
      <c r="T144" s="66"/>
      <c r="U144" s="66"/>
      <c r="V144" s="66"/>
      <c r="W144" s="66"/>
      <c r="X144" s="67"/>
      <c r="Y144" s="36"/>
      <c r="Z144" s="36"/>
      <c r="AA144" s="36"/>
      <c r="AB144" s="36"/>
      <c r="AC144" s="36"/>
      <c r="AD144" s="36"/>
      <c r="AE144" s="36"/>
      <c r="AT144" s="19" t="s">
        <v>184</v>
      </c>
      <c r="AU144" s="19" t="s">
        <v>86</v>
      </c>
    </row>
    <row r="145" spans="1:65" s="2" customFormat="1" ht="49.15" customHeight="1">
      <c r="A145" s="36"/>
      <c r="B145" s="37"/>
      <c r="C145" s="178" t="s">
        <v>155</v>
      </c>
      <c r="D145" s="178" t="s">
        <v>142</v>
      </c>
      <c r="E145" s="179" t="s">
        <v>2097</v>
      </c>
      <c r="F145" s="180" t="s">
        <v>2098</v>
      </c>
      <c r="G145" s="181" t="s">
        <v>144</v>
      </c>
      <c r="H145" s="182">
        <v>2</v>
      </c>
      <c r="I145" s="183"/>
      <c r="J145" s="183"/>
      <c r="K145" s="184">
        <f>ROUND(P145*H145,2)</f>
        <v>0</v>
      </c>
      <c r="L145" s="180" t="s">
        <v>182</v>
      </c>
      <c r="M145" s="41"/>
      <c r="N145" s="185" t="s">
        <v>22</v>
      </c>
      <c r="O145" s="186" t="s">
        <v>48</v>
      </c>
      <c r="P145" s="187">
        <f>I145+J145</f>
        <v>0</v>
      </c>
      <c r="Q145" s="187">
        <f>ROUND(I145*H145,2)</f>
        <v>0</v>
      </c>
      <c r="R145" s="187">
        <f>ROUND(J145*H145,2)</f>
        <v>0</v>
      </c>
      <c r="S145" s="66"/>
      <c r="T145" s="188">
        <f>S145*H145</f>
        <v>0</v>
      </c>
      <c r="U145" s="188">
        <v>0.02828</v>
      </c>
      <c r="V145" s="188">
        <f>U145*H145</f>
        <v>0.05656</v>
      </c>
      <c r="W145" s="188">
        <v>0</v>
      </c>
      <c r="X145" s="189">
        <f>W145*H145</f>
        <v>0</v>
      </c>
      <c r="Y145" s="36"/>
      <c r="Z145" s="36"/>
      <c r="AA145" s="36"/>
      <c r="AB145" s="36"/>
      <c r="AC145" s="36"/>
      <c r="AD145" s="36"/>
      <c r="AE145" s="36"/>
      <c r="AR145" s="190" t="s">
        <v>155</v>
      </c>
      <c r="AT145" s="190" t="s">
        <v>142</v>
      </c>
      <c r="AU145" s="190" t="s">
        <v>86</v>
      </c>
      <c r="AY145" s="19" t="s">
        <v>138</v>
      </c>
      <c r="BE145" s="191">
        <f>IF(O145="základní",K145,0)</f>
        <v>0</v>
      </c>
      <c r="BF145" s="191">
        <f>IF(O145="snížená",K145,0)</f>
        <v>0</v>
      </c>
      <c r="BG145" s="191">
        <f>IF(O145="zákl. přenesená",K145,0)</f>
        <v>0</v>
      </c>
      <c r="BH145" s="191">
        <f>IF(O145="sníž. přenesená",K145,0)</f>
        <v>0</v>
      </c>
      <c r="BI145" s="191">
        <f>IF(O145="nulová",K145,0)</f>
        <v>0</v>
      </c>
      <c r="BJ145" s="19" t="s">
        <v>141</v>
      </c>
      <c r="BK145" s="191">
        <f>ROUND(P145*H145,2)</f>
        <v>0</v>
      </c>
      <c r="BL145" s="19" t="s">
        <v>155</v>
      </c>
      <c r="BM145" s="190" t="s">
        <v>808</v>
      </c>
    </row>
    <row r="146" spans="1:47" s="2" customFormat="1" ht="11.25">
      <c r="A146" s="36"/>
      <c r="B146" s="37"/>
      <c r="C146" s="38"/>
      <c r="D146" s="198" t="s">
        <v>184</v>
      </c>
      <c r="E146" s="38"/>
      <c r="F146" s="199" t="s">
        <v>2099</v>
      </c>
      <c r="G146" s="38"/>
      <c r="H146" s="38"/>
      <c r="I146" s="200"/>
      <c r="J146" s="200"/>
      <c r="K146" s="38"/>
      <c r="L146" s="38"/>
      <c r="M146" s="41"/>
      <c r="N146" s="201"/>
      <c r="O146" s="202"/>
      <c r="P146" s="66"/>
      <c r="Q146" s="66"/>
      <c r="R146" s="66"/>
      <c r="S146" s="66"/>
      <c r="T146" s="66"/>
      <c r="U146" s="66"/>
      <c r="V146" s="66"/>
      <c r="W146" s="66"/>
      <c r="X146" s="67"/>
      <c r="Y146" s="36"/>
      <c r="Z146" s="36"/>
      <c r="AA146" s="36"/>
      <c r="AB146" s="36"/>
      <c r="AC146" s="36"/>
      <c r="AD146" s="36"/>
      <c r="AE146" s="36"/>
      <c r="AT146" s="19" t="s">
        <v>184</v>
      </c>
      <c r="AU146" s="19" t="s">
        <v>86</v>
      </c>
    </row>
    <row r="147" spans="1:65" s="2" customFormat="1" ht="49.15" customHeight="1">
      <c r="A147" s="36"/>
      <c r="B147" s="37"/>
      <c r="C147" s="178" t="s">
        <v>137</v>
      </c>
      <c r="D147" s="178" t="s">
        <v>142</v>
      </c>
      <c r="E147" s="179" t="s">
        <v>2100</v>
      </c>
      <c r="F147" s="180" t="s">
        <v>2101</v>
      </c>
      <c r="G147" s="181" t="s">
        <v>144</v>
      </c>
      <c r="H147" s="182">
        <v>1</v>
      </c>
      <c r="I147" s="183"/>
      <c r="J147" s="183"/>
      <c r="K147" s="184">
        <f>ROUND(P147*H147,2)</f>
        <v>0</v>
      </c>
      <c r="L147" s="180" t="s">
        <v>182</v>
      </c>
      <c r="M147" s="41"/>
      <c r="N147" s="185" t="s">
        <v>22</v>
      </c>
      <c r="O147" s="186" t="s">
        <v>48</v>
      </c>
      <c r="P147" s="187">
        <f>I147+J147</f>
        <v>0</v>
      </c>
      <c r="Q147" s="187">
        <f>ROUND(I147*H147,2)</f>
        <v>0</v>
      </c>
      <c r="R147" s="187">
        <f>ROUND(J147*H147,2)</f>
        <v>0</v>
      </c>
      <c r="S147" s="66"/>
      <c r="T147" s="188">
        <f>S147*H147</f>
        <v>0</v>
      </c>
      <c r="U147" s="188">
        <v>0.04132</v>
      </c>
      <c r="V147" s="188">
        <f>U147*H147</f>
        <v>0.04132</v>
      </c>
      <c r="W147" s="188">
        <v>0</v>
      </c>
      <c r="X147" s="189">
        <f>W147*H147</f>
        <v>0</v>
      </c>
      <c r="Y147" s="36"/>
      <c r="Z147" s="36"/>
      <c r="AA147" s="36"/>
      <c r="AB147" s="36"/>
      <c r="AC147" s="36"/>
      <c r="AD147" s="36"/>
      <c r="AE147" s="36"/>
      <c r="AR147" s="190" t="s">
        <v>155</v>
      </c>
      <c r="AT147" s="190" t="s">
        <v>142</v>
      </c>
      <c r="AU147" s="190" t="s">
        <v>86</v>
      </c>
      <c r="AY147" s="19" t="s">
        <v>138</v>
      </c>
      <c r="BE147" s="191">
        <f>IF(O147="základní",K147,0)</f>
        <v>0</v>
      </c>
      <c r="BF147" s="191">
        <f>IF(O147="snížená",K147,0)</f>
        <v>0</v>
      </c>
      <c r="BG147" s="191">
        <f>IF(O147="zákl. přenesená",K147,0)</f>
        <v>0</v>
      </c>
      <c r="BH147" s="191">
        <f>IF(O147="sníž. přenesená",K147,0)</f>
        <v>0</v>
      </c>
      <c r="BI147" s="191">
        <f>IF(O147="nulová",K147,0)</f>
        <v>0</v>
      </c>
      <c r="BJ147" s="19" t="s">
        <v>141</v>
      </c>
      <c r="BK147" s="191">
        <f>ROUND(P147*H147,2)</f>
        <v>0</v>
      </c>
      <c r="BL147" s="19" t="s">
        <v>155</v>
      </c>
      <c r="BM147" s="190" t="s">
        <v>421</v>
      </c>
    </row>
    <row r="148" spans="1:47" s="2" customFormat="1" ht="11.25">
      <c r="A148" s="36"/>
      <c r="B148" s="37"/>
      <c r="C148" s="38"/>
      <c r="D148" s="198" t="s">
        <v>184</v>
      </c>
      <c r="E148" s="38"/>
      <c r="F148" s="199" t="s">
        <v>2102</v>
      </c>
      <c r="G148" s="38"/>
      <c r="H148" s="38"/>
      <c r="I148" s="200"/>
      <c r="J148" s="200"/>
      <c r="K148" s="38"/>
      <c r="L148" s="38"/>
      <c r="M148" s="41"/>
      <c r="N148" s="201"/>
      <c r="O148" s="202"/>
      <c r="P148" s="66"/>
      <c r="Q148" s="66"/>
      <c r="R148" s="66"/>
      <c r="S148" s="66"/>
      <c r="T148" s="66"/>
      <c r="U148" s="66"/>
      <c r="V148" s="66"/>
      <c r="W148" s="66"/>
      <c r="X148" s="67"/>
      <c r="Y148" s="36"/>
      <c r="Z148" s="36"/>
      <c r="AA148" s="36"/>
      <c r="AB148" s="36"/>
      <c r="AC148" s="36"/>
      <c r="AD148" s="36"/>
      <c r="AE148" s="36"/>
      <c r="AT148" s="19" t="s">
        <v>184</v>
      </c>
      <c r="AU148" s="19" t="s">
        <v>86</v>
      </c>
    </row>
    <row r="149" spans="1:65" s="2" customFormat="1" ht="49.15" customHeight="1">
      <c r="A149" s="36"/>
      <c r="B149" s="37"/>
      <c r="C149" s="178" t="s">
        <v>256</v>
      </c>
      <c r="D149" s="178" t="s">
        <v>142</v>
      </c>
      <c r="E149" s="179" t="s">
        <v>2103</v>
      </c>
      <c r="F149" s="180" t="s">
        <v>2104</v>
      </c>
      <c r="G149" s="181" t="s">
        <v>144</v>
      </c>
      <c r="H149" s="182">
        <v>3</v>
      </c>
      <c r="I149" s="183"/>
      <c r="J149" s="183"/>
      <c r="K149" s="184">
        <f>ROUND(P149*H149,2)</f>
        <v>0</v>
      </c>
      <c r="L149" s="180" t="s">
        <v>182</v>
      </c>
      <c r="M149" s="41"/>
      <c r="N149" s="185" t="s">
        <v>22</v>
      </c>
      <c r="O149" s="186" t="s">
        <v>48</v>
      </c>
      <c r="P149" s="187">
        <f>I149+J149</f>
        <v>0</v>
      </c>
      <c r="Q149" s="187">
        <f>ROUND(I149*H149,2)</f>
        <v>0</v>
      </c>
      <c r="R149" s="187">
        <f>ROUND(J149*H149,2)</f>
        <v>0</v>
      </c>
      <c r="S149" s="66"/>
      <c r="T149" s="188">
        <f>S149*H149</f>
        <v>0</v>
      </c>
      <c r="U149" s="188">
        <v>0.03993</v>
      </c>
      <c r="V149" s="188">
        <f>U149*H149</f>
        <v>0.11979000000000001</v>
      </c>
      <c r="W149" s="188">
        <v>0</v>
      </c>
      <c r="X149" s="189">
        <f>W149*H149</f>
        <v>0</v>
      </c>
      <c r="Y149" s="36"/>
      <c r="Z149" s="36"/>
      <c r="AA149" s="36"/>
      <c r="AB149" s="36"/>
      <c r="AC149" s="36"/>
      <c r="AD149" s="36"/>
      <c r="AE149" s="36"/>
      <c r="AR149" s="190" t="s">
        <v>155</v>
      </c>
      <c r="AT149" s="190" t="s">
        <v>142</v>
      </c>
      <c r="AU149" s="190" t="s">
        <v>86</v>
      </c>
      <c r="AY149" s="19" t="s">
        <v>138</v>
      </c>
      <c r="BE149" s="191">
        <f>IF(O149="základní",K149,0)</f>
        <v>0</v>
      </c>
      <c r="BF149" s="191">
        <f>IF(O149="snížená",K149,0)</f>
        <v>0</v>
      </c>
      <c r="BG149" s="191">
        <f>IF(O149="zákl. přenesená",K149,0)</f>
        <v>0</v>
      </c>
      <c r="BH149" s="191">
        <f>IF(O149="sníž. přenesená",K149,0)</f>
        <v>0</v>
      </c>
      <c r="BI149" s="191">
        <f>IF(O149="nulová",K149,0)</f>
        <v>0</v>
      </c>
      <c r="BJ149" s="19" t="s">
        <v>141</v>
      </c>
      <c r="BK149" s="191">
        <f>ROUND(P149*H149,2)</f>
        <v>0</v>
      </c>
      <c r="BL149" s="19" t="s">
        <v>155</v>
      </c>
      <c r="BM149" s="190" t="s">
        <v>428</v>
      </c>
    </row>
    <row r="150" spans="1:47" s="2" customFormat="1" ht="11.25">
      <c r="A150" s="36"/>
      <c r="B150" s="37"/>
      <c r="C150" s="38"/>
      <c r="D150" s="198" t="s">
        <v>184</v>
      </c>
      <c r="E150" s="38"/>
      <c r="F150" s="199" t="s">
        <v>2105</v>
      </c>
      <c r="G150" s="38"/>
      <c r="H150" s="38"/>
      <c r="I150" s="200"/>
      <c r="J150" s="200"/>
      <c r="K150" s="38"/>
      <c r="L150" s="38"/>
      <c r="M150" s="41"/>
      <c r="N150" s="201"/>
      <c r="O150" s="202"/>
      <c r="P150" s="66"/>
      <c r="Q150" s="66"/>
      <c r="R150" s="66"/>
      <c r="S150" s="66"/>
      <c r="T150" s="66"/>
      <c r="U150" s="66"/>
      <c r="V150" s="66"/>
      <c r="W150" s="66"/>
      <c r="X150" s="67"/>
      <c r="Y150" s="36"/>
      <c r="Z150" s="36"/>
      <c r="AA150" s="36"/>
      <c r="AB150" s="36"/>
      <c r="AC150" s="36"/>
      <c r="AD150" s="36"/>
      <c r="AE150" s="36"/>
      <c r="AT150" s="19" t="s">
        <v>184</v>
      </c>
      <c r="AU150" s="19" t="s">
        <v>86</v>
      </c>
    </row>
    <row r="151" spans="1:65" s="2" customFormat="1" ht="49.15" customHeight="1">
      <c r="A151" s="36"/>
      <c r="B151" s="37"/>
      <c r="C151" s="178" t="s">
        <v>1088</v>
      </c>
      <c r="D151" s="178" t="s">
        <v>142</v>
      </c>
      <c r="E151" s="179" t="s">
        <v>2106</v>
      </c>
      <c r="F151" s="180" t="s">
        <v>2107</v>
      </c>
      <c r="G151" s="181" t="s">
        <v>144</v>
      </c>
      <c r="H151" s="182">
        <v>1</v>
      </c>
      <c r="I151" s="183"/>
      <c r="J151" s="183"/>
      <c r="K151" s="184">
        <f>ROUND(P151*H151,2)</f>
        <v>0</v>
      </c>
      <c r="L151" s="180" t="s">
        <v>182</v>
      </c>
      <c r="M151" s="41"/>
      <c r="N151" s="185" t="s">
        <v>22</v>
      </c>
      <c r="O151" s="186" t="s">
        <v>48</v>
      </c>
      <c r="P151" s="187">
        <f>I151+J151</f>
        <v>0</v>
      </c>
      <c r="Q151" s="187">
        <f>ROUND(I151*H151,2)</f>
        <v>0</v>
      </c>
      <c r="R151" s="187">
        <f>ROUND(J151*H151,2)</f>
        <v>0</v>
      </c>
      <c r="S151" s="66"/>
      <c r="T151" s="188">
        <f>S151*H151</f>
        <v>0</v>
      </c>
      <c r="U151" s="188">
        <v>0.04532</v>
      </c>
      <c r="V151" s="188">
        <f>U151*H151</f>
        <v>0.04532</v>
      </c>
      <c r="W151" s="188">
        <v>0</v>
      </c>
      <c r="X151" s="189">
        <f>W151*H151</f>
        <v>0</v>
      </c>
      <c r="Y151" s="36"/>
      <c r="Z151" s="36"/>
      <c r="AA151" s="36"/>
      <c r="AB151" s="36"/>
      <c r="AC151" s="36"/>
      <c r="AD151" s="36"/>
      <c r="AE151" s="36"/>
      <c r="AR151" s="190" t="s">
        <v>155</v>
      </c>
      <c r="AT151" s="190" t="s">
        <v>142</v>
      </c>
      <c r="AU151" s="190" t="s">
        <v>86</v>
      </c>
      <c r="AY151" s="19" t="s">
        <v>138</v>
      </c>
      <c r="BE151" s="191">
        <f>IF(O151="základní",K151,0)</f>
        <v>0</v>
      </c>
      <c r="BF151" s="191">
        <f>IF(O151="snížená",K151,0)</f>
        <v>0</v>
      </c>
      <c r="BG151" s="191">
        <f>IF(O151="zákl. přenesená",K151,0)</f>
        <v>0</v>
      </c>
      <c r="BH151" s="191">
        <f>IF(O151="sníž. přenesená",K151,0)</f>
        <v>0</v>
      </c>
      <c r="BI151" s="191">
        <f>IF(O151="nulová",K151,0)</f>
        <v>0</v>
      </c>
      <c r="BJ151" s="19" t="s">
        <v>141</v>
      </c>
      <c r="BK151" s="191">
        <f>ROUND(P151*H151,2)</f>
        <v>0</v>
      </c>
      <c r="BL151" s="19" t="s">
        <v>155</v>
      </c>
      <c r="BM151" s="190" t="s">
        <v>362</v>
      </c>
    </row>
    <row r="152" spans="1:47" s="2" customFormat="1" ht="11.25">
      <c r="A152" s="36"/>
      <c r="B152" s="37"/>
      <c r="C152" s="38"/>
      <c r="D152" s="198" t="s">
        <v>184</v>
      </c>
      <c r="E152" s="38"/>
      <c r="F152" s="199" t="s">
        <v>2108</v>
      </c>
      <c r="G152" s="38"/>
      <c r="H152" s="38"/>
      <c r="I152" s="200"/>
      <c r="J152" s="200"/>
      <c r="K152" s="38"/>
      <c r="L152" s="38"/>
      <c r="M152" s="41"/>
      <c r="N152" s="201"/>
      <c r="O152" s="202"/>
      <c r="P152" s="66"/>
      <c r="Q152" s="66"/>
      <c r="R152" s="66"/>
      <c r="S152" s="66"/>
      <c r="T152" s="66"/>
      <c r="U152" s="66"/>
      <c r="V152" s="66"/>
      <c r="W152" s="66"/>
      <c r="X152" s="67"/>
      <c r="Y152" s="36"/>
      <c r="Z152" s="36"/>
      <c r="AA152" s="36"/>
      <c r="AB152" s="36"/>
      <c r="AC152" s="36"/>
      <c r="AD152" s="36"/>
      <c r="AE152" s="36"/>
      <c r="AT152" s="19" t="s">
        <v>184</v>
      </c>
      <c r="AU152" s="19" t="s">
        <v>86</v>
      </c>
    </row>
    <row r="153" spans="1:65" s="2" customFormat="1" ht="49.15" customHeight="1">
      <c r="A153" s="36"/>
      <c r="B153" s="37"/>
      <c r="C153" s="178" t="s">
        <v>230</v>
      </c>
      <c r="D153" s="178" t="s">
        <v>142</v>
      </c>
      <c r="E153" s="179" t="s">
        <v>2109</v>
      </c>
      <c r="F153" s="180" t="s">
        <v>2110</v>
      </c>
      <c r="G153" s="181" t="s">
        <v>144</v>
      </c>
      <c r="H153" s="182">
        <v>1</v>
      </c>
      <c r="I153" s="183"/>
      <c r="J153" s="183"/>
      <c r="K153" s="184">
        <f>ROUND(P153*H153,2)</f>
        <v>0</v>
      </c>
      <c r="L153" s="180" t="s">
        <v>182</v>
      </c>
      <c r="M153" s="41"/>
      <c r="N153" s="185" t="s">
        <v>22</v>
      </c>
      <c r="O153" s="186" t="s">
        <v>48</v>
      </c>
      <c r="P153" s="187">
        <f>I153+J153</f>
        <v>0</v>
      </c>
      <c r="Q153" s="187">
        <f>ROUND(I153*H153,2)</f>
        <v>0</v>
      </c>
      <c r="R153" s="187">
        <f>ROUND(J153*H153,2)</f>
        <v>0</v>
      </c>
      <c r="S153" s="66"/>
      <c r="T153" s="188">
        <f>S153*H153</f>
        <v>0</v>
      </c>
      <c r="U153" s="188">
        <v>0.0658</v>
      </c>
      <c r="V153" s="188">
        <f>U153*H153</f>
        <v>0.0658</v>
      </c>
      <c r="W153" s="188">
        <v>0</v>
      </c>
      <c r="X153" s="189">
        <f>W153*H153</f>
        <v>0</v>
      </c>
      <c r="Y153" s="36"/>
      <c r="Z153" s="36"/>
      <c r="AA153" s="36"/>
      <c r="AB153" s="36"/>
      <c r="AC153" s="36"/>
      <c r="AD153" s="36"/>
      <c r="AE153" s="36"/>
      <c r="AR153" s="190" t="s">
        <v>155</v>
      </c>
      <c r="AT153" s="190" t="s">
        <v>142</v>
      </c>
      <c r="AU153" s="190" t="s">
        <v>86</v>
      </c>
      <c r="AY153" s="19" t="s">
        <v>138</v>
      </c>
      <c r="BE153" s="191">
        <f>IF(O153="základní",K153,0)</f>
        <v>0</v>
      </c>
      <c r="BF153" s="191">
        <f>IF(O153="snížená",K153,0)</f>
        <v>0</v>
      </c>
      <c r="BG153" s="191">
        <f>IF(O153="zákl. přenesená",K153,0)</f>
        <v>0</v>
      </c>
      <c r="BH153" s="191">
        <f>IF(O153="sníž. přenesená",K153,0)</f>
        <v>0</v>
      </c>
      <c r="BI153" s="191">
        <f>IF(O153="nulová",K153,0)</f>
        <v>0</v>
      </c>
      <c r="BJ153" s="19" t="s">
        <v>141</v>
      </c>
      <c r="BK153" s="191">
        <f>ROUND(P153*H153,2)</f>
        <v>0</v>
      </c>
      <c r="BL153" s="19" t="s">
        <v>155</v>
      </c>
      <c r="BM153" s="190" t="s">
        <v>265</v>
      </c>
    </row>
    <row r="154" spans="1:47" s="2" customFormat="1" ht="11.25">
      <c r="A154" s="36"/>
      <c r="B154" s="37"/>
      <c r="C154" s="38"/>
      <c r="D154" s="198" t="s">
        <v>184</v>
      </c>
      <c r="E154" s="38"/>
      <c r="F154" s="199" t="s">
        <v>2111</v>
      </c>
      <c r="G154" s="38"/>
      <c r="H154" s="38"/>
      <c r="I154" s="200"/>
      <c r="J154" s="200"/>
      <c r="K154" s="38"/>
      <c r="L154" s="38"/>
      <c r="M154" s="41"/>
      <c r="N154" s="201"/>
      <c r="O154" s="202"/>
      <c r="P154" s="66"/>
      <c r="Q154" s="66"/>
      <c r="R154" s="66"/>
      <c r="S154" s="66"/>
      <c r="T154" s="66"/>
      <c r="U154" s="66"/>
      <c r="V154" s="66"/>
      <c r="W154" s="66"/>
      <c r="X154" s="67"/>
      <c r="Y154" s="36"/>
      <c r="Z154" s="36"/>
      <c r="AA154" s="36"/>
      <c r="AB154" s="36"/>
      <c r="AC154" s="36"/>
      <c r="AD154" s="36"/>
      <c r="AE154" s="36"/>
      <c r="AT154" s="19" t="s">
        <v>184</v>
      </c>
      <c r="AU154" s="19" t="s">
        <v>86</v>
      </c>
    </row>
    <row r="155" spans="1:65" s="2" customFormat="1" ht="44.25" customHeight="1">
      <c r="A155" s="36"/>
      <c r="B155" s="37"/>
      <c r="C155" s="178" t="s">
        <v>238</v>
      </c>
      <c r="D155" s="178" t="s">
        <v>142</v>
      </c>
      <c r="E155" s="179" t="s">
        <v>2112</v>
      </c>
      <c r="F155" s="180" t="s">
        <v>2113</v>
      </c>
      <c r="G155" s="181" t="s">
        <v>709</v>
      </c>
      <c r="H155" s="247"/>
      <c r="I155" s="183"/>
      <c r="J155" s="183"/>
      <c r="K155" s="184">
        <f>ROUND(P155*H155,2)</f>
        <v>0</v>
      </c>
      <c r="L155" s="180" t="s">
        <v>182</v>
      </c>
      <c r="M155" s="41"/>
      <c r="N155" s="185" t="s">
        <v>22</v>
      </c>
      <c r="O155" s="186" t="s">
        <v>48</v>
      </c>
      <c r="P155" s="187">
        <f>I155+J155</f>
        <v>0</v>
      </c>
      <c r="Q155" s="187">
        <f>ROUND(I155*H155,2)</f>
        <v>0</v>
      </c>
      <c r="R155" s="187">
        <f>ROUND(J155*H155,2)</f>
        <v>0</v>
      </c>
      <c r="S155" s="66"/>
      <c r="T155" s="188">
        <f>S155*H155</f>
        <v>0</v>
      </c>
      <c r="U155" s="188">
        <v>0</v>
      </c>
      <c r="V155" s="188">
        <f>U155*H155</f>
        <v>0</v>
      </c>
      <c r="W155" s="188">
        <v>0</v>
      </c>
      <c r="X155" s="189">
        <f>W155*H155</f>
        <v>0</v>
      </c>
      <c r="Y155" s="36"/>
      <c r="Z155" s="36"/>
      <c r="AA155" s="36"/>
      <c r="AB155" s="36"/>
      <c r="AC155" s="36"/>
      <c r="AD155" s="36"/>
      <c r="AE155" s="36"/>
      <c r="AR155" s="190" t="s">
        <v>155</v>
      </c>
      <c r="AT155" s="190" t="s">
        <v>142</v>
      </c>
      <c r="AU155" s="190" t="s">
        <v>86</v>
      </c>
      <c r="AY155" s="19" t="s">
        <v>138</v>
      </c>
      <c r="BE155" s="191">
        <f>IF(O155="základní",K155,0)</f>
        <v>0</v>
      </c>
      <c r="BF155" s="191">
        <f>IF(O155="snížená",K155,0)</f>
        <v>0</v>
      </c>
      <c r="BG155" s="191">
        <f>IF(O155="zákl. přenesená",K155,0)</f>
        <v>0</v>
      </c>
      <c r="BH155" s="191">
        <f>IF(O155="sníž. přenesená",K155,0)</f>
        <v>0</v>
      </c>
      <c r="BI155" s="191">
        <f>IF(O155="nulová",K155,0)</f>
        <v>0</v>
      </c>
      <c r="BJ155" s="19" t="s">
        <v>141</v>
      </c>
      <c r="BK155" s="191">
        <f>ROUND(P155*H155,2)</f>
        <v>0</v>
      </c>
      <c r="BL155" s="19" t="s">
        <v>155</v>
      </c>
      <c r="BM155" s="190" t="s">
        <v>382</v>
      </c>
    </row>
    <row r="156" spans="1:47" s="2" customFormat="1" ht="11.25">
      <c r="A156" s="36"/>
      <c r="B156" s="37"/>
      <c r="C156" s="38"/>
      <c r="D156" s="198" t="s">
        <v>184</v>
      </c>
      <c r="E156" s="38"/>
      <c r="F156" s="199" t="s">
        <v>2114</v>
      </c>
      <c r="G156" s="38"/>
      <c r="H156" s="38"/>
      <c r="I156" s="200"/>
      <c r="J156" s="200"/>
      <c r="K156" s="38"/>
      <c r="L156" s="38"/>
      <c r="M156" s="41"/>
      <c r="N156" s="251"/>
      <c r="O156" s="252"/>
      <c r="P156" s="195"/>
      <c r="Q156" s="195"/>
      <c r="R156" s="195"/>
      <c r="S156" s="195"/>
      <c r="T156" s="195"/>
      <c r="U156" s="195"/>
      <c r="V156" s="195"/>
      <c r="W156" s="195"/>
      <c r="X156" s="253"/>
      <c r="Y156" s="36"/>
      <c r="Z156" s="36"/>
      <c r="AA156" s="36"/>
      <c r="AB156" s="36"/>
      <c r="AC156" s="36"/>
      <c r="AD156" s="36"/>
      <c r="AE156" s="36"/>
      <c r="AT156" s="19" t="s">
        <v>184</v>
      </c>
      <c r="AU156" s="19" t="s">
        <v>86</v>
      </c>
    </row>
    <row r="157" spans="1:31" s="2" customFormat="1" ht="6.95" customHeight="1">
      <c r="A157" s="36"/>
      <c r="B157" s="49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41"/>
      <c r="N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</row>
  </sheetData>
  <sheetProtection algorithmName="SHA-512" hashValue="Ehq3XrvuZHkh20ePbCboKEihc2CBg3eWTKGu6Ba1H1s3Yv8s2DwGJ44FZo+oaFbnqO9oQSOWAtHBzt2GWZKavQ==" saltValue="0f9o+7kNJ1q50+lmUbOqgHN2OWSr+6h3m2z7WUrMV4cFG0kTUxqU0+5okO5KLphh1KnrDwbTXSSWHaj4/abXbQ==" spinCount="100000" sheet="1" objects="1" scenarios="1" formatColumns="0" formatRows="0" autoFilter="0"/>
  <autoFilter ref="C88:L156"/>
  <mergeCells count="9">
    <mergeCell ref="E52:H52"/>
    <mergeCell ref="E79:H79"/>
    <mergeCell ref="E81:H81"/>
    <mergeCell ref="M2:Z2"/>
    <mergeCell ref="E7:H7"/>
    <mergeCell ref="E9:H9"/>
    <mergeCell ref="E18:H18"/>
    <mergeCell ref="E27:H27"/>
    <mergeCell ref="E50:H50"/>
  </mergeCells>
  <hyperlinks>
    <hyperlink ref="F102" r:id="rId1" display="https://podminky.urs.cz/item/CS_URS_2024_01/732211114"/>
    <hyperlink ref="F104" r:id="rId2" display="https://podminky.urs.cz/item/CS_URS_2024_01/732331616"/>
    <hyperlink ref="F106" r:id="rId3" display="https://podminky.urs.cz/item/CS_URS_2024_01/732421201"/>
    <hyperlink ref="F108" r:id="rId4" display="https://podminky.urs.cz/item/CS_URS_2024_01/998731201"/>
    <hyperlink ref="F111" r:id="rId5" display="https://podminky.urs.cz/item/CS_URS_2024_01/733122222"/>
    <hyperlink ref="F113" r:id="rId6" display="https://podminky.urs.cz/item/CS_URS_2024_01/733122223"/>
    <hyperlink ref="F115" r:id="rId7" display="https://podminky.urs.cz/item/CS_URS_2024_01/733122224"/>
    <hyperlink ref="F117" r:id="rId8" display="https://podminky.urs.cz/item/CS_URS_2024_01/733122225"/>
    <hyperlink ref="F119" r:id="rId9" display="https://podminky.urs.cz/item/CS_URS_2024_01/733122226"/>
    <hyperlink ref="F121" r:id="rId10" display="https://podminky.urs.cz/item/CS_URS_2024_01/733190107"/>
    <hyperlink ref="F123" r:id="rId11" display="https://podminky.urs.cz/item/CS_URS_2024_01/733811241"/>
    <hyperlink ref="F125" r:id="rId12" display="https://podminky.urs.cz/item/CS_URS_2024_01/733811242"/>
    <hyperlink ref="F127" r:id="rId13" display="https://podminky.urs.cz/item/CS_URS_2024_01/998733201"/>
    <hyperlink ref="F130" r:id="rId14" display="https://podminky.urs.cz/item/CS_URS_2024_01/734261402"/>
    <hyperlink ref="F132" r:id="rId15" display="https://podminky.urs.cz/item/CS_URS_2024_01/734291123"/>
    <hyperlink ref="F135" r:id="rId16" display="https://podminky.urs.cz/item/CS_URS_2024_01/734221682"/>
    <hyperlink ref="F137" r:id="rId17" display="https://podminky.urs.cz/item/CS_URS_2024_01/998734201"/>
    <hyperlink ref="F140" r:id="rId18" display="https://podminky.urs.cz/item/CS_URS_2024_01/735152471"/>
    <hyperlink ref="F142" r:id="rId19" display="https://podminky.urs.cz/item/CS_URS_2024_01/735152474"/>
    <hyperlink ref="F144" r:id="rId20" display="https://podminky.urs.cz/item/CS_URS_2024_01/735152581"/>
    <hyperlink ref="F146" r:id="rId21" display="https://podminky.urs.cz/item/CS_URS_2024_01/735152575"/>
    <hyperlink ref="F148" r:id="rId22" display="https://podminky.urs.cz/item/CS_URS_2024_01/735152579"/>
    <hyperlink ref="F150" r:id="rId23" display="https://podminky.urs.cz/item/CS_URS_2024_01/735152594"/>
    <hyperlink ref="F152" r:id="rId24" display="https://podminky.urs.cz/item/CS_URS_2024_01/735152595"/>
    <hyperlink ref="F154" r:id="rId25" display="https://podminky.urs.cz/item/CS_URS_2024_01/735152695"/>
    <hyperlink ref="F156" r:id="rId26" display="https://podminky.urs.cz/item/CS_URS_2024_01/998735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54" customWidth="1"/>
    <col min="2" max="2" width="1.7109375" style="254" customWidth="1"/>
    <col min="3" max="4" width="5.00390625" style="254" customWidth="1"/>
    <col min="5" max="5" width="11.7109375" style="254" customWidth="1"/>
    <col min="6" max="6" width="9.140625" style="254" customWidth="1"/>
    <col min="7" max="7" width="5.00390625" style="254" customWidth="1"/>
    <col min="8" max="8" width="77.8515625" style="254" customWidth="1"/>
    <col min="9" max="10" width="20.00390625" style="254" customWidth="1"/>
    <col min="11" max="11" width="1.7109375" style="254" customWidth="1"/>
  </cols>
  <sheetData>
    <row r="1" s="1" customFormat="1" ht="37.5" customHeight="1"/>
    <row r="2" spans="2:11" s="1" customFormat="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6" customFormat="1" ht="45" customHeight="1">
      <c r="B3" s="258"/>
      <c r="C3" s="393" t="s">
        <v>2115</v>
      </c>
      <c r="D3" s="393"/>
      <c r="E3" s="393"/>
      <c r="F3" s="393"/>
      <c r="G3" s="393"/>
      <c r="H3" s="393"/>
      <c r="I3" s="393"/>
      <c r="J3" s="393"/>
      <c r="K3" s="259"/>
    </row>
    <row r="4" spans="2:11" s="1" customFormat="1" ht="25.5" customHeight="1">
      <c r="B4" s="260"/>
      <c r="C4" s="392" t="s">
        <v>2116</v>
      </c>
      <c r="D4" s="392"/>
      <c r="E4" s="392"/>
      <c r="F4" s="392"/>
      <c r="G4" s="392"/>
      <c r="H4" s="392"/>
      <c r="I4" s="392"/>
      <c r="J4" s="392"/>
      <c r="K4" s="261"/>
    </row>
    <row r="5" spans="2:11" s="1" customFormat="1" ht="5.25" customHeight="1">
      <c r="B5" s="260"/>
      <c r="C5" s="262"/>
      <c r="D5" s="262"/>
      <c r="E5" s="262"/>
      <c r="F5" s="262"/>
      <c r="G5" s="262"/>
      <c r="H5" s="262"/>
      <c r="I5" s="262"/>
      <c r="J5" s="262"/>
      <c r="K5" s="261"/>
    </row>
    <row r="6" spans="2:11" s="1" customFormat="1" ht="15" customHeight="1">
      <c r="B6" s="260"/>
      <c r="C6" s="391" t="s">
        <v>2117</v>
      </c>
      <c r="D6" s="391"/>
      <c r="E6" s="391"/>
      <c r="F6" s="391"/>
      <c r="G6" s="391"/>
      <c r="H6" s="391"/>
      <c r="I6" s="391"/>
      <c r="J6" s="391"/>
      <c r="K6" s="261"/>
    </row>
    <row r="7" spans="2:11" s="1" customFormat="1" ht="15" customHeight="1">
      <c r="B7" s="264"/>
      <c r="C7" s="391" t="s">
        <v>2118</v>
      </c>
      <c r="D7" s="391"/>
      <c r="E7" s="391"/>
      <c r="F7" s="391"/>
      <c r="G7" s="391"/>
      <c r="H7" s="391"/>
      <c r="I7" s="391"/>
      <c r="J7" s="391"/>
      <c r="K7" s="261"/>
    </row>
    <row r="8" spans="2:11" s="1" customFormat="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s="1" customFormat="1" ht="15" customHeight="1">
      <c r="B9" s="264"/>
      <c r="C9" s="391" t="s">
        <v>2119</v>
      </c>
      <c r="D9" s="391"/>
      <c r="E9" s="391"/>
      <c r="F9" s="391"/>
      <c r="G9" s="391"/>
      <c r="H9" s="391"/>
      <c r="I9" s="391"/>
      <c r="J9" s="391"/>
      <c r="K9" s="261"/>
    </row>
    <row r="10" spans="2:11" s="1" customFormat="1" ht="15" customHeight="1">
      <c r="B10" s="264"/>
      <c r="C10" s="263"/>
      <c r="D10" s="391" t="s">
        <v>2120</v>
      </c>
      <c r="E10" s="391"/>
      <c r="F10" s="391"/>
      <c r="G10" s="391"/>
      <c r="H10" s="391"/>
      <c r="I10" s="391"/>
      <c r="J10" s="391"/>
      <c r="K10" s="261"/>
    </row>
    <row r="11" spans="2:11" s="1" customFormat="1" ht="15" customHeight="1">
      <c r="B11" s="264"/>
      <c r="C11" s="265"/>
      <c r="D11" s="391" t="s">
        <v>2121</v>
      </c>
      <c r="E11" s="391"/>
      <c r="F11" s="391"/>
      <c r="G11" s="391"/>
      <c r="H11" s="391"/>
      <c r="I11" s="391"/>
      <c r="J11" s="391"/>
      <c r="K11" s="261"/>
    </row>
    <row r="12" spans="2:11" s="1" customFormat="1" ht="15" customHeight="1">
      <c r="B12" s="264"/>
      <c r="C12" s="265"/>
      <c r="D12" s="263"/>
      <c r="E12" s="263"/>
      <c r="F12" s="263"/>
      <c r="G12" s="263"/>
      <c r="H12" s="263"/>
      <c r="I12" s="263"/>
      <c r="J12" s="263"/>
      <c r="K12" s="261"/>
    </row>
    <row r="13" spans="2:11" s="1" customFormat="1" ht="15" customHeight="1">
      <c r="B13" s="264"/>
      <c r="C13" s="265"/>
      <c r="D13" s="266" t="s">
        <v>2122</v>
      </c>
      <c r="E13" s="263"/>
      <c r="F13" s="263"/>
      <c r="G13" s="263"/>
      <c r="H13" s="263"/>
      <c r="I13" s="263"/>
      <c r="J13" s="263"/>
      <c r="K13" s="261"/>
    </row>
    <row r="14" spans="2:11" s="1" customFormat="1" ht="12.75" customHeight="1">
      <c r="B14" s="264"/>
      <c r="C14" s="265"/>
      <c r="D14" s="265"/>
      <c r="E14" s="265"/>
      <c r="F14" s="265"/>
      <c r="G14" s="265"/>
      <c r="H14" s="265"/>
      <c r="I14" s="265"/>
      <c r="J14" s="265"/>
      <c r="K14" s="261"/>
    </row>
    <row r="15" spans="2:11" s="1" customFormat="1" ht="15" customHeight="1">
      <c r="B15" s="264"/>
      <c r="C15" s="265"/>
      <c r="D15" s="391" t="s">
        <v>2123</v>
      </c>
      <c r="E15" s="391"/>
      <c r="F15" s="391"/>
      <c r="G15" s="391"/>
      <c r="H15" s="391"/>
      <c r="I15" s="391"/>
      <c r="J15" s="391"/>
      <c r="K15" s="261"/>
    </row>
    <row r="16" spans="2:11" s="1" customFormat="1" ht="15" customHeight="1">
      <c r="B16" s="264"/>
      <c r="C16" s="265"/>
      <c r="D16" s="391" t="s">
        <v>2124</v>
      </c>
      <c r="E16" s="391"/>
      <c r="F16" s="391"/>
      <c r="G16" s="391"/>
      <c r="H16" s="391"/>
      <c r="I16" s="391"/>
      <c r="J16" s="391"/>
      <c r="K16" s="261"/>
    </row>
    <row r="17" spans="2:11" s="1" customFormat="1" ht="15" customHeight="1">
      <c r="B17" s="264"/>
      <c r="C17" s="265"/>
      <c r="D17" s="391" t="s">
        <v>2125</v>
      </c>
      <c r="E17" s="391"/>
      <c r="F17" s="391"/>
      <c r="G17" s="391"/>
      <c r="H17" s="391"/>
      <c r="I17" s="391"/>
      <c r="J17" s="391"/>
      <c r="K17" s="261"/>
    </row>
    <row r="18" spans="2:11" s="1" customFormat="1" ht="15" customHeight="1">
      <c r="B18" s="264"/>
      <c r="C18" s="265"/>
      <c r="D18" s="265"/>
      <c r="E18" s="267" t="s">
        <v>85</v>
      </c>
      <c r="F18" s="391" t="s">
        <v>2126</v>
      </c>
      <c r="G18" s="391"/>
      <c r="H18" s="391"/>
      <c r="I18" s="391"/>
      <c r="J18" s="391"/>
      <c r="K18" s="261"/>
    </row>
    <row r="19" spans="2:11" s="1" customFormat="1" ht="15" customHeight="1">
      <c r="B19" s="264"/>
      <c r="C19" s="265"/>
      <c r="D19" s="265"/>
      <c r="E19" s="267" t="s">
        <v>2127</v>
      </c>
      <c r="F19" s="391" t="s">
        <v>2128</v>
      </c>
      <c r="G19" s="391"/>
      <c r="H19" s="391"/>
      <c r="I19" s="391"/>
      <c r="J19" s="391"/>
      <c r="K19" s="261"/>
    </row>
    <row r="20" spans="2:11" s="1" customFormat="1" ht="15" customHeight="1">
      <c r="B20" s="264"/>
      <c r="C20" s="265"/>
      <c r="D20" s="265"/>
      <c r="E20" s="267" t="s">
        <v>2129</v>
      </c>
      <c r="F20" s="391" t="s">
        <v>2130</v>
      </c>
      <c r="G20" s="391"/>
      <c r="H20" s="391"/>
      <c r="I20" s="391"/>
      <c r="J20" s="391"/>
      <c r="K20" s="261"/>
    </row>
    <row r="21" spans="2:11" s="1" customFormat="1" ht="15" customHeight="1">
      <c r="B21" s="264"/>
      <c r="C21" s="265"/>
      <c r="D21" s="265"/>
      <c r="E21" s="267" t="s">
        <v>2131</v>
      </c>
      <c r="F21" s="391" t="s">
        <v>2132</v>
      </c>
      <c r="G21" s="391"/>
      <c r="H21" s="391"/>
      <c r="I21" s="391"/>
      <c r="J21" s="391"/>
      <c r="K21" s="261"/>
    </row>
    <row r="22" spans="2:11" s="1" customFormat="1" ht="15" customHeight="1">
      <c r="B22" s="264"/>
      <c r="C22" s="265"/>
      <c r="D22" s="265"/>
      <c r="E22" s="267" t="s">
        <v>2133</v>
      </c>
      <c r="F22" s="391" t="s">
        <v>2134</v>
      </c>
      <c r="G22" s="391"/>
      <c r="H22" s="391"/>
      <c r="I22" s="391"/>
      <c r="J22" s="391"/>
      <c r="K22" s="261"/>
    </row>
    <row r="23" spans="2:11" s="1" customFormat="1" ht="15" customHeight="1">
      <c r="B23" s="264"/>
      <c r="C23" s="265"/>
      <c r="D23" s="265"/>
      <c r="E23" s="267" t="s">
        <v>2135</v>
      </c>
      <c r="F23" s="391" t="s">
        <v>2136</v>
      </c>
      <c r="G23" s="391"/>
      <c r="H23" s="391"/>
      <c r="I23" s="391"/>
      <c r="J23" s="391"/>
      <c r="K23" s="261"/>
    </row>
    <row r="24" spans="2:11" s="1" customFormat="1" ht="12.75" customHeight="1">
      <c r="B24" s="264"/>
      <c r="C24" s="265"/>
      <c r="D24" s="265"/>
      <c r="E24" s="265"/>
      <c r="F24" s="265"/>
      <c r="G24" s="265"/>
      <c r="H24" s="265"/>
      <c r="I24" s="265"/>
      <c r="J24" s="265"/>
      <c r="K24" s="261"/>
    </row>
    <row r="25" spans="2:11" s="1" customFormat="1" ht="15" customHeight="1">
      <c r="B25" s="264"/>
      <c r="C25" s="391" t="s">
        <v>2137</v>
      </c>
      <c r="D25" s="391"/>
      <c r="E25" s="391"/>
      <c r="F25" s="391"/>
      <c r="G25" s="391"/>
      <c r="H25" s="391"/>
      <c r="I25" s="391"/>
      <c r="J25" s="391"/>
      <c r="K25" s="261"/>
    </row>
    <row r="26" spans="2:11" s="1" customFormat="1" ht="15" customHeight="1">
      <c r="B26" s="264"/>
      <c r="C26" s="391" t="s">
        <v>2138</v>
      </c>
      <c r="D26" s="391"/>
      <c r="E26" s="391"/>
      <c r="F26" s="391"/>
      <c r="G26" s="391"/>
      <c r="H26" s="391"/>
      <c r="I26" s="391"/>
      <c r="J26" s="391"/>
      <c r="K26" s="261"/>
    </row>
    <row r="27" spans="2:11" s="1" customFormat="1" ht="15" customHeight="1">
      <c r="B27" s="264"/>
      <c r="C27" s="263"/>
      <c r="D27" s="391" t="s">
        <v>2139</v>
      </c>
      <c r="E27" s="391"/>
      <c r="F27" s="391"/>
      <c r="G27" s="391"/>
      <c r="H27" s="391"/>
      <c r="I27" s="391"/>
      <c r="J27" s="391"/>
      <c r="K27" s="261"/>
    </row>
    <row r="28" spans="2:11" s="1" customFormat="1" ht="15" customHeight="1">
      <c r="B28" s="264"/>
      <c r="C28" s="265"/>
      <c r="D28" s="391" t="s">
        <v>2140</v>
      </c>
      <c r="E28" s="391"/>
      <c r="F28" s="391"/>
      <c r="G28" s="391"/>
      <c r="H28" s="391"/>
      <c r="I28" s="391"/>
      <c r="J28" s="391"/>
      <c r="K28" s="261"/>
    </row>
    <row r="29" spans="2:11" s="1" customFormat="1" ht="12.75" customHeight="1">
      <c r="B29" s="264"/>
      <c r="C29" s="265"/>
      <c r="D29" s="265"/>
      <c r="E29" s="265"/>
      <c r="F29" s="265"/>
      <c r="G29" s="265"/>
      <c r="H29" s="265"/>
      <c r="I29" s="265"/>
      <c r="J29" s="265"/>
      <c r="K29" s="261"/>
    </row>
    <row r="30" spans="2:11" s="1" customFormat="1" ht="15" customHeight="1">
      <c r="B30" s="264"/>
      <c r="C30" s="265"/>
      <c r="D30" s="391" t="s">
        <v>2141</v>
      </c>
      <c r="E30" s="391"/>
      <c r="F30" s="391"/>
      <c r="G30" s="391"/>
      <c r="H30" s="391"/>
      <c r="I30" s="391"/>
      <c r="J30" s="391"/>
      <c r="K30" s="261"/>
    </row>
    <row r="31" spans="2:11" s="1" customFormat="1" ht="15" customHeight="1">
      <c r="B31" s="264"/>
      <c r="C31" s="265"/>
      <c r="D31" s="391" t="s">
        <v>2142</v>
      </c>
      <c r="E31" s="391"/>
      <c r="F31" s="391"/>
      <c r="G31" s="391"/>
      <c r="H31" s="391"/>
      <c r="I31" s="391"/>
      <c r="J31" s="391"/>
      <c r="K31" s="261"/>
    </row>
    <row r="32" spans="2:11" s="1" customFormat="1" ht="12.75" customHeight="1">
      <c r="B32" s="264"/>
      <c r="C32" s="265"/>
      <c r="D32" s="265"/>
      <c r="E32" s="265"/>
      <c r="F32" s="265"/>
      <c r="G32" s="265"/>
      <c r="H32" s="265"/>
      <c r="I32" s="265"/>
      <c r="J32" s="265"/>
      <c r="K32" s="261"/>
    </row>
    <row r="33" spans="2:11" s="1" customFormat="1" ht="15" customHeight="1">
      <c r="B33" s="264"/>
      <c r="C33" s="265"/>
      <c r="D33" s="391" t="s">
        <v>2143</v>
      </c>
      <c r="E33" s="391"/>
      <c r="F33" s="391"/>
      <c r="G33" s="391"/>
      <c r="H33" s="391"/>
      <c r="I33" s="391"/>
      <c r="J33" s="391"/>
      <c r="K33" s="261"/>
    </row>
    <row r="34" spans="2:11" s="1" customFormat="1" ht="15" customHeight="1">
      <c r="B34" s="264"/>
      <c r="C34" s="265"/>
      <c r="D34" s="391" t="s">
        <v>2144</v>
      </c>
      <c r="E34" s="391"/>
      <c r="F34" s="391"/>
      <c r="G34" s="391"/>
      <c r="H34" s="391"/>
      <c r="I34" s="391"/>
      <c r="J34" s="391"/>
      <c r="K34" s="261"/>
    </row>
    <row r="35" spans="2:11" s="1" customFormat="1" ht="15" customHeight="1">
      <c r="B35" s="264"/>
      <c r="C35" s="265"/>
      <c r="D35" s="391" t="s">
        <v>2145</v>
      </c>
      <c r="E35" s="391"/>
      <c r="F35" s="391"/>
      <c r="G35" s="391"/>
      <c r="H35" s="391"/>
      <c r="I35" s="391"/>
      <c r="J35" s="391"/>
      <c r="K35" s="261"/>
    </row>
    <row r="36" spans="2:11" s="1" customFormat="1" ht="15" customHeight="1">
      <c r="B36" s="264"/>
      <c r="C36" s="265"/>
      <c r="D36" s="263"/>
      <c r="E36" s="266" t="s">
        <v>119</v>
      </c>
      <c r="F36" s="263"/>
      <c r="G36" s="391" t="s">
        <v>2146</v>
      </c>
      <c r="H36" s="391"/>
      <c r="I36" s="391"/>
      <c r="J36" s="391"/>
      <c r="K36" s="261"/>
    </row>
    <row r="37" spans="2:11" s="1" customFormat="1" ht="30.75" customHeight="1">
      <c r="B37" s="264"/>
      <c r="C37" s="265"/>
      <c r="D37" s="263"/>
      <c r="E37" s="266" t="s">
        <v>2147</v>
      </c>
      <c r="F37" s="263"/>
      <c r="G37" s="391" t="s">
        <v>2148</v>
      </c>
      <c r="H37" s="391"/>
      <c r="I37" s="391"/>
      <c r="J37" s="391"/>
      <c r="K37" s="261"/>
    </row>
    <row r="38" spans="2:11" s="1" customFormat="1" ht="15" customHeight="1">
      <c r="B38" s="264"/>
      <c r="C38" s="265"/>
      <c r="D38" s="263"/>
      <c r="E38" s="266" t="s">
        <v>57</v>
      </c>
      <c r="F38" s="263"/>
      <c r="G38" s="391" t="s">
        <v>2149</v>
      </c>
      <c r="H38" s="391"/>
      <c r="I38" s="391"/>
      <c r="J38" s="391"/>
      <c r="K38" s="261"/>
    </row>
    <row r="39" spans="2:11" s="1" customFormat="1" ht="15" customHeight="1">
      <c r="B39" s="264"/>
      <c r="C39" s="265"/>
      <c r="D39" s="263"/>
      <c r="E39" s="266" t="s">
        <v>58</v>
      </c>
      <c r="F39" s="263"/>
      <c r="G39" s="391" t="s">
        <v>2150</v>
      </c>
      <c r="H39" s="391"/>
      <c r="I39" s="391"/>
      <c r="J39" s="391"/>
      <c r="K39" s="261"/>
    </row>
    <row r="40" spans="2:11" s="1" customFormat="1" ht="15" customHeight="1">
      <c r="B40" s="264"/>
      <c r="C40" s="265"/>
      <c r="D40" s="263"/>
      <c r="E40" s="266" t="s">
        <v>120</v>
      </c>
      <c r="F40" s="263"/>
      <c r="G40" s="391" t="s">
        <v>2151</v>
      </c>
      <c r="H40" s="391"/>
      <c r="I40" s="391"/>
      <c r="J40" s="391"/>
      <c r="K40" s="261"/>
    </row>
    <row r="41" spans="2:11" s="1" customFormat="1" ht="15" customHeight="1">
      <c r="B41" s="264"/>
      <c r="C41" s="265"/>
      <c r="D41" s="263"/>
      <c r="E41" s="266" t="s">
        <v>121</v>
      </c>
      <c r="F41" s="263"/>
      <c r="G41" s="391" t="s">
        <v>2152</v>
      </c>
      <c r="H41" s="391"/>
      <c r="I41" s="391"/>
      <c r="J41" s="391"/>
      <c r="K41" s="261"/>
    </row>
    <row r="42" spans="2:11" s="1" customFormat="1" ht="15" customHeight="1">
      <c r="B42" s="264"/>
      <c r="C42" s="265"/>
      <c r="D42" s="263"/>
      <c r="E42" s="266" t="s">
        <v>2153</v>
      </c>
      <c r="F42" s="263"/>
      <c r="G42" s="391" t="s">
        <v>2154</v>
      </c>
      <c r="H42" s="391"/>
      <c r="I42" s="391"/>
      <c r="J42" s="391"/>
      <c r="K42" s="261"/>
    </row>
    <row r="43" spans="2:11" s="1" customFormat="1" ht="15" customHeight="1">
      <c r="B43" s="264"/>
      <c r="C43" s="265"/>
      <c r="D43" s="263"/>
      <c r="E43" s="266"/>
      <c r="F43" s="263"/>
      <c r="G43" s="391" t="s">
        <v>2155</v>
      </c>
      <c r="H43" s="391"/>
      <c r="I43" s="391"/>
      <c r="J43" s="391"/>
      <c r="K43" s="261"/>
    </row>
    <row r="44" spans="2:11" s="1" customFormat="1" ht="15" customHeight="1">
      <c r="B44" s="264"/>
      <c r="C44" s="265"/>
      <c r="D44" s="263"/>
      <c r="E44" s="266" t="s">
        <v>2156</v>
      </c>
      <c r="F44" s="263"/>
      <c r="G44" s="391" t="s">
        <v>2157</v>
      </c>
      <c r="H44" s="391"/>
      <c r="I44" s="391"/>
      <c r="J44" s="391"/>
      <c r="K44" s="261"/>
    </row>
    <row r="45" spans="2:11" s="1" customFormat="1" ht="15" customHeight="1">
      <c r="B45" s="264"/>
      <c r="C45" s="265"/>
      <c r="D45" s="263"/>
      <c r="E45" s="266" t="s">
        <v>124</v>
      </c>
      <c r="F45" s="263"/>
      <c r="G45" s="391" t="s">
        <v>2158</v>
      </c>
      <c r="H45" s="391"/>
      <c r="I45" s="391"/>
      <c r="J45" s="391"/>
      <c r="K45" s="261"/>
    </row>
    <row r="46" spans="2:11" s="1" customFormat="1" ht="12.75" customHeight="1">
      <c r="B46" s="264"/>
      <c r="C46" s="265"/>
      <c r="D46" s="263"/>
      <c r="E46" s="263"/>
      <c r="F46" s="263"/>
      <c r="G46" s="263"/>
      <c r="H46" s="263"/>
      <c r="I46" s="263"/>
      <c r="J46" s="263"/>
      <c r="K46" s="261"/>
    </row>
    <row r="47" spans="2:11" s="1" customFormat="1" ht="15" customHeight="1">
      <c r="B47" s="264"/>
      <c r="C47" s="265"/>
      <c r="D47" s="391" t="s">
        <v>2159</v>
      </c>
      <c r="E47" s="391"/>
      <c r="F47" s="391"/>
      <c r="G47" s="391"/>
      <c r="H47" s="391"/>
      <c r="I47" s="391"/>
      <c r="J47" s="391"/>
      <c r="K47" s="261"/>
    </row>
    <row r="48" spans="2:11" s="1" customFormat="1" ht="15" customHeight="1">
      <c r="B48" s="264"/>
      <c r="C48" s="265"/>
      <c r="D48" s="265"/>
      <c r="E48" s="391" t="s">
        <v>2160</v>
      </c>
      <c r="F48" s="391"/>
      <c r="G48" s="391"/>
      <c r="H48" s="391"/>
      <c r="I48" s="391"/>
      <c r="J48" s="391"/>
      <c r="K48" s="261"/>
    </row>
    <row r="49" spans="2:11" s="1" customFormat="1" ht="15" customHeight="1">
      <c r="B49" s="264"/>
      <c r="C49" s="265"/>
      <c r="D49" s="265"/>
      <c r="E49" s="391" t="s">
        <v>2161</v>
      </c>
      <c r="F49" s="391"/>
      <c r="G49" s="391"/>
      <c r="H49" s="391"/>
      <c r="I49" s="391"/>
      <c r="J49" s="391"/>
      <c r="K49" s="261"/>
    </row>
    <row r="50" spans="2:11" s="1" customFormat="1" ht="15" customHeight="1">
      <c r="B50" s="264"/>
      <c r="C50" s="265"/>
      <c r="D50" s="265"/>
      <c r="E50" s="391" t="s">
        <v>2162</v>
      </c>
      <c r="F50" s="391"/>
      <c r="G50" s="391"/>
      <c r="H50" s="391"/>
      <c r="I50" s="391"/>
      <c r="J50" s="391"/>
      <c r="K50" s="261"/>
    </row>
    <row r="51" spans="2:11" s="1" customFormat="1" ht="15" customHeight="1">
      <c r="B51" s="264"/>
      <c r="C51" s="265"/>
      <c r="D51" s="391" t="s">
        <v>2163</v>
      </c>
      <c r="E51" s="391"/>
      <c r="F51" s="391"/>
      <c r="G51" s="391"/>
      <c r="H51" s="391"/>
      <c r="I51" s="391"/>
      <c r="J51" s="391"/>
      <c r="K51" s="261"/>
    </row>
    <row r="52" spans="2:11" s="1" customFormat="1" ht="25.5" customHeight="1">
      <c r="B52" s="260"/>
      <c r="C52" s="392" t="s">
        <v>2164</v>
      </c>
      <c r="D52" s="392"/>
      <c r="E52" s="392"/>
      <c r="F52" s="392"/>
      <c r="G52" s="392"/>
      <c r="H52" s="392"/>
      <c r="I52" s="392"/>
      <c r="J52" s="392"/>
      <c r="K52" s="261"/>
    </row>
    <row r="53" spans="2:11" s="1" customFormat="1" ht="5.25" customHeight="1">
      <c r="B53" s="260"/>
      <c r="C53" s="262"/>
      <c r="D53" s="262"/>
      <c r="E53" s="262"/>
      <c r="F53" s="262"/>
      <c r="G53" s="262"/>
      <c r="H53" s="262"/>
      <c r="I53" s="262"/>
      <c r="J53" s="262"/>
      <c r="K53" s="261"/>
    </row>
    <row r="54" spans="2:11" s="1" customFormat="1" ht="15" customHeight="1">
      <c r="B54" s="260"/>
      <c r="C54" s="391" t="s">
        <v>2165</v>
      </c>
      <c r="D54" s="391"/>
      <c r="E54" s="391"/>
      <c r="F54" s="391"/>
      <c r="G54" s="391"/>
      <c r="H54" s="391"/>
      <c r="I54" s="391"/>
      <c r="J54" s="391"/>
      <c r="K54" s="261"/>
    </row>
    <row r="55" spans="2:11" s="1" customFormat="1" ht="15" customHeight="1">
      <c r="B55" s="260"/>
      <c r="C55" s="391" t="s">
        <v>2166</v>
      </c>
      <c r="D55" s="391"/>
      <c r="E55" s="391"/>
      <c r="F55" s="391"/>
      <c r="G55" s="391"/>
      <c r="H55" s="391"/>
      <c r="I55" s="391"/>
      <c r="J55" s="391"/>
      <c r="K55" s="261"/>
    </row>
    <row r="56" spans="2:11" s="1" customFormat="1" ht="12.75" customHeight="1">
      <c r="B56" s="260"/>
      <c r="C56" s="263"/>
      <c r="D56" s="263"/>
      <c r="E56" s="263"/>
      <c r="F56" s="263"/>
      <c r="G56" s="263"/>
      <c r="H56" s="263"/>
      <c r="I56" s="263"/>
      <c r="J56" s="263"/>
      <c r="K56" s="261"/>
    </row>
    <row r="57" spans="2:11" s="1" customFormat="1" ht="15" customHeight="1">
      <c r="B57" s="260"/>
      <c r="C57" s="391" t="s">
        <v>2167</v>
      </c>
      <c r="D57" s="391"/>
      <c r="E57" s="391"/>
      <c r="F57" s="391"/>
      <c r="G57" s="391"/>
      <c r="H57" s="391"/>
      <c r="I57" s="391"/>
      <c r="J57" s="391"/>
      <c r="K57" s="261"/>
    </row>
    <row r="58" spans="2:11" s="1" customFormat="1" ht="15" customHeight="1">
      <c r="B58" s="260"/>
      <c r="C58" s="265"/>
      <c r="D58" s="391" t="s">
        <v>2168</v>
      </c>
      <c r="E58" s="391"/>
      <c r="F58" s="391"/>
      <c r="G58" s="391"/>
      <c r="H58" s="391"/>
      <c r="I58" s="391"/>
      <c r="J58" s="391"/>
      <c r="K58" s="261"/>
    </row>
    <row r="59" spans="2:11" s="1" customFormat="1" ht="15" customHeight="1">
      <c r="B59" s="260"/>
      <c r="C59" s="265"/>
      <c r="D59" s="391" t="s">
        <v>2169</v>
      </c>
      <c r="E59" s="391"/>
      <c r="F59" s="391"/>
      <c r="G59" s="391"/>
      <c r="H59" s="391"/>
      <c r="I59" s="391"/>
      <c r="J59" s="391"/>
      <c r="K59" s="261"/>
    </row>
    <row r="60" spans="2:11" s="1" customFormat="1" ht="15" customHeight="1">
      <c r="B60" s="260"/>
      <c r="C60" s="265"/>
      <c r="D60" s="391" t="s">
        <v>2170</v>
      </c>
      <c r="E60" s="391"/>
      <c r="F60" s="391"/>
      <c r="G60" s="391"/>
      <c r="H60" s="391"/>
      <c r="I60" s="391"/>
      <c r="J60" s="391"/>
      <c r="K60" s="261"/>
    </row>
    <row r="61" spans="2:11" s="1" customFormat="1" ht="15" customHeight="1">
      <c r="B61" s="260"/>
      <c r="C61" s="265"/>
      <c r="D61" s="391" t="s">
        <v>2171</v>
      </c>
      <c r="E61" s="391"/>
      <c r="F61" s="391"/>
      <c r="G61" s="391"/>
      <c r="H61" s="391"/>
      <c r="I61" s="391"/>
      <c r="J61" s="391"/>
      <c r="K61" s="261"/>
    </row>
    <row r="62" spans="2:11" s="1" customFormat="1" ht="15" customHeight="1">
      <c r="B62" s="260"/>
      <c r="C62" s="265"/>
      <c r="D62" s="394" t="s">
        <v>2172</v>
      </c>
      <c r="E62" s="394"/>
      <c r="F62" s="394"/>
      <c r="G62" s="394"/>
      <c r="H62" s="394"/>
      <c r="I62" s="394"/>
      <c r="J62" s="394"/>
      <c r="K62" s="261"/>
    </row>
    <row r="63" spans="2:11" s="1" customFormat="1" ht="15" customHeight="1">
      <c r="B63" s="260"/>
      <c r="C63" s="265"/>
      <c r="D63" s="391" t="s">
        <v>2173</v>
      </c>
      <c r="E63" s="391"/>
      <c r="F63" s="391"/>
      <c r="G63" s="391"/>
      <c r="H63" s="391"/>
      <c r="I63" s="391"/>
      <c r="J63" s="391"/>
      <c r="K63" s="261"/>
    </row>
    <row r="64" spans="2:11" s="1" customFormat="1" ht="12.75" customHeight="1">
      <c r="B64" s="260"/>
      <c r="C64" s="265"/>
      <c r="D64" s="265"/>
      <c r="E64" s="268"/>
      <c r="F64" s="265"/>
      <c r="G64" s="265"/>
      <c r="H64" s="265"/>
      <c r="I64" s="265"/>
      <c r="J64" s="265"/>
      <c r="K64" s="261"/>
    </row>
    <row r="65" spans="2:11" s="1" customFormat="1" ht="15" customHeight="1">
      <c r="B65" s="260"/>
      <c r="C65" s="265"/>
      <c r="D65" s="391" t="s">
        <v>2174</v>
      </c>
      <c r="E65" s="391"/>
      <c r="F65" s="391"/>
      <c r="G65" s="391"/>
      <c r="H65" s="391"/>
      <c r="I65" s="391"/>
      <c r="J65" s="391"/>
      <c r="K65" s="261"/>
    </row>
    <row r="66" spans="2:11" s="1" customFormat="1" ht="15" customHeight="1">
      <c r="B66" s="260"/>
      <c r="C66" s="265"/>
      <c r="D66" s="394" t="s">
        <v>2175</v>
      </c>
      <c r="E66" s="394"/>
      <c r="F66" s="394"/>
      <c r="G66" s="394"/>
      <c r="H66" s="394"/>
      <c r="I66" s="394"/>
      <c r="J66" s="394"/>
      <c r="K66" s="261"/>
    </row>
    <row r="67" spans="2:11" s="1" customFormat="1" ht="15" customHeight="1">
      <c r="B67" s="260"/>
      <c r="C67" s="265"/>
      <c r="D67" s="391" t="s">
        <v>2176</v>
      </c>
      <c r="E67" s="391"/>
      <c r="F67" s="391"/>
      <c r="G67" s="391"/>
      <c r="H67" s="391"/>
      <c r="I67" s="391"/>
      <c r="J67" s="391"/>
      <c r="K67" s="261"/>
    </row>
    <row r="68" spans="2:11" s="1" customFormat="1" ht="15" customHeight="1">
      <c r="B68" s="260"/>
      <c r="C68" s="265"/>
      <c r="D68" s="391" t="s">
        <v>2177</v>
      </c>
      <c r="E68" s="391"/>
      <c r="F68" s="391"/>
      <c r="G68" s="391"/>
      <c r="H68" s="391"/>
      <c r="I68" s="391"/>
      <c r="J68" s="391"/>
      <c r="K68" s="261"/>
    </row>
    <row r="69" spans="2:11" s="1" customFormat="1" ht="15" customHeight="1">
      <c r="B69" s="260"/>
      <c r="C69" s="265"/>
      <c r="D69" s="391" t="s">
        <v>2178</v>
      </c>
      <c r="E69" s="391"/>
      <c r="F69" s="391"/>
      <c r="G69" s="391"/>
      <c r="H69" s="391"/>
      <c r="I69" s="391"/>
      <c r="J69" s="391"/>
      <c r="K69" s="261"/>
    </row>
    <row r="70" spans="2:11" s="1" customFormat="1" ht="15" customHeight="1">
      <c r="B70" s="260"/>
      <c r="C70" s="265"/>
      <c r="D70" s="391" t="s">
        <v>2179</v>
      </c>
      <c r="E70" s="391"/>
      <c r="F70" s="391"/>
      <c r="G70" s="391"/>
      <c r="H70" s="391"/>
      <c r="I70" s="391"/>
      <c r="J70" s="391"/>
      <c r="K70" s="261"/>
    </row>
    <row r="71" spans="2:11" s="1" customFormat="1" ht="12.75" customHeight="1">
      <c r="B71" s="269"/>
      <c r="C71" s="270"/>
      <c r="D71" s="270"/>
      <c r="E71" s="270"/>
      <c r="F71" s="270"/>
      <c r="G71" s="270"/>
      <c r="H71" s="270"/>
      <c r="I71" s="270"/>
      <c r="J71" s="270"/>
      <c r="K71" s="271"/>
    </row>
    <row r="72" spans="2:11" s="1" customFormat="1" ht="18.75" customHeight="1">
      <c r="B72" s="272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s="1" customFormat="1" ht="18.75" customHeight="1">
      <c r="B73" s="273"/>
      <c r="C73" s="273"/>
      <c r="D73" s="273"/>
      <c r="E73" s="273"/>
      <c r="F73" s="273"/>
      <c r="G73" s="273"/>
      <c r="H73" s="273"/>
      <c r="I73" s="273"/>
      <c r="J73" s="273"/>
      <c r="K73" s="273"/>
    </row>
    <row r="74" spans="2:11" s="1" customFormat="1" ht="7.5" customHeight="1">
      <c r="B74" s="274"/>
      <c r="C74" s="275"/>
      <c r="D74" s="275"/>
      <c r="E74" s="275"/>
      <c r="F74" s="275"/>
      <c r="G74" s="275"/>
      <c r="H74" s="275"/>
      <c r="I74" s="275"/>
      <c r="J74" s="275"/>
      <c r="K74" s="276"/>
    </row>
    <row r="75" spans="2:11" s="1" customFormat="1" ht="45" customHeight="1">
      <c r="B75" s="277"/>
      <c r="C75" s="395" t="s">
        <v>2180</v>
      </c>
      <c r="D75" s="395"/>
      <c r="E75" s="395"/>
      <c r="F75" s="395"/>
      <c r="G75" s="395"/>
      <c r="H75" s="395"/>
      <c r="I75" s="395"/>
      <c r="J75" s="395"/>
      <c r="K75" s="278"/>
    </row>
    <row r="76" spans="2:11" s="1" customFormat="1" ht="17.25" customHeight="1">
      <c r="B76" s="277"/>
      <c r="C76" s="279" t="s">
        <v>2181</v>
      </c>
      <c r="D76" s="279"/>
      <c r="E76" s="279"/>
      <c r="F76" s="279" t="s">
        <v>2182</v>
      </c>
      <c r="G76" s="280"/>
      <c r="H76" s="279" t="s">
        <v>58</v>
      </c>
      <c r="I76" s="279" t="s">
        <v>61</v>
      </c>
      <c r="J76" s="279" t="s">
        <v>2183</v>
      </c>
      <c r="K76" s="278"/>
    </row>
    <row r="77" spans="2:11" s="1" customFormat="1" ht="17.25" customHeight="1">
      <c r="B77" s="277"/>
      <c r="C77" s="281" t="s">
        <v>2184</v>
      </c>
      <c r="D77" s="281"/>
      <c r="E77" s="281"/>
      <c r="F77" s="282" t="s">
        <v>2185</v>
      </c>
      <c r="G77" s="283"/>
      <c r="H77" s="281"/>
      <c r="I77" s="281"/>
      <c r="J77" s="281" t="s">
        <v>2186</v>
      </c>
      <c r="K77" s="278"/>
    </row>
    <row r="78" spans="2:11" s="1" customFormat="1" ht="5.25" customHeight="1">
      <c r="B78" s="277"/>
      <c r="C78" s="284"/>
      <c r="D78" s="284"/>
      <c r="E78" s="284"/>
      <c r="F78" s="284"/>
      <c r="G78" s="285"/>
      <c r="H78" s="284"/>
      <c r="I78" s="284"/>
      <c r="J78" s="284"/>
      <c r="K78" s="278"/>
    </row>
    <row r="79" spans="2:11" s="1" customFormat="1" ht="15" customHeight="1">
      <c r="B79" s="277"/>
      <c r="C79" s="266" t="s">
        <v>57</v>
      </c>
      <c r="D79" s="286"/>
      <c r="E79" s="286"/>
      <c r="F79" s="287" t="s">
        <v>2187</v>
      </c>
      <c r="G79" s="288"/>
      <c r="H79" s="266" t="s">
        <v>2188</v>
      </c>
      <c r="I79" s="266" t="s">
        <v>2189</v>
      </c>
      <c r="J79" s="266">
        <v>20</v>
      </c>
      <c r="K79" s="278"/>
    </row>
    <row r="80" spans="2:11" s="1" customFormat="1" ht="15" customHeight="1">
      <c r="B80" s="277"/>
      <c r="C80" s="266" t="s">
        <v>2190</v>
      </c>
      <c r="D80" s="266"/>
      <c r="E80" s="266"/>
      <c r="F80" s="287" t="s">
        <v>2187</v>
      </c>
      <c r="G80" s="288"/>
      <c r="H80" s="266" t="s">
        <v>2191</v>
      </c>
      <c r="I80" s="266" t="s">
        <v>2189</v>
      </c>
      <c r="J80" s="266">
        <v>120</v>
      </c>
      <c r="K80" s="278"/>
    </row>
    <row r="81" spans="2:11" s="1" customFormat="1" ht="15" customHeight="1">
      <c r="B81" s="289"/>
      <c r="C81" s="266" t="s">
        <v>2192</v>
      </c>
      <c r="D81" s="266"/>
      <c r="E81" s="266"/>
      <c r="F81" s="287" t="s">
        <v>2193</v>
      </c>
      <c r="G81" s="288"/>
      <c r="H81" s="266" t="s">
        <v>2194</v>
      </c>
      <c r="I81" s="266" t="s">
        <v>2189</v>
      </c>
      <c r="J81" s="266">
        <v>50</v>
      </c>
      <c r="K81" s="278"/>
    </row>
    <row r="82" spans="2:11" s="1" customFormat="1" ht="15" customHeight="1">
      <c r="B82" s="289"/>
      <c r="C82" s="266" t="s">
        <v>2195</v>
      </c>
      <c r="D82" s="266"/>
      <c r="E82" s="266"/>
      <c r="F82" s="287" t="s">
        <v>2187</v>
      </c>
      <c r="G82" s="288"/>
      <c r="H82" s="266" t="s">
        <v>2196</v>
      </c>
      <c r="I82" s="266" t="s">
        <v>2197</v>
      </c>
      <c r="J82" s="266"/>
      <c r="K82" s="278"/>
    </row>
    <row r="83" spans="2:11" s="1" customFormat="1" ht="15" customHeight="1">
      <c r="B83" s="289"/>
      <c r="C83" s="290" t="s">
        <v>2198</v>
      </c>
      <c r="D83" s="290"/>
      <c r="E83" s="290"/>
      <c r="F83" s="291" t="s">
        <v>2193</v>
      </c>
      <c r="G83" s="290"/>
      <c r="H83" s="290" t="s">
        <v>2199</v>
      </c>
      <c r="I83" s="290" t="s">
        <v>2189</v>
      </c>
      <c r="J83" s="290">
        <v>15</v>
      </c>
      <c r="K83" s="278"/>
    </row>
    <row r="84" spans="2:11" s="1" customFormat="1" ht="15" customHeight="1">
      <c r="B84" s="289"/>
      <c r="C84" s="290" t="s">
        <v>2200</v>
      </c>
      <c r="D84" s="290"/>
      <c r="E84" s="290"/>
      <c r="F84" s="291" t="s">
        <v>2193</v>
      </c>
      <c r="G84" s="290"/>
      <c r="H84" s="290" t="s">
        <v>2201</v>
      </c>
      <c r="I84" s="290" t="s">
        <v>2189</v>
      </c>
      <c r="J84" s="290">
        <v>15</v>
      </c>
      <c r="K84" s="278"/>
    </row>
    <row r="85" spans="2:11" s="1" customFormat="1" ht="15" customHeight="1">
      <c r="B85" s="289"/>
      <c r="C85" s="290" t="s">
        <v>2202</v>
      </c>
      <c r="D85" s="290"/>
      <c r="E85" s="290"/>
      <c r="F85" s="291" t="s">
        <v>2193</v>
      </c>
      <c r="G85" s="290"/>
      <c r="H85" s="290" t="s">
        <v>2203</v>
      </c>
      <c r="I85" s="290" t="s">
        <v>2189</v>
      </c>
      <c r="J85" s="290">
        <v>20</v>
      </c>
      <c r="K85" s="278"/>
    </row>
    <row r="86" spans="2:11" s="1" customFormat="1" ht="15" customHeight="1">
      <c r="B86" s="289"/>
      <c r="C86" s="290" t="s">
        <v>2204</v>
      </c>
      <c r="D86" s="290"/>
      <c r="E86" s="290"/>
      <c r="F86" s="291" t="s">
        <v>2193</v>
      </c>
      <c r="G86" s="290"/>
      <c r="H86" s="290" t="s">
        <v>2205</v>
      </c>
      <c r="I86" s="290" t="s">
        <v>2189</v>
      </c>
      <c r="J86" s="290">
        <v>20</v>
      </c>
      <c r="K86" s="278"/>
    </row>
    <row r="87" spans="2:11" s="1" customFormat="1" ht="15" customHeight="1">
      <c r="B87" s="289"/>
      <c r="C87" s="266" t="s">
        <v>2206</v>
      </c>
      <c r="D87" s="266"/>
      <c r="E87" s="266"/>
      <c r="F87" s="287" t="s">
        <v>2193</v>
      </c>
      <c r="G87" s="288"/>
      <c r="H87" s="266" t="s">
        <v>2207</v>
      </c>
      <c r="I87" s="266" t="s">
        <v>2189</v>
      </c>
      <c r="J87" s="266">
        <v>50</v>
      </c>
      <c r="K87" s="278"/>
    </row>
    <row r="88" spans="2:11" s="1" customFormat="1" ht="15" customHeight="1">
      <c r="B88" s="289"/>
      <c r="C88" s="266" t="s">
        <v>2208</v>
      </c>
      <c r="D88" s="266"/>
      <c r="E88" s="266"/>
      <c r="F88" s="287" t="s">
        <v>2193</v>
      </c>
      <c r="G88" s="288"/>
      <c r="H88" s="266" t="s">
        <v>2209</v>
      </c>
      <c r="I88" s="266" t="s">
        <v>2189</v>
      </c>
      <c r="J88" s="266">
        <v>20</v>
      </c>
      <c r="K88" s="278"/>
    </row>
    <row r="89" spans="2:11" s="1" customFormat="1" ht="15" customHeight="1">
      <c r="B89" s="289"/>
      <c r="C89" s="266" t="s">
        <v>2210</v>
      </c>
      <c r="D89" s="266"/>
      <c r="E89" s="266"/>
      <c r="F89" s="287" t="s">
        <v>2193</v>
      </c>
      <c r="G89" s="288"/>
      <c r="H89" s="266" t="s">
        <v>2211</v>
      </c>
      <c r="I89" s="266" t="s">
        <v>2189</v>
      </c>
      <c r="J89" s="266">
        <v>20</v>
      </c>
      <c r="K89" s="278"/>
    </row>
    <row r="90" spans="2:11" s="1" customFormat="1" ht="15" customHeight="1">
      <c r="B90" s="289"/>
      <c r="C90" s="266" t="s">
        <v>2212</v>
      </c>
      <c r="D90" s="266"/>
      <c r="E90" s="266"/>
      <c r="F90" s="287" t="s">
        <v>2193</v>
      </c>
      <c r="G90" s="288"/>
      <c r="H90" s="266" t="s">
        <v>2213</v>
      </c>
      <c r="I90" s="266" t="s">
        <v>2189</v>
      </c>
      <c r="J90" s="266">
        <v>50</v>
      </c>
      <c r="K90" s="278"/>
    </row>
    <row r="91" spans="2:11" s="1" customFormat="1" ht="15" customHeight="1">
      <c r="B91" s="289"/>
      <c r="C91" s="266" t="s">
        <v>2214</v>
      </c>
      <c r="D91" s="266"/>
      <c r="E91" s="266"/>
      <c r="F91" s="287" t="s">
        <v>2193</v>
      </c>
      <c r="G91" s="288"/>
      <c r="H91" s="266" t="s">
        <v>2214</v>
      </c>
      <c r="I91" s="266" t="s">
        <v>2189</v>
      </c>
      <c r="J91" s="266">
        <v>50</v>
      </c>
      <c r="K91" s="278"/>
    </row>
    <row r="92" spans="2:11" s="1" customFormat="1" ht="15" customHeight="1">
      <c r="B92" s="289"/>
      <c r="C92" s="266" t="s">
        <v>2215</v>
      </c>
      <c r="D92" s="266"/>
      <c r="E92" s="266"/>
      <c r="F92" s="287" t="s">
        <v>2193</v>
      </c>
      <c r="G92" s="288"/>
      <c r="H92" s="266" t="s">
        <v>2216</v>
      </c>
      <c r="I92" s="266" t="s">
        <v>2189</v>
      </c>
      <c r="J92" s="266">
        <v>255</v>
      </c>
      <c r="K92" s="278"/>
    </row>
    <row r="93" spans="2:11" s="1" customFormat="1" ht="15" customHeight="1">
      <c r="B93" s="289"/>
      <c r="C93" s="266" t="s">
        <v>2217</v>
      </c>
      <c r="D93" s="266"/>
      <c r="E93" s="266"/>
      <c r="F93" s="287" t="s">
        <v>2187</v>
      </c>
      <c r="G93" s="288"/>
      <c r="H93" s="266" t="s">
        <v>2218</v>
      </c>
      <c r="I93" s="266" t="s">
        <v>2219</v>
      </c>
      <c r="J93" s="266"/>
      <c r="K93" s="278"/>
    </row>
    <row r="94" spans="2:11" s="1" customFormat="1" ht="15" customHeight="1">
      <c r="B94" s="289"/>
      <c r="C94" s="266" t="s">
        <v>2220</v>
      </c>
      <c r="D94" s="266"/>
      <c r="E94" s="266"/>
      <c r="F94" s="287" t="s">
        <v>2187</v>
      </c>
      <c r="G94" s="288"/>
      <c r="H94" s="266" t="s">
        <v>2221</v>
      </c>
      <c r="I94" s="266" t="s">
        <v>2222</v>
      </c>
      <c r="J94" s="266"/>
      <c r="K94" s="278"/>
    </row>
    <row r="95" spans="2:11" s="1" customFormat="1" ht="15" customHeight="1">
      <c r="B95" s="289"/>
      <c r="C95" s="266" t="s">
        <v>2223</v>
      </c>
      <c r="D95" s="266"/>
      <c r="E95" s="266"/>
      <c r="F95" s="287" t="s">
        <v>2187</v>
      </c>
      <c r="G95" s="288"/>
      <c r="H95" s="266" t="s">
        <v>2223</v>
      </c>
      <c r="I95" s="266" t="s">
        <v>2222</v>
      </c>
      <c r="J95" s="266"/>
      <c r="K95" s="278"/>
    </row>
    <row r="96" spans="2:11" s="1" customFormat="1" ht="15" customHeight="1">
      <c r="B96" s="289"/>
      <c r="C96" s="266" t="s">
        <v>42</v>
      </c>
      <c r="D96" s="266"/>
      <c r="E96" s="266"/>
      <c r="F96" s="287" t="s">
        <v>2187</v>
      </c>
      <c r="G96" s="288"/>
      <c r="H96" s="266" t="s">
        <v>2224</v>
      </c>
      <c r="I96" s="266" t="s">
        <v>2222</v>
      </c>
      <c r="J96" s="266"/>
      <c r="K96" s="278"/>
    </row>
    <row r="97" spans="2:11" s="1" customFormat="1" ht="15" customHeight="1">
      <c r="B97" s="289"/>
      <c r="C97" s="266" t="s">
        <v>52</v>
      </c>
      <c r="D97" s="266"/>
      <c r="E97" s="266"/>
      <c r="F97" s="287" t="s">
        <v>2187</v>
      </c>
      <c r="G97" s="288"/>
      <c r="H97" s="266" t="s">
        <v>2225</v>
      </c>
      <c r="I97" s="266" t="s">
        <v>2222</v>
      </c>
      <c r="J97" s="266"/>
      <c r="K97" s="278"/>
    </row>
    <row r="98" spans="2:11" s="1" customFormat="1" ht="15" customHeight="1">
      <c r="B98" s="292"/>
      <c r="C98" s="293"/>
      <c r="D98" s="293"/>
      <c r="E98" s="293"/>
      <c r="F98" s="293"/>
      <c r="G98" s="293"/>
      <c r="H98" s="293"/>
      <c r="I98" s="293"/>
      <c r="J98" s="293"/>
      <c r="K98" s="294"/>
    </row>
    <row r="99" spans="2:11" s="1" customFormat="1" ht="18.7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5"/>
    </row>
    <row r="100" spans="2:11" s="1" customFormat="1" ht="18.75" customHeight="1"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</row>
    <row r="101" spans="2:11" s="1" customFormat="1" ht="7.5" customHeight="1">
      <c r="B101" s="274"/>
      <c r="C101" s="275"/>
      <c r="D101" s="275"/>
      <c r="E101" s="275"/>
      <c r="F101" s="275"/>
      <c r="G101" s="275"/>
      <c r="H101" s="275"/>
      <c r="I101" s="275"/>
      <c r="J101" s="275"/>
      <c r="K101" s="276"/>
    </row>
    <row r="102" spans="2:11" s="1" customFormat="1" ht="45" customHeight="1">
      <c r="B102" s="277"/>
      <c r="C102" s="395" t="s">
        <v>2226</v>
      </c>
      <c r="D102" s="395"/>
      <c r="E102" s="395"/>
      <c r="F102" s="395"/>
      <c r="G102" s="395"/>
      <c r="H102" s="395"/>
      <c r="I102" s="395"/>
      <c r="J102" s="395"/>
      <c r="K102" s="278"/>
    </row>
    <row r="103" spans="2:11" s="1" customFormat="1" ht="17.25" customHeight="1">
      <c r="B103" s="277"/>
      <c r="C103" s="279" t="s">
        <v>2181</v>
      </c>
      <c r="D103" s="279"/>
      <c r="E103" s="279"/>
      <c r="F103" s="279" t="s">
        <v>2182</v>
      </c>
      <c r="G103" s="280"/>
      <c r="H103" s="279" t="s">
        <v>58</v>
      </c>
      <c r="I103" s="279" t="s">
        <v>61</v>
      </c>
      <c r="J103" s="279" t="s">
        <v>2183</v>
      </c>
      <c r="K103" s="278"/>
    </row>
    <row r="104" spans="2:11" s="1" customFormat="1" ht="17.25" customHeight="1">
      <c r="B104" s="277"/>
      <c r="C104" s="281" t="s">
        <v>2184</v>
      </c>
      <c r="D104" s="281"/>
      <c r="E104" s="281"/>
      <c r="F104" s="282" t="s">
        <v>2185</v>
      </c>
      <c r="G104" s="283"/>
      <c r="H104" s="281"/>
      <c r="I104" s="281"/>
      <c r="J104" s="281" t="s">
        <v>2186</v>
      </c>
      <c r="K104" s="278"/>
    </row>
    <row r="105" spans="2:11" s="1" customFormat="1" ht="5.25" customHeight="1">
      <c r="B105" s="277"/>
      <c r="C105" s="279"/>
      <c r="D105" s="279"/>
      <c r="E105" s="279"/>
      <c r="F105" s="279"/>
      <c r="G105" s="297"/>
      <c r="H105" s="279"/>
      <c r="I105" s="279"/>
      <c r="J105" s="279"/>
      <c r="K105" s="278"/>
    </row>
    <row r="106" spans="2:11" s="1" customFormat="1" ht="15" customHeight="1">
      <c r="B106" s="277"/>
      <c r="C106" s="266" t="s">
        <v>57</v>
      </c>
      <c r="D106" s="286"/>
      <c r="E106" s="286"/>
      <c r="F106" s="287" t="s">
        <v>2187</v>
      </c>
      <c r="G106" s="266"/>
      <c r="H106" s="266" t="s">
        <v>2227</v>
      </c>
      <c r="I106" s="266" t="s">
        <v>2189</v>
      </c>
      <c r="J106" s="266">
        <v>20</v>
      </c>
      <c r="K106" s="278"/>
    </row>
    <row r="107" spans="2:11" s="1" customFormat="1" ht="15" customHeight="1">
      <c r="B107" s="277"/>
      <c r="C107" s="266" t="s">
        <v>2190</v>
      </c>
      <c r="D107" s="266"/>
      <c r="E107" s="266"/>
      <c r="F107" s="287" t="s">
        <v>2187</v>
      </c>
      <c r="G107" s="266"/>
      <c r="H107" s="266" t="s">
        <v>2227</v>
      </c>
      <c r="I107" s="266" t="s">
        <v>2189</v>
      </c>
      <c r="J107" s="266">
        <v>120</v>
      </c>
      <c r="K107" s="278"/>
    </row>
    <row r="108" spans="2:11" s="1" customFormat="1" ht="15" customHeight="1">
      <c r="B108" s="289"/>
      <c r="C108" s="266" t="s">
        <v>2192</v>
      </c>
      <c r="D108" s="266"/>
      <c r="E108" s="266"/>
      <c r="F108" s="287" t="s">
        <v>2193</v>
      </c>
      <c r="G108" s="266"/>
      <c r="H108" s="266" t="s">
        <v>2227</v>
      </c>
      <c r="I108" s="266" t="s">
        <v>2189</v>
      </c>
      <c r="J108" s="266">
        <v>50</v>
      </c>
      <c r="K108" s="278"/>
    </row>
    <row r="109" spans="2:11" s="1" customFormat="1" ht="15" customHeight="1">
      <c r="B109" s="289"/>
      <c r="C109" s="266" t="s">
        <v>2195</v>
      </c>
      <c r="D109" s="266"/>
      <c r="E109" s="266"/>
      <c r="F109" s="287" t="s">
        <v>2187</v>
      </c>
      <c r="G109" s="266"/>
      <c r="H109" s="266" t="s">
        <v>2227</v>
      </c>
      <c r="I109" s="266" t="s">
        <v>2197</v>
      </c>
      <c r="J109" s="266"/>
      <c r="K109" s="278"/>
    </row>
    <row r="110" spans="2:11" s="1" customFormat="1" ht="15" customHeight="1">
      <c r="B110" s="289"/>
      <c r="C110" s="266" t="s">
        <v>2206</v>
      </c>
      <c r="D110" s="266"/>
      <c r="E110" s="266"/>
      <c r="F110" s="287" t="s">
        <v>2193</v>
      </c>
      <c r="G110" s="266"/>
      <c r="H110" s="266" t="s">
        <v>2227</v>
      </c>
      <c r="I110" s="266" t="s">
        <v>2189</v>
      </c>
      <c r="J110" s="266">
        <v>50</v>
      </c>
      <c r="K110" s="278"/>
    </row>
    <row r="111" spans="2:11" s="1" customFormat="1" ht="15" customHeight="1">
      <c r="B111" s="289"/>
      <c r="C111" s="266" t="s">
        <v>2214</v>
      </c>
      <c r="D111" s="266"/>
      <c r="E111" s="266"/>
      <c r="F111" s="287" t="s">
        <v>2193</v>
      </c>
      <c r="G111" s="266"/>
      <c r="H111" s="266" t="s">
        <v>2227</v>
      </c>
      <c r="I111" s="266" t="s">
        <v>2189</v>
      </c>
      <c r="J111" s="266">
        <v>50</v>
      </c>
      <c r="K111" s="278"/>
    </row>
    <row r="112" spans="2:11" s="1" customFormat="1" ht="15" customHeight="1">
      <c r="B112" s="289"/>
      <c r="C112" s="266" t="s">
        <v>2212</v>
      </c>
      <c r="D112" s="266"/>
      <c r="E112" s="266"/>
      <c r="F112" s="287" t="s">
        <v>2193</v>
      </c>
      <c r="G112" s="266"/>
      <c r="H112" s="266" t="s">
        <v>2227</v>
      </c>
      <c r="I112" s="266" t="s">
        <v>2189</v>
      </c>
      <c r="J112" s="266">
        <v>50</v>
      </c>
      <c r="K112" s="278"/>
    </row>
    <row r="113" spans="2:11" s="1" customFormat="1" ht="15" customHeight="1">
      <c r="B113" s="289"/>
      <c r="C113" s="266" t="s">
        <v>57</v>
      </c>
      <c r="D113" s="266"/>
      <c r="E113" s="266"/>
      <c r="F113" s="287" t="s">
        <v>2187</v>
      </c>
      <c r="G113" s="266"/>
      <c r="H113" s="266" t="s">
        <v>2228</v>
      </c>
      <c r="I113" s="266" t="s">
        <v>2189</v>
      </c>
      <c r="J113" s="266">
        <v>20</v>
      </c>
      <c r="K113" s="278"/>
    </row>
    <row r="114" spans="2:11" s="1" customFormat="1" ht="15" customHeight="1">
      <c r="B114" s="289"/>
      <c r="C114" s="266" t="s">
        <v>2229</v>
      </c>
      <c r="D114" s="266"/>
      <c r="E114" s="266"/>
      <c r="F114" s="287" t="s">
        <v>2187</v>
      </c>
      <c r="G114" s="266"/>
      <c r="H114" s="266" t="s">
        <v>2230</v>
      </c>
      <c r="I114" s="266" t="s">
        <v>2189</v>
      </c>
      <c r="J114" s="266">
        <v>120</v>
      </c>
      <c r="K114" s="278"/>
    </row>
    <row r="115" spans="2:11" s="1" customFormat="1" ht="15" customHeight="1">
      <c r="B115" s="289"/>
      <c r="C115" s="266" t="s">
        <v>42</v>
      </c>
      <c r="D115" s="266"/>
      <c r="E115" s="266"/>
      <c r="F115" s="287" t="s">
        <v>2187</v>
      </c>
      <c r="G115" s="266"/>
      <c r="H115" s="266" t="s">
        <v>2231</v>
      </c>
      <c r="I115" s="266" t="s">
        <v>2222</v>
      </c>
      <c r="J115" s="266"/>
      <c r="K115" s="278"/>
    </row>
    <row r="116" spans="2:11" s="1" customFormat="1" ht="15" customHeight="1">
      <c r="B116" s="289"/>
      <c r="C116" s="266" t="s">
        <v>52</v>
      </c>
      <c r="D116" s="266"/>
      <c r="E116" s="266"/>
      <c r="F116" s="287" t="s">
        <v>2187</v>
      </c>
      <c r="G116" s="266"/>
      <c r="H116" s="266" t="s">
        <v>2232</v>
      </c>
      <c r="I116" s="266" t="s">
        <v>2222</v>
      </c>
      <c r="J116" s="266"/>
      <c r="K116" s="278"/>
    </row>
    <row r="117" spans="2:11" s="1" customFormat="1" ht="15" customHeight="1">
      <c r="B117" s="289"/>
      <c r="C117" s="266" t="s">
        <v>61</v>
      </c>
      <c r="D117" s="266"/>
      <c r="E117" s="266"/>
      <c r="F117" s="287" t="s">
        <v>2187</v>
      </c>
      <c r="G117" s="266"/>
      <c r="H117" s="266" t="s">
        <v>2233</v>
      </c>
      <c r="I117" s="266" t="s">
        <v>2234</v>
      </c>
      <c r="J117" s="266"/>
      <c r="K117" s="278"/>
    </row>
    <row r="118" spans="2:11" s="1" customFormat="1" ht="15" customHeight="1">
      <c r="B118" s="292"/>
      <c r="C118" s="298"/>
      <c r="D118" s="298"/>
      <c r="E118" s="298"/>
      <c r="F118" s="298"/>
      <c r="G118" s="298"/>
      <c r="H118" s="298"/>
      <c r="I118" s="298"/>
      <c r="J118" s="298"/>
      <c r="K118" s="294"/>
    </row>
    <row r="119" spans="2:11" s="1" customFormat="1" ht="18.75" customHeight="1">
      <c r="B119" s="299"/>
      <c r="C119" s="300"/>
      <c r="D119" s="300"/>
      <c r="E119" s="300"/>
      <c r="F119" s="301"/>
      <c r="G119" s="300"/>
      <c r="H119" s="300"/>
      <c r="I119" s="300"/>
      <c r="J119" s="300"/>
      <c r="K119" s="299"/>
    </row>
    <row r="120" spans="2:11" s="1" customFormat="1" ht="18.75" customHeight="1"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2:11" s="1" customFormat="1" ht="7.5" customHeight="1">
      <c r="B121" s="302"/>
      <c r="C121" s="303"/>
      <c r="D121" s="303"/>
      <c r="E121" s="303"/>
      <c r="F121" s="303"/>
      <c r="G121" s="303"/>
      <c r="H121" s="303"/>
      <c r="I121" s="303"/>
      <c r="J121" s="303"/>
      <c r="K121" s="304"/>
    </row>
    <row r="122" spans="2:11" s="1" customFormat="1" ht="45" customHeight="1">
      <c r="B122" s="305"/>
      <c r="C122" s="393" t="s">
        <v>2235</v>
      </c>
      <c r="D122" s="393"/>
      <c r="E122" s="393"/>
      <c r="F122" s="393"/>
      <c r="G122" s="393"/>
      <c r="H122" s="393"/>
      <c r="I122" s="393"/>
      <c r="J122" s="393"/>
      <c r="K122" s="306"/>
    </row>
    <row r="123" spans="2:11" s="1" customFormat="1" ht="17.25" customHeight="1">
      <c r="B123" s="307"/>
      <c r="C123" s="279" t="s">
        <v>2181</v>
      </c>
      <c r="D123" s="279"/>
      <c r="E123" s="279"/>
      <c r="F123" s="279" t="s">
        <v>2182</v>
      </c>
      <c r="G123" s="280"/>
      <c r="H123" s="279" t="s">
        <v>58</v>
      </c>
      <c r="I123" s="279" t="s">
        <v>61</v>
      </c>
      <c r="J123" s="279" t="s">
        <v>2183</v>
      </c>
      <c r="K123" s="308"/>
    </row>
    <row r="124" spans="2:11" s="1" customFormat="1" ht="17.25" customHeight="1">
      <c r="B124" s="307"/>
      <c r="C124" s="281" t="s">
        <v>2184</v>
      </c>
      <c r="D124" s="281"/>
      <c r="E124" s="281"/>
      <c r="F124" s="282" t="s">
        <v>2185</v>
      </c>
      <c r="G124" s="283"/>
      <c r="H124" s="281"/>
      <c r="I124" s="281"/>
      <c r="J124" s="281" t="s">
        <v>2186</v>
      </c>
      <c r="K124" s="308"/>
    </row>
    <row r="125" spans="2:11" s="1" customFormat="1" ht="5.25" customHeight="1">
      <c r="B125" s="309"/>
      <c r="C125" s="284"/>
      <c r="D125" s="284"/>
      <c r="E125" s="284"/>
      <c r="F125" s="284"/>
      <c r="G125" s="310"/>
      <c r="H125" s="284"/>
      <c r="I125" s="284"/>
      <c r="J125" s="284"/>
      <c r="K125" s="311"/>
    </row>
    <row r="126" spans="2:11" s="1" customFormat="1" ht="15" customHeight="1">
      <c r="B126" s="309"/>
      <c r="C126" s="266" t="s">
        <v>2190</v>
      </c>
      <c r="D126" s="286"/>
      <c r="E126" s="286"/>
      <c r="F126" s="287" t="s">
        <v>2187</v>
      </c>
      <c r="G126" s="266"/>
      <c r="H126" s="266" t="s">
        <v>2227</v>
      </c>
      <c r="I126" s="266" t="s">
        <v>2189</v>
      </c>
      <c r="J126" s="266">
        <v>120</v>
      </c>
      <c r="K126" s="312"/>
    </row>
    <row r="127" spans="2:11" s="1" customFormat="1" ht="15" customHeight="1">
      <c r="B127" s="309"/>
      <c r="C127" s="266" t="s">
        <v>2236</v>
      </c>
      <c r="D127" s="266"/>
      <c r="E127" s="266"/>
      <c r="F127" s="287" t="s">
        <v>2187</v>
      </c>
      <c r="G127" s="266"/>
      <c r="H127" s="266" t="s">
        <v>2237</v>
      </c>
      <c r="I127" s="266" t="s">
        <v>2189</v>
      </c>
      <c r="J127" s="266" t="s">
        <v>2238</v>
      </c>
      <c r="K127" s="312"/>
    </row>
    <row r="128" spans="2:11" s="1" customFormat="1" ht="15" customHeight="1">
      <c r="B128" s="309"/>
      <c r="C128" s="266" t="s">
        <v>2135</v>
      </c>
      <c r="D128" s="266"/>
      <c r="E128" s="266"/>
      <c r="F128" s="287" t="s">
        <v>2187</v>
      </c>
      <c r="G128" s="266"/>
      <c r="H128" s="266" t="s">
        <v>2239</v>
      </c>
      <c r="I128" s="266" t="s">
        <v>2189</v>
      </c>
      <c r="J128" s="266" t="s">
        <v>2238</v>
      </c>
      <c r="K128" s="312"/>
    </row>
    <row r="129" spans="2:11" s="1" customFormat="1" ht="15" customHeight="1">
      <c r="B129" s="309"/>
      <c r="C129" s="266" t="s">
        <v>2198</v>
      </c>
      <c r="D129" s="266"/>
      <c r="E129" s="266"/>
      <c r="F129" s="287" t="s">
        <v>2193</v>
      </c>
      <c r="G129" s="266"/>
      <c r="H129" s="266" t="s">
        <v>2199</v>
      </c>
      <c r="I129" s="266" t="s">
        <v>2189</v>
      </c>
      <c r="J129" s="266">
        <v>15</v>
      </c>
      <c r="K129" s="312"/>
    </row>
    <row r="130" spans="2:11" s="1" customFormat="1" ht="15" customHeight="1">
      <c r="B130" s="309"/>
      <c r="C130" s="290" t="s">
        <v>2200</v>
      </c>
      <c r="D130" s="290"/>
      <c r="E130" s="290"/>
      <c r="F130" s="291" t="s">
        <v>2193</v>
      </c>
      <c r="G130" s="290"/>
      <c r="H130" s="290" t="s">
        <v>2201</v>
      </c>
      <c r="I130" s="290" t="s">
        <v>2189</v>
      </c>
      <c r="J130" s="290">
        <v>15</v>
      </c>
      <c r="K130" s="312"/>
    </row>
    <row r="131" spans="2:11" s="1" customFormat="1" ht="15" customHeight="1">
      <c r="B131" s="309"/>
      <c r="C131" s="290" t="s">
        <v>2202</v>
      </c>
      <c r="D131" s="290"/>
      <c r="E131" s="290"/>
      <c r="F131" s="291" t="s">
        <v>2193</v>
      </c>
      <c r="G131" s="290"/>
      <c r="H131" s="290" t="s">
        <v>2203</v>
      </c>
      <c r="I131" s="290" t="s">
        <v>2189</v>
      </c>
      <c r="J131" s="290">
        <v>20</v>
      </c>
      <c r="K131" s="312"/>
    </row>
    <row r="132" spans="2:11" s="1" customFormat="1" ht="15" customHeight="1">
      <c r="B132" s="309"/>
      <c r="C132" s="290" t="s">
        <v>2204</v>
      </c>
      <c r="D132" s="290"/>
      <c r="E132" s="290"/>
      <c r="F132" s="291" t="s">
        <v>2193</v>
      </c>
      <c r="G132" s="290"/>
      <c r="H132" s="290" t="s">
        <v>2205</v>
      </c>
      <c r="I132" s="290" t="s">
        <v>2189</v>
      </c>
      <c r="J132" s="290">
        <v>20</v>
      </c>
      <c r="K132" s="312"/>
    </row>
    <row r="133" spans="2:11" s="1" customFormat="1" ht="15" customHeight="1">
      <c r="B133" s="309"/>
      <c r="C133" s="266" t="s">
        <v>2192</v>
      </c>
      <c r="D133" s="266"/>
      <c r="E133" s="266"/>
      <c r="F133" s="287" t="s">
        <v>2193</v>
      </c>
      <c r="G133" s="266"/>
      <c r="H133" s="266" t="s">
        <v>2227</v>
      </c>
      <c r="I133" s="266" t="s">
        <v>2189</v>
      </c>
      <c r="J133" s="266">
        <v>50</v>
      </c>
      <c r="K133" s="312"/>
    </row>
    <row r="134" spans="2:11" s="1" customFormat="1" ht="15" customHeight="1">
      <c r="B134" s="309"/>
      <c r="C134" s="266" t="s">
        <v>2206</v>
      </c>
      <c r="D134" s="266"/>
      <c r="E134" s="266"/>
      <c r="F134" s="287" t="s">
        <v>2193</v>
      </c>
      <c r="G134" s="266"/>
      <c r="H134" s="266" t="s">
        <v>2227</v>
      </c>
      <c r="I134" s="266" t="s">
        <v>2189</v>
      </c>
      <c r="J134" s="266">
        <v>50</v>
      </c>
      <c r="K134" s="312"/>
    </row>
    <row r="135" spans="2:11" s="1" customFormat="1" ht="15" customHeight="1">
      <c r="B135" s="309"/>
      <c r="C135" s="266" t="s">
        <v>2212</v>
      </c>
      <c r="D135" s="266"/>
      <c r="E135" s="266"/>
      <c r="F135" s="287" t="s">
        <v>2193</v>
      </c>
      <c r="G135" s="266"/>
      <c r="H135" s="266" t="s">
        <v>2227</v>
      </c>
      <c r="I135" s="266" t="s">
        <v>2189</v>
      </c>
      <c r="J135" s="266">
        <v>50</v>
      </c>
      <c r="K135" s="312"/>
    </row>
    <row r="136" spans="2:11" s="1" customFormat="1" ht="15" customHeight="1">
      <c r="B136" s="309"/>
      <c r="C136" s="266" t="s">
        <v>2214</v>
      </c>
      <c r="D136" s="266"/>
      <c r="E136" s="266"/>
      <c r="F136" s="287" t="s">
        <v>2193</v>
      </c>
      <c r="G136" s="266"/>
      <c r="H136" s="266" t="s">
        <v>2227</v>
      </c>
      <c r="I136" s="266" t="s">
        <v>2189</v>
      </c>
      <c r="J136" s="266">
        <v>50</v>
      </c>
      <c r="K136" s="312"/>
    </row>
    <row r="137" spans="2:11" s="1" customFormat="1" ht="15" customHeight="1">
      <c r="B137" s="309"/>
      <c r="C137" s="266" t="s">
        <v>2215</v>
      </c>
      <c r="D137" s="266"/>
      <c r="E137" s="266"/>
      <c r="F137" s="287" t="s">
        <v>2193</v>
      </c>
      <c r="G137" s="266"/>
      <c r="H137" s="266" t="s">
        <v>2240</v>
      </c>
      <c r="I137" s="266" t="s">
        <v>2189</v>
      </c>
      <c r="J137" s="266">
        <v>255</v>
      </c>
      <c r="K137" s="312"/>
    </row>
    <row r="138" spans="2:11" s="1" customFormat="1" ht="15" customHeight="1">
      <c r="B138" s="309"/>
      <c r="C138" s="266" t="s">
        <v>2217</v>
      </c>
      <c r="D138" s="266"/>
      <c r="E138" s="266"/>
      <c r="F138" s="287" t="s">
        <v>2187</v>
      </c>
      <c r="G138" s="266"/>
      <c r="H138" s="266" t="s">
        <v>2241</v>
      </c>
      <c r="I138" s="266" t="s">
        <v>2219</v>
      </c>
      <c r="J138" s="266"/>
      <c r="K138" s="312"/>
    </row>
    <row r="139" spans="2:11" s="1" customFormat="1" ht="15" customHeight="1">
      <c r="B139" s="309"/>
      <c r="C139" s="266" t="s">
        <v>2220</v>
      </c>
      <c r="D139" s="266"/>
      <c r="E139" s="266"/>
      <c r="F139" s="287" t="s">
        <v>2187</v>
      </c>
      <c r="G139" s="266"/>
      <c r="H139" s="266" t="s">
        <v>2242</v>
      </c>
      <c r="I139" s="266" t="s">
        <v>2222</v>
      </c>
      <c r="J139" s="266"/>
      <c r="K139" s="312"/>
    </row>
    <row r="140" spans="2:11" s="1" customFormat="1" ht="15" customHeight="1">
      <c r="B140" s="309"/>
      <c r="C140" s="266" t="s">
        <v>2223</v>
      </c>
      <c r="D140" s="266"/>
      <c r="E140" s="266"/>
      <c r="F140" s="287" t="s">
        <v>2187</v>
      </c>
      <c r="G140" s="266"/>
      <c r="H140" s="266" t="s">
        <v>2223</v>
      </c>
      <c r="I140" s="266" t="s">
        <v>2222</v>
      </c>
      <c r="J140" s="266"/>
      <c r="K140" s="312"/>
    </row>
    <row r="141" spans="2:11" s="1" customFormat="1" ht="15" customHeight="1">
      <c r="B141" s="309"/>
      <c r="C141" s="266" t="s">
        <v>42</v>
      </c>
      <c r="D141" s="266"/>
      <c r="E141" s="266"/>
      <c r="F141" s="287" t="s">
        <v>2187</v>
      </c>
      <c r="G141" s="266"/>
      <c r="H141" s="266" t="s">
        <v>2243</v>
      </c>
      <c r="I141" s="266" t="s">
        <v>2222</v>
      </c>
      <c r="J141" s="266"/>
      <c r="K141" s="312"/>
    </row>
    <row r="142" spans="2:11" s="1" customFormat="1" ht="15" customHeight="1">
      <c r="B142" s="309"/>
      <c r="C142" s="266" t="s">
        <v>2244</v>
      </c>
      <c r="D142" s="266"/>
      <c r="E142" s="266"/>
      <c r="F142" s="287" t="s">
        <v>2187</v>
      </c>
      <c r="G142" s="266"/>
      <c r="H142" s="266" t="s">
        <v>2245</v>
      </c>
      <c r="I142" s="266" t="s">
        <v>2222</v>
      </c>
      <c r="J142" s="266"/>
      <c r="K142" s="312"/>
    </row>
    <row r="143" spans="2:11" s="1" customFormat="1" ht="15" customHeight="1">
      <c r="B143" s="313"/>
      <c r="C143" s="314"/>
      <c r="D143" s="314"/>
      <c r="E143" s="314"/>
      <c r="F143" s="314"/>
      <c r="G143" s="314"/>
      <c r="H143" s="314"/>
      <c r="I143" s="314"/>
      <c r="J143" s="314"/>
      <c r="K143" s="315"/>
    </row>
    <row r="144" spans="2:11" s="1" customFormat="1" ht="18.75" customHeight="1">
      <c r="B144" s="300"/>
      <c r="C144" s="300"/>
      <c r="D144" s="300"/>
      <c r="E144" s="300"/>
      <c r="F144" s="301"/>
      <c r="G144" s="300"/>
      <c r="H144" s="300"/>
      <c r="I144" s="300"/>
      <c r="J144" s="300"/>
      <c r="K144" s="300"/>
    </row>
    <row r="145" spans="2:11" s="1" customFormat="1" ht="18.75" customHeight="1"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</row>
    <row r="146" spans="2:11" s="1" customFormat="1" ht="7.5" customHeight="1">
      <c r="B146" s="274"/>
      <c r="C146" s="275"/>
      <c r="D146" s="275"/>
      <c r="E146" s="275"/>
      <c r="F146" s="275"/>
      <c r="G146" s="275"/>
      <c r="H146" s="275"/>
      <c r="I146" s="275"/>
      <c r="J146" s="275"/>
      <c r="K146" s="276"/>
    </row>
    <row r="147" spans="2:11" s="1" customFormat="1" ht="45" customHeight="1">
      <c r="B147" s="277"/>
      <c r="C147" s="395" t="s">
        <v>2246</v>
      </c>
      <c r="D147" s="395"/>
      <c r="E147" s="395"/>
      <c r="F147" s="395"/>
      <c r="G147" s="395"/>
      <c r="H147" s="395"/>
      <c r="I147" s="395"/>
      <c r="J147" s="395"/>
      <c r="K147" s="278"/>
    </row>
    <row r="148" spans="2:11" s="1" customFormat="1" ht="17.25" customHeight="1">
      <c r="B148" s="277"/>
      <c r="C148" s="279" t="s">
        <v>2181</v>
      </c>
      <c r="D148" s="279"/>
      <c r="E148" s="279"/>
      <c r="F148" s="279" t="s">
        <v>2182</v>
      </c>
      <c r="G148" s="280"/>
      <c r="H148" s="279" t="s">
        <v>58</v>
      </c>
      <c r="I148" s="279" t="s">
        <v>61</v>
      </c>
      <c r="J148" s="279" t="s">
        <v>2183</v>
      </c>
      <c r="K148" s="278"/>
    </row>
    <row r="149" spans="2:11" s="1" customFormat="1" ht="17.25" customHeight="1">
      <c r="B149" s="277"/>
      <c r="C149" s="281" t="s">
        <v>2184</v>
      </c>
      <c r="D149" s="281"/>
      <c r="E149" s="281"/>
      <c r="F149" s="282" t="s">
        <v>2185</v>
      </c>
      <c r="G149" s="283"/>
      <c r="H149" s="281"/>
      <c r="I149" s="281"/>
      <c r="J149" s="281" t="s">
        <v>2186</v>
      </c>
      <c r="K149" s="278"/>
    </row>
    <row r="150" spans="2:11" s="1" customFormat="1" ht="5.25" customHeight="1">
      <c r="B150" s="289"/>
      <c r="C150" s="284"/>
      <c r="D150" s="284"/>
      <c r="E150" s="284"/>
      <c r="F150" s="284"/>
      <c r="G150" s="285"/>
      <c r="H150" s="284"/>
      <c r="I150" s="284"/>
      <c r="J150" s="284"/>
      <c r="K150" s="312"/>
    </row>
    <row r="151" spans="2:11" s="1" customFormat="1" ht="15" customHeight="1">
      <c r="B151" s="289"/>
      <c r="C151" s="316" t="s">
        <v>2190</v>
      </c>
      <c r="D151" s="266"/>
      <c r="E151" s="266"/>
      <c r="F151" s="317" t="s">
        <v>2187</v>
      </c>
      <c r="G151" s="266"/>
      <c r="H151" s="316" t="s">
        <v>2227</v>
      </c>
      <c r="I151" s="316" t="s">
        <v>2189</v>
      </c>
      <c r="J151" s="316">
        <v>120</v>
      </c>
      <c r="K151" s="312"/>
    </row>
    <row r="152" spans="2:11" s="1" customFormat="1" ht="15" customHeight="1">
      <c r="B152" s="289"/>
      <c r="C152" s="316" t="s">
        <v>2236</v>
      </c>
      <c r="D152" s="266"/>
      <c r="E152" s="266"/>
      <c r="F152" s="317" t="s">
        <v>2187</v>
      </c>
      <c r="G152" s="266"/>
      <c r="H152" s="316" t="s">
        <v>2247</v>
      </c>
      <c r="I152" s="316" t="s">
        <v>2189</v>
      </c>
      <c r="J152" s="316" t="s">
        <v>2238</v>
      </c>
      <c r="K152" s="312"/>
    </row>
    <row r="153" spans="2:11" s="1" customFormat="1" ht="15" customHeight="1">
      <c r="B153" s="289"/>
      <c r="C153" s="316" t="s">
        <v>2135</v>
      </c>
      <c r="D153" s="266"/>
      <c r="E153" s="266"/>
      <c r="F153" s="317" t="s">
        <v>2187</v>
      </c>
      <c r="G153" s="266"/>
      <c r="H153" s="316" t="s">
        <v>2248</v>
      </c>
      <c r="I153" s="316" t="s">
        <v>2189</v>
      </c>
      <c r="J153" s="316" t="s">
        <v>2238</v>
      </c>
      <c r="K153" s="312"/>
    </row>
    <row r="154" spans="2:11" s="1" customFormat="1" ht="15" customHeight="1">
      <c r="B154" s="289"/>
      <c r="C154" s="316" t="s">
        <v>2192</v>
      </c>
      <c r="D154" s="266"/>
      <c r="E154" s="266"/>
      <c r="F154" s="317" t="s">
        <v>2193</v>
      </c>
      <c r="G154" s="266"/>
      <c r="H154" s="316" t="s">
        <v>2227</v>
      </c>
      <c r="I154" s="316" t="s">
        <v>2189</v>
      </c>
      <c r="J154" s="316">
        <v>50</v>
      </c>
      <c r="K154" s="312"/>
    </row>
    <row r="155" spans="2:11" s="1" customFormat="1" ht="15" customHeight="1">
      <c r="B155" s="289"/>
      <c r="C155" s="316" t="s">
        <v>2195</v>
      </c>
      <c r="D155" s="266"/>
      <c r="E155" s="266"/>
      <c r="F155" s="317" t="s">
        <v>2187</v>
      </c>
      <c r="G155" s="266"/>
      <c r="H155" s="316" t="s">
        <v>2227</v>
      </c>
      <c r="I155" s="316" t="s">
        <v>2197</v>
      </c>
      <c r="J155" s="316"/>
      <c r="K155" s="312"/>
    </row>
    <row r="156" spans="2:11" s="1" customFormat="1" ht="15" customHeight="1">
      <c r="B156" s="289"/>
      <c r="C156" s="316" t="s">
        <v>2206</v>
      </c>
      <c r="D156" s="266"/>
      <c r="E156" s="266"/>
      <c r="F156" s="317" t="s">
        <v>2193</v>
      </c>
      <c r="G156" s="266"/>
      <c r="H156" s="316" t="s">
        <v>2227</v>
      </c>
      <c r="I156" s="316" t="s">
        <v>2189</v>
      </c>
      <c r="J156" s="316">
        <v>50</v>
      </c>
      <c r="K156" s="312"/>
    </row>
    <row r="157" spans="2:11" s="1" customFormat="1" ht="15" customHeight="1">
      <c r="B157" s="289"/>
      <c r="C157" s="316" t="s">
        <v>2214</v>
      </c>
      <c r="D157" s="266"/>
      <c r="E157" s="266"/>
      <c r="F157" s="317" t="s">
        <v>2193</v>
      </c>
      <c r="G157" s="266"/>
      <c r="H157" s="316" t="s">
        <v>2227</v>
      </c>
      <c r="I157" s="316" t="s">
        <v>2189</v>
      </c>
      <c r="J157" s="316">
        <v>50</v>
      </c>
      <c r="K157" s="312"/>
    </row>
    <row r="158" spans="2:11" s="1" customFormat="1" ht="15" customHeight="1">
      <c r="B158" s="289"/>
      <c r="C158" s="316" t="s">
        <v>2212</v>
      </c>
      <c r="D158" s="266"/>
      <c r="E158" s="266"/>
      <c r="F158" s="317" t="s">
        <v>2193</v>
      </c>
      <c r="G158" s="266"/>
      <c r="H158" s="316" t="s">
        <v>2227</v>
      </c>
      <c r="I158" s="316" t="s">
        <v>2189</v>
      </c>
      <c r="J158" s="316">
        <v>50</v>
      </c>
      <c r="K158" s="312"/>
    </row>
    <row r="159" spans="2:11" s="1" customFormat="1" ht="15" customHeight="1">
      <c r="B159" s="289"/>
      <c r="C159" s="316" t="s">
        <v>109</v>
      </c>
      <c r="D159" s="266"/>
      <c r="E159" s="266"/>
      <c r="F159" s="317" t="s">
        <v>2187</v>
      </c>
      <c r="G159" s="266"/>
      <c r="H159" s="316" t="s">
        <v>2249</v>
      </c>
      <c r="I159" s="316" t="s">
        <v>2189</v>
      </c>
      <c r="J159" s="316" t="s">
        <v>2250</v>
      </c>
      <c r="K159" s="312"/>
    </row>
    <row r="160" spans="2:11" s="1" customFormat="1" ht="15" customHeight="1">
      <c r="B160" s="289"/>
      <c r="C160" s="316" t="s">
        <v>2251</v>
      </c>
      <c r="D160" s="266"/>
      <c r="E160" s="266"/>
      <c r="F160" s="317" t="s">
        <v>2187</v>
      </c>
      <c r="G160" s="266"/>
      <c r="H160" s="316" t="s">
        <v>2252</v>
      </c>
      <c r="I160" s="316" t="s">
        <v>2222</v>
      </c>
      <c r="J160" s="316"/>
      <c r="K160" s="312"/>
    </row>
    <row r="161" spans="2:11" s="1" customFormat="1" ht="15" customHeight="1">
      <c r="B161" s="318"/>
      <c r="C161" s="298"/>
      <c r="D161" s="298"/>
      <c r="E161" s="298"/>
      <c r="F161" s="298"/>
      <c r="G161" s="298"/>
      <c r="H161" s="298"/>
      <c r="I161" s="298"/>
      <c r="J161" s="298"/>
      <c r="K161" s="319"/>
    </row>
    <row r="162" spans="2:11" s="1" customFormat="1" ht="18.75" customHeight="1">
      <c r="B162" s="300"/>
      <c r="C162" s="310"/>
      <c r="D162" s="310"/>
      <c r="E162" s="310"/>
      <c r="F162" s="320"/>
      <c r="G162" s="310"/>
      <c r="H162" s="310"/>
      <c r="I162" s="310"/>
      <c r="J162" s="310"/>
      <c r="K162" s="300"/>
    </row>
    <row r="163" spans="2:11" s="1" customFormat="1" ht="18.75" customHeight="1"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</row>
    <row r="164" spans="2:11" s="1" customFormat="1" ht="7.5" customHeight="1">
      <c r="B164" s="255"/>
      <c r="C164" s="256"/>
      <c r="D164" s="256"/>
      <c r="E164" s="256"/>
      <c r="F164" s="256"/>
      <c r="G164" s="256"/>
      <c r="H164" s="256"/>
      <c r="I164" s="256"/>
      <c r="J164" s="256"/>
      <c r="K164" s="257"/>
    </row>
    <row r="165" spans="2:11" s="1" customFormat="1" ht="45" customHeight="1">
      <c r="B165" s="258"/>
      <c r="C165" s="393" t="s">
        <v>2253</v>
      </c>
      <c r="D165" s="393"/>
      <c r="E165" s="393"/>
      <c r="F165" s="393"/>
      <c r="G165" s="393"/>
      <c r="H165" s="393"/>
      <c r="I165" s="393"/>
      <c r="J165" s="393"/>
      <c r="K165" s="259"/>
    </row>
    <row r="166" spans="2:11" s="1" customFormat="1" ht="17.25" customHeight="1">
      <c r="B166" s="258"/>
      <c r="C166" s="279" t="s">
        <v>2181</v>
      </c>
      <c r="D166" s="279"/>
      <c r="E166" s="279"/>
      <c r="F166" s="279" t="s">
        <v>2182</v>
      </c>
      <c r="G166" s="321"/>
      <c r="H166" s="322" t="s">
        <v>58</v>
      </c>
      <c r="I166" s="322" t="s">
        <v>61</v>
      </c>
      <c r="J166" s="279" t="s">
        <v>2183</v>
      </c>
      <c r="K166" s="259"/>
    </row>
    <row r="167" spans="2:11" s="1" customFormat="1" ht="17.25" customHeight="1">
      <c r="B167" s="260"/>
      <c r="C167" s="281" t="s">
        <v>2184</v>
      </c>
      <c r="D167" s="281"/>
      <c r="E167" s="281"/>
      <c r="F167" s="282" t="s">
        <v>2185</v>
      </c>
      <c r="G167" s="323"/>
      <c r="H167" s="324"/>
      <c r="I167" s="324"/>
      <c r="J167" s="281" t="s">
        <v>2186</v>
      </c>
      <c r="K167" s="261"/>
    </row>
    <row r="168" spans="2:11" s="1" customFormat="1" ht="5.25" customHeight="1">
      <c r="B168" s="289"/>
      <c r="C168" s="284"/>
      <c r="D168" s="284"/>
      <c r="E168" s="284"/>
      <c r="F168" s="284"/>
      <c r="G168" s="285"/>
      <c r="H168" s="284"/>
      <c r="I168" s="284"/>
      <c r="J168" s="284"/>
      <c r="K168" s="312"/>
    </row>
    <row r="169" spans="2:11" s="1" customFormat="1" ht="15" customHeight="1">
      <c r="B169" s="289"/>
      <c r="C169" s="266" t="s">
        <v>2190</v>
      </c>
      <c r="D169" s="266"/>
      <c r="E169" s="266"/>
      <c r="F169" s="287" t="s">
        <v>2187</v>
      </c>
      <c r="G169" s="266"/>
      <c r="H169" s="266" t="s">
        <v>2227</v>
      </c>
      <c r="I169" s="266" t="s">
        <v>2189</v>
      </c>
      <c r="J169" s="266">
        <v>120</v>
      </c>
      <c r="K169" s="312"/>
    </row>
    <row r="170" spans="2:11" s="1" customFormat="1" ht="15" customHeight="1">
      <c r="B170" s="289"/>
      <c r="C170" s="266" t="s">
        <v>2236</v>
      </c>
      <c r="D170" s="266"/>
      <c r="E170" s="266"/>
      <c r="F170" s="287" t="s">
        <v>2187</v>
      </c>
      <c r="G170" s="266"/>
      <c r="H170" s="266" t="s">
        <v>2237</v>
      </c>
      <c r="I170" s="266" t="s">
        <v>2189</v>
      </c>
      <c r="J170" s="266" t="s">
        <v>2238</v>
      </c>
      <c r="K170" s="312"/>
    </row>
    <row r="171" spans="2:11" s="1" customFormat="1" ht="15" customHeight="1">
      <c r="B171" s="289"/>
      <c r="C171" s="266" t="s">
        <v>2135</v>
      </c>
      <c r="D171" s="266"/>
      <c r="E171" s="266"/>
      <c r="F171" s="287" t="s">
        <v>2187</v>
      </c>
      <c r="G171" s="266"/>
      <c r="H171" s="266" t="s">
        <v>2254</v>
      </c>
      <c r="I171" s="266" t="s">
        <v>2189</v>
      </c>
      <c r="J171" s="266" t="s">
        <v>2238</v>
      </c>
      <c r="K171" s="312"/>
    </row>
    <row r="172" spans="2:11" s="1" customFormat="1" ht="15" customHeight="1">
      <c r="B172" s="289"/>
      <c r="C172" s="266" t="s">
        <v>2192</v>
      </c>
      <c r="D172" s="266"/>
      <c r="E172" s="266"/>
      <c r="F172" s="287" t="s">
        <v>2193</v>
      </c>
      <c r="G172" s="266"/>
      <c r="H172" s="266" t="s">
        <v>2254</v>
      </c>
      <c r="I172" s="266" t="s">
        <v>2189</v>
      </c>
      <c r="J172" s="266">
        <v>50</v>
      </c>
      <c r="K172" s="312"/>
    </row>
    <row r="173" spans="2:11" s="1" customFormat="1" ht="15" customHeight="1">
      <c r="B173" s="289"/>
      <c r="C173" s="266" t="s">
        <v>2195</v>
      </c>
      <c r="D173" s="266"/>
      <c r="E173" s="266"/>
      <c r="F173" s="287" t="s">
        <v>2187</v>
      </c>
      <c r="G173" s="266"/>
      <c r="H173" s="266" t="s">
        <v>2254</v>
      </c>
      <c r="I173" s="266" t="s">
        <v>2197</v>
      </c>
      <c r="J173" s="266"/>
      <c r="K173" s="312"/>
    </row>
    <row r="174" spans="2:11" s="1" customFormat="1" ht="15" customHeight="1">
      <c r="B174" s="289"/>
      <c r="C174" s="266" t="s">
        <v>2206</v>
      </c>
      <c r="D174" s="266"/>
      <c r="E174" s="266"/>
      <c r="F174" s="287" t="s">
        <v>2193</v>
      </c>
      <c r="G174" s="266"/>
      <c r="H174" s="266" t="s">
        <v>2254</v>
      </c>
      <c r="I174" s="266" t="s">
        <v>2189</v>
      </c>
      <c r="J174" s="266">
        <v>50</v>
      </c>
      <c r="K174" s="312"/>
    </row>
    <row r="175" spans="2:11" s="1" customFormat="1" ht="15" customHeight="1">
      <c r="B175" s="289"/>
      <c r="C175" s="266" t="s">
        <v>2214</v>
      </c>
      <c r="D175" s="266"/>
      <c r="E175" s="266"/>
      <c r="F175" s="287" t="s">
        <v>2193</v>
      </c>
      <c r="G175" s="266"/>
      <c r="H175" s="266" t="s">
        <v>2254</v>
      </c>
      <c r="I175" s="266" t="s">
        <v>2189</v>
      </c>
      <c r="J175" s="266">
        <v>50</v>
      </c>
      <c r="K175" s="312"/>
    </row>
    <row r="176" spans="2:11" s="1" customFormat="1" ht="15" customHeight="1">
      <c r="B176" s="289"/>
      <c r="C176" s="266" t="s">
        <v>2212</v>
      </c>
      <c r="D176" s="266"/>
      <c r="E176" s="266"/>
      <c r="F176" s="287" t="s">
        <v>2193</v>
      </c>
      <c r="G176" s="266"/>
      <c r="H176" s="266" t="s">
        <v>2254</v>
      </c>
      <c r="I176" s="266" t="s">
        <v>2189</v>
      </c>
      <c r="J176" s="266">
        <v>50</v>
      </c>
      <c r="K176" s="312"/>
    </row>
    <row r="177" spans="2:11" s="1" customFormat="1" ht="15" customHeight="1">
      <c r="B177" s="289"/>
      <c r="C177" s="266" t="s">
        <v>119</v>
      </c>
      <c r="D177" s="266"/>
      <c r="E177" s="266"/>
      <c r="F177" s="287" t="s">
        <v>2187</v>
      </c>
      <c r="G177" s="266"/>
      <c r="H177" s="266" t="s">
        <v>2255</v>
      </c>
      <c r="I177" s="266" t="s">
        <v>2256</v>
      </c>
      <c r="J177" s="266"/>
      <c r="K177" s="312"/>
    </row>
    <row r="178" spans="2:11" s="1" customFormat="1" ht="15" customHeight="1">
      <c r="B178" s="289"/>
      <c r="C178" s="266" t="s">
        <v>61</v>
      </c>
      <c r="D178" s="266"/>
      <c r="E178" s="266"/>
      <c r="F178" s="287" t="s">
        <v>2187</v>
      </c>
      <c r="G178" s="266"/>
      <c r="H178" s="266" t="s">
        <v>2257</v>
      </c>
      <c r="I178" s="266" t="s">
        <v>2258</v>
      </c>
      <c r="J178" s="266">
        <v>1</v>
      </c>
      <c r="K178" s="312"/>
    </row>
    <row r="179" spans="2:11" s="1" customFormat="1" ht="15" customHeight="1">
      <c r="B179" s="289"/>
      <c r="C179" s="266" t="s">
        <v>57</v>
      </c>
      <c r="D179" s="266"/>
      <c r="E179" s="266"/>
      <c r="F179" s="287" t="s">
        <v>2187</v>
      </c>
      <c r="G179" s="266"/>
      <c r="H179" s="266" t="s">
        <v>2259</v>
      </c>
      <c r="I179" s="266" t="s">
        <v>2189</v>
      </c>
      <c r="J179" s="266">
        <v>20</v>
      </c>
      <c r="K179" s="312"/>
    </row>
    <row r="180" spans="2:11" s="1" customFormat="1" ht="15" customHeight="1">
      <c r="B180" s="289"/>
      <c r="C180" s="266" t="s">
        <v>58</v>
      </c>
      <c r="D180" s="266"/>
      <c r="E180" s="266"/>
      <c r="F180" s="287" t="s">
        <v>2187</v>
      </c>
      <c r="G180" s="266"/>
      <c r="H180" s="266" t="s">
        <v>2260</v>
      </c>
      <c r="I180" s="266" t="s">
        <v>2189</v>
      </c>
      <c r="J180" s="266">
        <v>255</v>
      </c>
      <c r="K180" s="312"/>
    </row>
    <row r="181" spans="2:11" s="1" customFormat="1" ht="15" customHeight="1">
      <c r="B181" s="289"/>
      <c r="C181" s="266" t="s">
        <v>120</v>
      </c>
      <c r="D181" s="266"/>
      <c r="E181" s="266"/>
      <c r="F181" s="287" t="s">
        <v>2187</v>
      </c>
      <c r="G181" s="266"/>
      <c r="H181" s="266" t="s">
        <v>2151</v>
      </c>
      <c r="I181" s="266" t="s">
        <v>2189</v>
      </c>
      <c r="J181" s="266">
        <v>10</v>
      </c>
      <c r="K181" s="312"/>
    </row>
    <row r="182" spans="2:11" s="1" customFormat="1" ht="15" customHeight="1">
      <c r="B182" s="289"/>
      <c r="C182" s="266" t="s">
        <v>121</v>
      </c>
      <c r="D182" s="266"/>
      <c r="E182" s="266"/>
      <c r="F182" s="287" t="s">
        <v>2187</v>
      </c>
      <c r="G182" s="266"/>
      <c r="H182" s="266" t="s">
        <v>2261</v>
      </c>
      <c r="I182" s="266" t="s">
        <v>2222</v>
      </c>
      <c r="J182" s="266"/>
      <c r="K182" s="312"/>
    </row>
    <row r="183" spans="2:11" s="1" customFormat="1" ht="15" customHeight="1">
      <c r="B183" s="289"/>
      <c r="C183" s="266" t="s">
        <v>2262</v>
      </c>
      <c r="D183" s="266"/>
      <c r="E183" s="266"/>
      <c r="F183" s="287" t="s">
        <v>2187</v>
      </c>
      <c r="G183" s="266"/>
      <c r="H183" s="266" t="s">
        <v>2263</v>
      </c>
      <c r="I183" s="266" t="s">
        <v>2222</v>
      </c>
      <c r="J183" s="266"/>
      <c r="K183" s="312"/>
    </row>
    <row r="184" spans="2:11" s="1" customFormat="1" ht="15" customHeight="1">
      <c r="B184" s="289"/>
      <c r="C184" s="266" t="s">
        <v>2251</v>
      </c>
      <c r="D184" s="266"/>
      <c r="E184" s="266"/>
      <c r="F184" s="287" t="s">
        <v>2187</v>
      </c>
      <c r="G184" s="266"/>
      <c r="H184" s="266" t="s">
        <v>2264</v>
      </c>
      <c r="I184" s="266" t="s">
        <v>2222</v>
      </c>
      <c r="J184" s="266"/>
      <c r="K184" s="312"/>
    </row>
    <row r="185" spans="2:11" s="1" customFormat="1" ht="15" customHeight="1">
      <c r="B185" s="289"/>
      <c r="C185" s="266" t="s">
        <v>124</v>
      </c>
      <c r="D185" s="266"/>
      <c r="E185" s="266"/>
      <c r="F185" s="287" t="s">
        <v>2193</v>
      </c>
      <c r="G185" s="266"/>
      <c r="H185" s="266" t="s">
        <v>2265</v>
      </c>
      <c r="I185" s="266" t="s">
        <v>2189</v>
      </c>
      <c r="J185" s="266">
        <v>50</v>
      </c>
      <c r="K185" s="312"/>
    </row>
    <row r="186" spans="2:11" s="1" customFormat="1" ht="15" customHeight="1">
      <c r="B186" s="289"/>
      <c r="C186" s="266" t="s">
        <v>2266</v>
      </c>
      <c r="D186" s="266"/>
      <c r="E186" s="266"/>
      <c r="F186" s="287" t="s">
        <v>2193</v>
      </c>
      <c r="G186" s="266"/>
      <c r="H186" s="266" t="s">
        <v>2267</v>
      </c>
      <c r="I186" s="266" t="s">
        <v>2268</v>
      </c>
      <c r="J186" s="266"/>
      <c r="K186" s="312"/>
    </row>
    <row r="187" spans="2:11" s="1" customFormat="1" ht="15" customHeight="1">
      <c r="B187" s="289"/>
      <c r="C187" s="266" t="s">
        <v>2269</v>
      </c>
      <c r="D187" s="266"/>
      <c r="E187" s="266"/>
      <c r="F187" s="287" t="s">
        <v>2193</v>
      </c>
      <c r="G187" s="266"/>
      <c r="H187" s="266" t="s">
        <v>2270</v>
      </c>
      <c r="I187" s="266" t="s">
        <v>2268</v>
      </c>
      <c r="J187" s="266"/>
      <c r="K187" s="312"/>
    </row>
    <row r="188" spans="2:11" s="1" customFormat="1" ht="15" customHeight="1">
      <c r="B188" s="289"/>
      <c r="C188" s="266" t="s">
        <v>2271</v>
      </c>
      <c r="D188" s="266"/>
      <c r="E188" s="266"/>
      <c r="F188" s="287" t="s">
        <v>2193</v>
      </c>
      <c r="G188" s="266"/>
      <c r="H188" s="266" t="s">
        <v>2272</v>
      </c>
      <c r="I188" s="266" t="s">
        <v>2268</v>
      </c>
      <c r="J188" s="266"/>
      <c r="K188" s="312"/>
    </row>
    <row r="189" spans="2:11" s="1" customFormat="1" ht="15" customHeight="1">
      <c r="B189" s="289"/>
      <c r="C189" s="325" t="s">
        <v>2273</v>
      </c>
      <c r="D189" s="266"/>
      <c r="E189" s="266"/>
      <c r="F189" s="287" t="s">
        <v>2193</v>
      </c>
      <c r="G189" s="266"/>
      <c r="H189" s="266" t="s">
        <v>2274</v>
      </c>
      <c r="I189" s="266" t="s">
        <v>2275</v>
      </c>
      <c r="J189" s="326" t="s">
        <v>2276</v>
      </c>
      <c r="K189" s="312"/>
    </row>
    <row r="190" spans="2:11" s="17" customFormat="1" ht="15" customHeight="1">
      <c r="B190" s="327"/>
      <c r="C190" s="328" t="s">
        <v>2277</v>
      </c>
      <c r="D190" s="329"/>
      <c r="E190" s="329"/>
      <c r="F190" s="330" t="s">
        <v>2193</v>
      </c>
      <c r="G190" s="329"/>
      <c r="H190" s="329" t="s">
        <v>2278</v>
      </c>
      <c r="I190" s="329" t="s">
        <v>2275</v>
      </c>
      <c r="J190" s="331" t="s">
        <v>2276</v>
      </c>
      <c r="K190" s="332"/>
    </row>
    <row r="191" spans="2:11" s="1" customFormat="1" ht="15" customHeight="1">
      <c r="B191" s="289"/>
      <c r="C191" s="325" t="s">
        <v>46</v>
      </c>
      <c r="D191" s="266"/>
      <c r="E191" s="266"/>
      <c r="F191" s="287" t="s">
        <v>2187</v>
      </c>
      <c r="G191" s="266"/>
      <c r="H191" s="263" t="s">
        <v>2279</v>
      </c>
      <c r="I191" s="266" t="s">
        <v>2280</v>
      </c>
      <c r="J191" s="266"/>
      <c r="K191" s="312"/>
    </row>
    <row r="192" spans="2:11" s="1" customFormat="1" ht="15" customHeight="1">
      <c r="B192" s="289"/>
      <c r="C192" s="325" t="s">
        <v>2281</v>
      </c>
      <c r="D192" s="266"/>
      <c r="E192" s="266"/>
      <c r="F192" s="287" t="s">
        <v>2187</v>
      </c>
      <c r="G192" s="266"/>
      <c r="H192" s="266" t="s">
        <v>2282</v>
      </c>
      <c r="I192" s="266" t="s">
        <v>2222</v>
      </c>
      <c r="J192" s="266"/>
      <c r="K192" s="312"/>
    </row>
    <row r="193" spans="2:11" s="1" customFormat="1" ht="15" customHeight="1">
      <c r="B193" s="289"/>
      <c r="C193" s="325" t="s">
        <v>2283</v>
      </c>
      <c r="D193" s="266"/>
      <c r="E193" s="266"/>
      <c r="F193" s="287" t="s">
        <v>2187</v>
      </c>
      <c r="G193" s="266"/>
      <c r="H193" s="266" t="s">
        <v>2284</v>
      </c>
      <c r="I193" s="266" t="s">
        <v>2222</v>
      </c>
      <c r="J193" s="266"/>
      <c r="K193" s="312"/>
    </row>
    <row r="194" spans="2:11" s="1" customFormat="1" ht="15" customHeight="1">
      <c r="B194" s="289"/>
      <c r="C194" s="325" t="s">
        <v>2285</v>
      </c>
      <c r="D194" s="266"/>
      <c r="E194" s="266"/>
      <c r="F194" s="287" t="s">
        <v>2193</v>
      </c>
      <c r="G194" s="266"/>
      <c r="H194" s="266" t="s">
        <v>2286</v>
      </c>
      <c r="I194" s="266" t="s">
        <v>2222</v>
      </c>
      <c r="J194" s="266"/>
      <c r="K194" s="312"/>
    </row>
    <row r="195" spans="2:11" s="1" customFormat="1" ht="15" customHeight="1">
      <c r="B195" s="318"/>
      <c r="C195" s="333"/>
      <c r="D195" s="298"/>
      <c r="E195" s="298"/>
      <c r="F195" s="298"/>
      <c r="G195" s="298"/>
      <c r="H195" s="298"/>
      <c r="I195" s="298"/>
      <c r="J195" s="298"/>
      <c r="K195" s="319"/>
    </row>
    <row r="196" spans="2:11" s="1" customFormat="1" ht="18.75" customHeight="1">
      <c r="B196" s="300"/>
      <c r="C196" s="310"/>
      <c r="D196" s="310"/>
      <c r="E196" s="310"/>
      <c r="F196" s="320"/>
      <c r="G196" s="310"/>
      <c r="H196" s="310"/>
      <c r="I196" s="310"/>
      <c r="J196" s="310"/>
      <c r="K196" s="300"/>
    </row>
    <row r="197" spans="2:11" s="1" customFormat="1" ht="18.75" customHeight="1">
      <c r="B197" s="300"/>
      <c r="C197" s="310"/>
      <c r="D197" s="310"/>
      <c r="E197" s="310"/>
      <c r="F197" s="320"/>
      <c r="G197" s="310"/>
      <c r="H197" s="310"/>
      <c r="I197" s="310"/>
      <c r="J197" s="310"/>
      <c r="K197" s="300"/>
    </row>
    <row r="198" spans="2:11" s="1" customFormat="1" ht="18.75" customHeight="1">
      <c r="B198" s="273"/>
      <c r="C198" s="273"/>
      <c r="D198" s="273"/>
      <c r="E198" s="273"/>
      <c r="F198" s="273"/>
      <c r="G198" s="273"/>
      <c r="H198" s="273"/>
      <c r="I198" s="273"/>
      <c r="J198" s="273"/>
      <c r="K198" s="273"/>
    </row>
    <row r="199" spans="2:11" s="1" customFormat="1" ht="13.5">
      <c r="B199" s="255"/>
      <c r="C199" s="256"/>
      <c r="D199" s="256"/>
      <c r="E199" s="256"/>
      <c r="F199" s="256"/>
      <c r="G199" s="256"/>
      <c r="H199" s="256"/>
      <c r="I199" s="256"/>
      <c r="J199" s="256"/>
      <c r="K199" s="257"/>
    </row>
    <row r="200" spans="2:11" s="1" customFormat="1" ht="21">
      <c r="B200" s="258"/>
      <c r="C200" s="393" t="s">
        <v>2287</v>
      </c>
      <c r="D200" s="393"/>
      <c r="E200" s="393"/>
      <c r="F200" s="393"/>
      <c r="G200" s="393"/>
      <c r="H200" s="393"/>
      <c r="I200" s="393"/>
      <c r="J200" s="393"/>
      <c r="K200" s="259"/>
    </row>
    <row r="201" spans="2:11" s="1" customFormat="1" ht="25.5" customHeight="1">
      <c r="B201" s="258"/>
      <c r="C201" s="334" t="s">
        <v>2288</v>
      </c>
      <c r="D201" s="334"/>
      <c r="E201" s="334"/>
      <c r="F201" s="334" t="s">
        <v>2289</v>
      </c>
      <c r="G201" s="335"/>
      <c r="H201" s="396" t="s">
        <v>2290</v>
      </c>
      <c r="I201" s="396"/>
      <c r="J201" s="396"/>
      <c r="K201" s="259"/>
    </row>
    <row r="202" spans="2:11" s="1" customFormat="1" ht="5.25" customHeight="1">
      <c r="B202" s="289"/>
      <c r="C202" s="284"/>
      <c r="D202" s="284"/>
      <c r="E202" s="284"/>
      <c r="F202" s="284"/>
      <c r="G202" s="310"/>
      <c r="H202" s="284"/>
      <c r="I202" s="284"/>
      <c r="J202" s="284"/>
      <c r="K202" s="312"/>
    </row>
    <row r="203" spans="2:11" s="1" customFormat="1" ht="15" customHeight="1">
      <c r="B203" s="289"/>
      <c r="C203" s="266" t="s">
        <v>2280</v>
      </c>
      <c r="D203" s="266"/>
      <c r="E203" s="266"/>
      <c r="F203" s="287" t="s">
        <v>47</v>
      </c>
      <c r="G203" s="266"/>
      <c r="H203" s="397" t="s">
        <v>2291</v>
      </c>
      <c r="I203" s="397"/>
      <c r="J203" s="397"/>
      <c r="K203" s="312"/>
    </row>
    <row r="204" spans="2:11" s="1" customFormat="1" ht="15" customHeight="1">
      <c r="B204" s="289"/>
      <c r="C204" s="266"/>
      <c r="D204" s="266"/>
      <c r="E204" s="266"/>
      <c r="F204" s="287" t="s">
        <v>48</v>
      </c>
      <c r="G204" s="266"/>
      <c r="H204" s="397" t="s">
        <v>2292</v>
      </c>
      <c r="I204" s="397"/>
      <c r="J204" s="397"/>
      <c r="K204" s="312"/>
    </row>
    <row r="205" spans="2:11" s="1" customFormat="1" ht="15" customHeight="1">
      <c r="B205" s="289"/>
      <c r="C205" s="266"/>
      <c r="D205" s="266"/>
      <c r="E205" s="266"/>
      <c r="F205" s="287" t="s">
        <v>51</v>
      </c>
      <c r="G205" s="266"/>
      <c r="H205" s="397" t="s">
        <v>2293</v>
      </c>
      <c r="I205" s="397"/>
      <c r="J205" s="397"/>
      <c r="K205" s="312"/>
    </row>
    <row r="206" spans="2:11" s="1" customFormat="1" ht="15" customHeight="1">
      <c r="B206" s="289"/>
      <c r="C206" s="266"/>
      <c r="D206" s="266"/>
      <c r="E206" s="266"/>
      <c r="F206" s="287" t="s">
        <v>49</v>
      </c>
      <c r="G206" s="266"/>
      <c r="H206" s="397" t="s">
        <v>2294</v>
      </c>
      <c r="I206" s="397"/>
      <c r="J206" s="397"/>
      <c r="K206" s="312"/>
    </row>
    <row r="207" spans="2:11" s="1" customFormat="1" ht="15" customHeight="1">
      <c r="B207" s="289"/>
      <c r="C207" s="266"/>
      <c r="D207" s="266"/>
      <c r="E207" s="266"/>
      <c r="F207" s="287" t="s">
        <v>50</v>
      </c>
      <c r="G207" s="266"/>
      <c r="H207" s="397" t="s">
        <v>2295</v>
      </c>
      <c r="I207" s="397"/>
      <c r="J207" s="397"/>
      <c r="K207" s="312"/>
    </row>
    <row r="208" spans="2:11" s="1" customFormat="1" ht="15" customHeight="1">
      <c r="B208" s="289"/>
      <c r="C208" s="266"/>
      <c r="D208" s="266"/>
      <c r="E208" s="266"/>
      <c r="F208" s="287"/>
      <c r="G208" s="266"/>
      <c r="H208" s="266"/>
      <c r="I208" s="266"/>
      <c r="J208" s="266"/>
      <c r="K208" s="312"/>
    </row>
    <row r="209" spans="2:11" s="1" customFormat="1" ht="15" customHeight="1">
      <c r="B209" s="289"/>
      <c r="C209" s="266" t="s">
        <v>2234</v>
      </c>
      <c r="D209" s="266"/>
      <c r="E209" s="266"/>
      <c r="F209" s="287" t="s">
        <v>85</v>
      </c>
      <c r="G209" s="266"/>
      <c r="H209" s="397" t="s">
        <v>2296</v>
      </c>
      <c r="I209" s="397"/>
      <c r="J209" s="397"/>
      <c r="K209" s="312"/>
    </row>
    <row r="210" spans="2:11" s="1" customFormat="1" ht="15" customHeight="1">
      <c r="B210" s="289"/>
      <c r="C210" s="266"/>
      <c r="D210" s="266"/>
      <c r="E210" s="266"/>
      <c r="F210" s="287" t="s">
        <v>2129</v>
      </c>
      <c r="G210" s="266"/>
      <c r="H210" s="397" t="s">
        <v>2130</v>
      </c>
      <c r="I210" s="397"/>
      <c r="J210" s="397"/>
      <c r="K210" s="312"/>
    </row>
    <row r="211" spans="2:11" s="1" customFormat="1" ht="15" customHeight="1">
      <c r="B211" s="289"/>
      <c r="C211" s="266"/>
      <c r="D211" s="266"/>
      <c r="E211" s="266"/>
      <c r="F211" s="287" t="s">
        <v>2127</v>
      </c>
      <c r="G211" s="266"/>
      <c r="H211" s="397" t="s">
        <v>2297</v>
      </c>
      <c r="I211" s="397"/>
      <c r="J211" s="397"/>
      <c r="K211" s="312"/>
    </row>
    <row r="212" spans="2:11" s="1" customFormat="1" ht="15" customHeight="1">
      <c r="B212" s="336"/>
      <c r="C212" s="266"/>
      <c r="D212" s="266"/>
      <c r="E212" s="266"/>
      <c r="F212" s="287" t="s">
        <v>2131</v>
      </c>
      <c r="G212" s="325"/>
      <c r="H212" s="398" t="s">
        <v>2132</v>
      </c>
      <c r="I212" s="398"/>
      <c r="J212" s="398"/>
      <c r="K212" s="337"/>
    </row>
    <row r="213" spans="2:11" s="1" customFormat="1" ht="15" customHeight="1">
      <c r="B213" s="336"/>
      <c r="C213" s="266"/>
      <c r="D213" s="266"/>
      <c r="E213" s="266"/>
      <c r="F213" s="287" t="s">
        <v>2133</v>
      </c>
      <c r="G213" s="325"/>
      <c r="H213" s="398" t="s">
        <v>154</v>
      </c>
      <c r="I213" s="398"/>
      <c r="J213" s="398"/>
      <c r="K213" s="337"/>
    </row>
    <row r="214" spans="2:11" s="1" customFormat="1" ht="15" customHeight="1">
      <c r="B214" s="336"/>
      <c r="C214" s="266"/>
      <c r="D214" s="266"/>
      <c r="E214" s="266"/>
      <c r="F214" s="287"/>
      <c r="G214" s="325"/>
      <c r="H214" s="316"/>
      <c r="I214" s="316"/>
      <c r="J214" s="316"/>
      <c r="K214" s="337"/>
    </row>
    <row r="215" spans="2:11" s="1" customFormat="1" ht="15" customHeight="1">
      <c r="B215" s="336"/>
      <c r="C215" s="266" t="s">
        <v>2258</v>
      </c>
      <c r="D215" s="266"/>
      <c r="E215" s="266"/>
      <c r="F215" s="287">
        <v>1</v>
      </c>
      <c r="G215" s="325"/>
      <c r="H215" s="398" t="s">
        <v>2298</v>
      </c>
      <c r="I215" s="398"/>
      <c r="J215" s="398"/>
      <c r="K215" s="337"/>
    </row>
    <row r="216" spans="2:11" s="1" customFormat="1" ht="15" customHeight="1">
      <c r="B216" s="336"/>
      <c r="C216" s="266"/>
      <c r="D216" s="266"/>
      <c r="E216" s="266"/>
      <c r="F216" s="287">
        <v>2</v>
      </c>
      <c r="G216" s="325"/>
      <c r="H216" s="398" t="s">
        <v>2299</v>
      </c>
      <c r="I216" s="398"/>
      <c r="J216" s="398"/>
      <c r="K216" s="337"/>
    </row>
    <row r="217" spans="2:11" s="1" customFormat="1" ht="15" customHeight="1">
      <c r="B217" s="336"/>
      <c r="C217" s="266"/>
      <c r="D217" s="266"/>
      <c r="E217" s="266"/>
      <c r="F217" s="287">
        <v>3</v>
      </c>
      <c r="G217" s="325"/>
      <c r="H217" s="398" t="s">
        <v>2300</v>
      </c>
      <c r="I217" s="398"/>
      <c r="J217" s="398"/>
      <c r="K217" s="337"/>
    </row>
    <row r="218" spans="2:11" s="1" customFormat="1" ht="15" customHeight="1">
      <c r="B218" s="336"/>
      <c r="C218" s="266"/>
      <c r="D218" s="266"/>
      <c r="E218" s="266"/>
      <c r="F218" s="287">
        <v>4</v>
      </c>
      <c r="G218" s="325"/>
      <c r="H218" s="398" t="s">
        <v>2301</v>
      </c>
      <c r="I218" s="398"/>
      <c r="J218" s="398"/>
      <c r="K218" s="337"/>
    </row>
    <row r="219" spans="2:11" s="1" customFormat="1" ht="12.75" customHeight="1">
      <c r="B219" s="338"/>
      <c r="C219" s="339"/>
      <c r="D219" s="339"/>
      <c r="E219" s="339"/>
      <c r="F219" s="339"/>
      <c r="G219" s="339"/>
      <c r="H219" s="339"/>
      <c r="I219" s="339"/>
      <c r="J219" s="339"/>
      <c r="K219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DESKTOP-KV1O8RS\Petr</dc:creator>
  <cp:keywords/>
  <dc:description/>
  <cp:lastModifiedBy>Martina</cp:lastModifiedBy>
  <dcterms:created xsi:type="dcterms:W3CDTF">2024-02-26T13:20:22Z</dcterms:created>
  <dcterms:modified xsi:type="dcterms:W3CDTF">2024-02-26T13:29:49Z</dcterms:modified>
  <cp:category/>
  <cp:version/>
  <cp:contentType/>
  <cp:contentStatus/>
</cp:coreProperties>
</file>