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bookViews>
    <workbookView xWindow="240" yWindow="120" windowWidth="14940" windowHeight="9225" activeTab="0"/>
  </bookViews>
  <sheets>
    <sheet name="Rekapitulace" sheetId="1" r:id="rId1"/>
    <sheet name="SO 000" sheetId="2" r:id="rId2"/>
    <sheet name="SO 001" sheetId="3" r:id="rId3"/>
    <sheet name="SO 101_101" sheetId="4" r:id="rId4"/>
    <sheet name="SO 101_101.1" sheetId="5" r:id="rId5"/>
    <sheet name="SO 102" sheetId="6" r:id="rId6"/>
    <sheet name="SO 185" sheetId="7" r:id="rId7"/>
    <sheet name="SO 401" sheetId="8" r:id="rId8"/>
    <sheet name="SO 402" sheetId="9" r:id="rId9"/>
    <sheet name="SO 501" sheetId="10" r:id="rId10"/>
  </sheets>
  <definedNames/>
  <calcPr fullCalcOnLoad="1"/>
</workbook>
</file>

<file path=xl/sharedStrings.xml><?xml version="1.0" encoding="utf-8"?>
<sst xmlns="http://schemas.openxmlformats.org/spreadsheetml/2006/main" count="4574" uniqueCount="1035">
  <si>
    <t>Firma: Advisia,s.r.o.</t>
  </si>
  <si>
    <t>Rekapitulace ceny</t>
  </si>
  <si>
    <t>Stavba: 20_046 - Okružní křižovatka - ul. Jana Kouly, Zborovská, Krále Jiřího a technický areál města, Český Brod</t>
  </si>
  <si>
    <t>Varianta: ZŘ - Základní řešení</t>
  </si>
  <si>
    <t>Celková cena bez DPH:</t>
  </si>
  <si>
    <t>Celková cena s DPH:</t>
  </si>
  <si>
    <t>Objekt</t>
  </si>
  <si>
    <t>Popis</t>
  </si>
  <si>
    <t>Cena bez DPH</t>
  </si>
  <si>
    <t>DPH</t>
  </si>
  <si>
    <t>Cena s DPH</t>
  </si>
  <si>
    <t>ASPE10</t>
  </si>
  <si>
    <t>S</t>
  </si>
  <si>
    <t>Soupis prací objektu</t>
  </si>
  <si>
    <t xml:space="preserve">Stavba: </t>
  </si>
  <si>
    <t>20_046</t>
  </si>
  <si>
    <t>Okružní křižovatka - ul. Jana Kouly, Zborovská, Krále Jiřího a technický areál města, Český Brod</t>
  </si>
  <si>
    <t>O</t>
  </si>
  <si>
    <t>Rozpočet:</t>
  </si>
  <si>
    <t>0,00</t>
  </si>
  <si>
    <t>15,00</t>
  </si>
  <si>
    <t>21,00</t>
  </si>
  <si>
    <t>3</t>
  </si>
  <si>
    <t>2</t>
  </si>
  <si>
    <t>SO 000</t>
  </si>
  <si>
    <t>Vedlejší a ostatní náklady</t>
  </si>
  <si>
    <t>Typ</t>
  </si>
  <si>
    <t>0</t>
  </si>
  <si>
    <t>Poř. číslo</t>
  </si>
  <si>
    <t>1</t>
  </si>
  <si>
    <t>Kód položky</t>
  </si>
  <si>
    <t>Varianta</t>
  </si>
  <si>
    <t>Název položky</t>
  </si>
  <si>
    <t>4</t>
  </si>
  <si>
    <t>MJ</t>
  </si>
  <si>
    <t>5</t>
  </si>
  <si>
    <t>Množství</t>
  </si>
  <si>
    <t>6</t>
  </si>
  <si>
    <t>Jednotková cena</t>
  </si>
  <si>
    <t>Jednotková</t>
  </si>
  <si>
    <t>9</t>
  </si>
  <si>
    <t>Celkem</t>
  </si>
  <si>
    <t>10</t>
  </si>
  <si>
    <t>SD</t>
  </si>
  <si>
    <t>Všeobecné konstrukce a práce</t>
  </si>
  <si>
    <t>P</t>
  </si>
  <si>
    <t>02720</t>
  </si>
  <si>
    <t/>
  </si>
  <si>
    <t>POMOC PRÁCE ZŘÍZ NEBO ZAJIŠŤ REGULACI A OCHRANU DOPRAVY</t>
  </si>
  <si>
    <t>KPL</t>
  </si>
  <si>
    <t>PP</t>
  </si>
  <si>
    <t>Passport objízdných tras před a po stavbě.Posouzení úseků, které se zhoršily vlivem objízdné trasy. Čerpání pouze na přímý příkaz TDI.</t>
  </si>
  <si>
    <t>VV</t>
  </si>
  <si>
    <t>TS</t>
  </si>
  <si>
    <t>zahrnuje veškeré náklady spojené s objednatelem požadovanými zařízeními</t>
  </si>
  <si>
    <t>02811</t>
  </si>
  <si>
    <t>PRŮZKUMNÉ PRÁCE GEOTECHNICKÉ NA POVRCHU</t>
  </si>
  <si>
    <t>Doplňující inženýrsko geologický průzkum. Posouzení základové spáry geologem. Platí pro všechny SO</t>
  </si>
  <si>
    <t>zahrnuje veškeré náklady spojené s objednatelem požadovanými pracemi</t>
  </si>
  <si>
    <t>02821</t>
  </si>
  <si>
    <t>PRŮZKUMNÉ PRÁCE ARCHEOLOGICKÉ NA POVRCHU</t>
  </si>
  <si>
    <t>Průzkumné archeologické práce před začátkem stavby.</t>
  </si>
  <si>
    <t>029113</t>
  </si>
  <si>
    <t>OSTATNÍ POŽADAVKY - GEODETICKÉ ZAMĚŘENÍ - CELKY</t>
  </si>
  <si>
    <t>KUS</t>
  </si>
  <si>
    <t>Geodetická činnost v průběhu provádění stavebních prací (geodet zhotovitele stavby) včetně vytyčení stavby, obvodu staveniště a skutečného zjištění průběhu inženýrských sítí. Součástí je vybudování potřebné vytyčovací sítě. 
1) Věškerá nutná zaměření k realizaci díla (např. zaměření stavby před výstavbou, vytčení stavby, obvodu staveniště,...) a k uvedení stavby do úžívání a předání dokončeného díla.  
2) Zaměření skutečného provedení díla ke kolaudaci stavby</t>
  </si>
  <si>
    <t>02940</t>
  </si>
  <si>
    <t>OSTATNÍ POŽADAVKY - VYPRACOVÁNÍ DOKUMENTACE</t>
  </si>
  <si>
    <t>Havarijní plán</t>
  </si>
  <si>
    <t>02943</t>
  </si>
  <si>
    <t>OSTATNÍ POŽADAVKY - VYPRACOVÁNÍ RDS</t>
  </si>
  <si>
    <t>Realizační dokumentace stavby v rozsahu dle požadavků objednatele včetně zapracování všech podmínek a požadavků stavebního povolení a podmínek stanovených zadávací dokumentací. 
Dokumentace bude zpracována pro všechny objekty. Jejím předmětem je dokumentace všech zhotovovaných a pomocných konstrukcí a prací nutných ke stavbě objektu. 
Součástí je předání dokumentace v tištěné podobě a předání v elektonické podobě (rozsah a uspořádání odpovídající podobě tištěné) v uzavřeném (PDF) a otevřeném formátu (DWG, XLS, DOC, apod.)</t>
  </si>
  <si>
    <t>7</t>
  </si>
  <si>
    <t>02944</t>
  </si>
  <si>
    <t>OSTAT POŽADAVKY - DOKUMENTACE SKUTEČ PROVEDENÍ V DIGIT FORMĚ</t>
  </si>
  <si>
    <t>Dokumentace skutečného provedení stavby ve smyslu § 125 odst. 6 stavebního zákona, dle kap. 18 Směrnice pro dokumentaci staveb pozemních komunikací (SDS PK) (7/2022). Součástí je předání dokumentace v tištěné podobě a předání v digitální podobě (rozsah a uspořádání odpovídající podobě tištěné) v uzavřeném (PDF) a otevřeném formátu (DWG, XLS, DOC, apod.).</t>
  </si>
  <si>
    <t>8</t>
  </si>
  <si>
    <t>02945</t>
  </si>
  <si>
    <t>OSTAT POŽADAVKY - GEOMETRICKÝ PLÁN</t>
  </si>
  <si>
    <t>HM</t>
  </si>
  <si>
    <t>Geodetické zaměření skutečného provedení stavby vložené na podkladu katastrální mapy, v případě zásahu do cizích pozemků Geometrický plán potvrzený katastrálním úřadem. (Zajištění geometrických plánů skutečného provedení objektů 
a inženýrských sítí a geometrických plánů věcných břemen v požadovaném formátu s hranicemi pozemků jako podklad pro vklad do katastrální mapy pro evidenci změn na katastrálním úřadu. Tato dokumentace bude potvrzena příslušným katastrálním úřadem a předána v 6 ti vyhotovení v termínu dle potřeb investora).</t>
  </si>
  <si>
    <t>položka zahrnuje:        
- přípravu podkladů, vyhotovení žádosti pro vklad na katastrální úřad 
- polní práce spojené s vyhotovením geometrického plánu 
- výpočetní a grafické kancelářské práce 
- úřední ověření výsledného elaborátu 
- schválení návrhu vkladu do katastru nemovitostí příslušným katastrálním úřadem</t>
  </si>
  <si>
    <t>02946</t>
  </si>
  <si>
    <t>OSTAT POŽADAVKY - FOTODOKUMENTACE</t>
  </si>
  <si>
    <t>položka zahrnuje: 
- fotodokumentaci zadavatelem požadovaného děje a konstrukcí v požadovaných časových intervalech 
- zadavatelem specifikované výstupy (fotografie v papírovém a digitálním formátu) v požadovaném počtu</t>
  </si>
  <si>
    <t>02960</t>
  </si>
  <si>
    <t>OSTATNÍ POŽADAVKY - ODBORNÝ DOZOR</t>
  </si>
  <si>
    <t>Kompletní práce související se zajištěním BOZP na stavbě.</t>
  </si>
  <si>
    <t>zahrnuje veškeré náklady spojené s objednatelem požadovaným dozorem</t>
  </si>
  <si>
    <t>11</t>
  </si>
  <si>
    <t>02990</t>
  </si>
  <si>
    <t>OSTATNÍ POŽADAVKY - INFORMAČNÍ TABULE</t>
  </si>
  <si>
    <t>Informační tabule (billboard) - předpoklad 2 kusy 
Dodávka, montáž a následná demontáž včetně odvozu informační tabule (bilboardu). Bude odsouhlasena s investorem stavby (rozměry, vzhled, obsah, umístění). Jedná se o kompletní provedení, včetně údržby po celou dobu stavby. 
Tabule bude upevněna na nosiče z příhradové kce. a dostatečně ukotvena do terénu, aby splňovala podmínky na tuhost a deformaci. Místo umístění a způsob následného odstranění bude dohodnut s investorem stavby před zahájením realizace stavebních prací. Vzhled tabule a obsah textů upřesní investor vítěznému uchazeči před zahájením realizace stavby. Dodavatel si zajistí veškerá potřebná povolení k umístění informační tabule.</t>
  </si>
  <si>
    <t>položka zahrnuje: 
- dodání a osazení informačních tabulí v předepsaném provedení a množství s obsahem předepsaným zadavatelem 
- veškeré nosné a upevňovací konstrukce 
- základové konstrukce včetně nutných zemních prací 
- demontáž a odvoz po skončení platnosti 
- případně nutné opravy poškozených čátí během platnosti</t>
  </si>
  <si>
    <t>12</t>
  </si>
  <si>
    <t>03100</t>
  </si>
  <si>
    <t>ZAŘÍZENÍ STAVENIŠTĚ - ZŘÍZENÍ, PROVOZ, DEMONTÁŽ</t>
  </si>
  <si>
    <t>Kompletní zařízení staveniště pro celou stavbu včetně zajištění potřebných povolení a rozhodnutí. 
Položka zahrnuje náklady spojené se staveništními komunikacemi, oplocením staveniště, vstupem a vjezdem na staveniště, staveništní přípojky vody, kanalizace, elektrické energie, zajištění dodávky elektrické energie, rozvody médií po stavbě včetně vyvolaných přeložek sítí a s tím spojených nákladů s odstávkou a zabezpečení stávajících IS proti poškození, kancelářské plochy pro potřeby zhotovitele a zástupce investora, sociální zařízení, zajištění skladovacích ploch a prostor pro potřeby stavby. Komplexní ostrahu a zabezpečení staveniště. Monitoring vlivu stavby na okolní prostředí (hluk, prašnost, doprava). Poplatky a náklady spojené se záborem veřejného prostranství a s tím související dopravní značení a zabezpečení pracoviště. Poplatky a náklady za spotřebované energie, plyn a vodu atd. v době výstavby až do předání díla. Zajištění údržby veřejných komunikací a komunikací pro pěší v průběhu celé stavby, včetně případné zimní údržby.</t>
  </si>
  <si>
    <t>zahrnuje objednatelem povolené náklady na pořízení (event. pronájem), provozování, udržování a likvidaci zhotovitelova zařízení</t>
  </si>
  <si>
    <t>13</t>
  </si>
  <si>
    <t>03730</t>
  </si>
  <si>
    <t>POMOC PRÁCE ZAJIŠŤ NEBO ZŘÍZ OCHRANU INŽENÝRSKÝCH SÍTÍ</t>
  </si>
  <si>
    <t>Ochrana všech pozemních i nadzemních vedení v místě stavby, vč. vytýčení a vyznačení; Předpokládá se rozsah dotčených inženýrských sítí dle průvodní a technické zprávy, vč. domovních přípojek, aj. vč. případné provizorní podpěrné konstrukce; vč. příp. přesunu na provizorní konstrukci a následného přesunu na původní pozice, vč. chrániček, vytýčení trasy, projednání se správcem</t>
  </si>
  <si>
    <t>zahrnuje objednatelem povolené náklady na požadovaná zařízení zhotovitele</t>
  </si>
  <si>
    <t>SO 001</t>
  </si>
  <si>
    <t>Odstranění objektů zdi a vjezdové brány Technického areálu města</t>
  </si>
  <si>
    <t>014112</t>
  </si>
  <si>
    <t>POPLATKY ZA SKLÁDKU TYP S-IO (INERTNÍ ODPAD)</t>
  </si>
  <si>
    <t>T</t>
  </si>
  <si>
    <t>poplatky za uložení stavebních sutí a kamene - skládka dle zadávacích podmínek v režii dodavatele s poplatkem a evidencí</t>
  </si>
  <si>
    <t>vybourané konstrukce ze ŽB, pol. 96616 * 2,5 t/m3 5,5*2,5=13,750 [A] 
vybourané konstrukce z cihel, nebo tvárnic, pol. 96614 * 2 t/m3 2,25*2=4,500 [B] 
Celkem: A+B=18,250 [C]</t>
  </si>
  <si>
    <t>zahrnuje veškeré poplatky provozovateli skládky související s uložením odpadu na skládce.</t>
  </si>
  <si>
    <t>Potrubí</t>
  </si>
  <si>
    <t>81R</t>
  </si>
  <si>
    <t>Příprava odbočky na propojení vodovodních řadů v ulici Jana Kouly</t>
  </si>
  <si>
    <t>Napojení nového vodovodu na stávající řad v ul. Krále Jiřího ve směru k nádraží, včetně 3 šoupat, a realizaci nového vodovodu jižním směrem v takové délce, aby se konec dostal mimo plochy stavby okružní křižovatky, což je cca 10 m. Materiál potrubí RC d 110x10,0 SDR 11 PE 100. 
Součástí položky jsou všechny práce potřebné provedení přípojky, včetně všech zemních prací, zásypů, revizí, zkoušek atd. 
Případná potřebná inženýrská činnost pro projednání realizace této stavby není součástí projektu okružní křižovatky a bude ji zajišťovat Stavebník.  
Tato položka má v rozpočtu pevnou cenu a skutečné náklady budou účtovány se souhlasem TDI podle výkazu skutečně odvedených prací, podle ceníku ÚRS v aktuální cenové hladině v době realizace.</t>
  </si>
  <si>
    <t>82R</t>
  </si>
  <si>
    <t>Obnova vodovodní přípojky technického areálu města.</t>
  </si>
  <si>
    <t>Přípojka bude obnovena ve své stávající poloze z Ulice Zborovská. Její přesná poloha není Stavebníkovi, správci sítě, ani zpracovateli dokumentace známa. V situaci je zakreslena její odhadovaná poloha. Nová přípojka je požadována v dimenzi DN 200 mm. Přípojka bude obnovena v rozsahu od stávajícího vodovodního řadu, včetně 3 nových šoupat, až k vodoměrné šachtě, případně do takové vzdálenosti, aby se konec dostal mimo plochy stavby okružní křižovatky, což je cca 9 m. 
Součástí položky jsou všechny práce potřebné provedení přípojky, včetně všech zemních prací, zásypů, revizí, zkoušek atd. 
Případná potřebná inženýrská činnost pro projednání realizace této stavby není součástí projektu okružní křižovatky a bude ji zajišťovat Stavebník. Tato položka má v rozpočtu pevnou cenu a skutečné náklady budou účtovány se souhlasem TDI podle výkazu skutečně odvedených prací, podle ceníku ÚRS v aktuální cenové hladině v době realizace.</t>
  </si>
  <si>
    <t>83R</t>
  </si>
  <si>
    <t>Přípojka splaškové kanalizace technického areálu města.</t>
  </si>
  <si>
    <t>Nová přípojka splaškové kanalizace bude ze stávajícího řadu DN 400 mm v ulici Krále Jiřího. Nová přípojka je požadována v dimenzi DN 300 mm. Materiál bude PP SN16. Na stávajícím řadu bude nová šachta DN 1000 mm. Přípojka má délku cca 15 m a bude ukončena v chodníku budovy u č.p. 202 další šachtou DN 1000. 
Součástí položky jsou všechny práce potřebné provedení přípojky, včetně všech zemních prací, zásypů, revizí, zkoušek atd. 
Případná potřebná inženýrská činnost pro projednání realizace této stavby není součástí projektu okružní křižovatky a bude ji zajišťovat Stavebník. Tato položka má v rozpočtu pevnou cenu a skutečné náklady budou účtovány se souhlasem TDI podle výkazu skutečně odvedených prací, podle ceníku ÚRS v aktuální cenové hladině v době realizace.</t>
  </si>
  <si>
    <t>Ostatní konstrukce a práce</t>
  </si>
  <si>
    <t>96614</t>
  </si>
  <si>
    <t>BOURÁNÍ KONSTRUKCÍ Z CIHEL A TVÁRNIC</t>
  </si>
  <si>
    <t>M3</t>
  </si>
  <si>
    <t>odstranění stávající zdi dl. 3 m. Získaný materiál bude odvezen k recyklaci. Odvozná vzdálnost v režii zhotovitele.</t>
  </si>
  <si>
    <t>3*0,3*2,5=2,250 [A]</t>
  </si>
  <si>
    <t>položka zahrnuje: 
- rozbourání konstrukce bez ohledu na použitou technologii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t>
  </si>
  <si>
    <t>96616</t>
  </si>
  <si>
    <t>BOURÁNÍ KONSTRUKCÍ ZE ŽELEZOBETONU</t>
  </si>
  <si>
    <t>odstranění základůzdi dl. 11 m. Získaný materiál bude odvezen k recyklaci. Odvozná vzdálnost v režii zhotovitele.</t>
  </si>
  <si>
    <t>11*1*0,5=5,500 [A]</t>
  </si>
  <si>
    <t>96681</t>
  </si>
  <si>
    <t>ODSTRANĚNÍ ZÁBRADLÍ</t>
  </si>
  <si>
    <t>M</t>
  </si>
  <si>
    <t>Odstranění ocelového trubkového zábradlí, včetně základů. Získaný materiál bude odvezen k recyklaci. Odvozná vzdálnost v režii zhotovitele.</t>
  </si>
  <si>
    <t>položka zahrnuje: 
- rozbourání konstrukce bez ohledu na použitou technologii 
- veškeré pomocné konstrukce (lešení a pod.) 
- veškerou manipulaci s vybouranou sutí a hmotami včetně uložení na skládku. 
- veškeré další práce plynoucí z technologického předpisu a z platných předpisů</t>
  </si>
  <si>
    <t>96682</t>
  </si>
  <si>
    <t>ODSTRANĚNÍ SILNIČNÍHO SVODIDLA</t>
  </si>
  <si>
    <t>Odvoz betonového svodidla "city blok" do areálu technických složeb města. Položka obsahuje odvoznou vzdálenost 10 km.</t>
  </si>
  <si>
    <t>Objekt:</t>
  </si>
  <si>
    <t>SO 101</t>
  </si>
  <si>
    <t>Úprava PK v majetku Středočeského kraje</t>
  </si>
  <si>
    <t>O1</t>
  </si>
  <si>
    <t>101</t>
  </si>
  <si>
    <t>014102</t>
  </si>
  <si>
    <t>POPLATKY ZA SKLÁDKU</t>
  </si>
  <si>
    <t>SEJMUTÍ DRNU, pol. 11130 * tl. 0,15 m * 1,6 t/m3: 9*0,15*1,6=2,160 [A] 
přebytek vykopané zeminy na skládku (1 m3=1,9 T): 552*1,9=1 048,800 [B] 
Celkem: A+B=1 050,960 [C]</t>
  </si>
  <si>
    <t>ODSTRANĚNÍ KRYTU ZPEVNĚNÝCH PLOCH S CEMENTOVÝM POJIVEM, pol. 11314 * 2,5 t/m3 142,8*2,5=357,000 [A] 
ODSTRANĚNÍ KRYTU ZPEVNĚNÝCH PLOCH Z DLAŽDIC VČETNĚ PODKLADU, pol. 11348 * 2,4 t/m3 35,4*2,4=84,960 [B] 
Celkem: A+B=441,960 [C]</t>
  </si>
  <si>
    <t>015111</t>
  </si>
  <si>
    <t>POPLATKY ZA LIKVIDACI ODPADŮ NEKONTAMINOVANÝCH - 17 05 04  VYTĚŽENÉ ZEMINY A HORNINY -  I. TŘÍDA TĚŽITELNOSTI</t>
  </si>
  <si>
    <t>ODSTRANĚNÍ PODKLADŮ ZPEVNĚNÝCH PLOCH Z KAMENIVA NESTMELENÉHO, pol. 11332 * 2,0 t/m3 
196,35*2=392,700 [A]</t>
  </si>
  <si>
    <t>1. Položka obsahuje: 
 – veškeré poplatky provozovateli skládky, recyklační linky nebo jiného zařízení na zpracování nebo likvidaci odpadů související s převzetím, uložením, zpracováním nebo likvidací odpadu 
2. Položka neobsahuje: 
 – náklady spojené s dopravou odpadu z místa stavby na místo převzetí provozovatelem skládky, recyklační linky nebo jiného zařízení na zpracování nebo likvidaci odpadů 
3. Způsob měření: 
Tunou se rozumí hmotnost odpadu vytříděného v souladu se zákonem č. 541/2020 Sb., o nakládání s odpady, v platném znění.</t>
  </si>
  <si>
    <t>Zemní práce</t>
  </si>
  <si>
    <t>11130</t>
  </si>
  <si>
    <t>SEJMUTÍ DRNU</t>
  </si>
  <si>
    <t>M2</t>
  </si>
  <si>
    <t>sejmutí drnu v ploše, předpokládaná tloušťka 0,15 m</t>
  </si>
  <si>
    <t>9=9,000 [A]</t>
  </si>
  <si>
    <t>včetně vodorovné dopravy  a uložení na skládku</t>
  </si>
  <si>
    <t>11314</t>
  </si>
  <si>
    <t>ODSTRANĚNÍ KRYTU ZPEVNĚNÝCH PLOCH S CEMENTOVÝM POJIVEM</t>
  </si>
  <si>
    <t>bourání podkladu vozovky, odhad SC tl. 0,2 m 
Odvoz k recyklaci. Odvozná vzdálnost v režii zhotovitele.</t>
  </si>
  <si>
    <t>714*0,2=142,800 [A]</t>
  </si>
  <si>
    <t>Položka zahrnuje veškerou manipulaci s vybouranou sutí a s vybouranými hmotami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</si>
  <si>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11332</t>
  </si>
  <si>
    <t>ODSTRANĚNÍ PODKLADŮ ZPEVNĚNÝCH PLOCH Z KAMENIVA NESTMELENÉHO</t>
  </si>
  <si>
    <t>Bourání podkladu vozovky, odhad ŠD tl. 0,25 m 
Včetně odvozu na skládku v režii objednatele, nebo využití do AZ.</t>
  </si>
  <si>
    <t>714*1,1*0,25=196,350 [A]</t>
  </si>
  <si>
    <t>11348</t>
  </si>
  <si>
    <t>ODSTRANĚNÍ KRYTU ZPEVNĚNÝCH PLOCH Z DLAŽDIC VČETNĚ PODKLADU</t>
  </si>
  <si>
    <t>Odvoz k recyklaci. Odvozná vzdálnost v režii zhotovitele.</t>
  </si>
  <si>
    <t>chodník 92*0,25=23,000 [A] 
betonová přídlažba 31*0,4=12,400 [B] 
Celkem: A+B=35,400 [C]</t>
  </si>
  <si>
    <t>11353</t>
  </si>
  <si>
    <t>ODSTRANĚNÍ CHODNÍKOVÝCH KAMENNÝCH OBRUBNÍKŮ</t>
  </si>
  <si>
    <t>Odstranění silničních obrub kamenných, včetně betonového lože. Odvozová vzdálenost v režii zhotovitele.</t>
  </si>
  <si>
    <t>40=40,000 [A]</t>
  </si>
  <si>
    <t>11372</t>
  </si>
  <si>
    <t>FRÉZOVÁNÍ ZPEVNĚNÝCH PLOCH ASFALTOVÝCH</t>
  </si>
  <si>
    <t>Poplatek za skládku není uvažován. Vyfrézovaný materiál povinně odkupuje Zhotovitel.</t>
  </si>
  <si>
    <t>frézování stávající obrusné vrstvy, odhad AB tl. 0,05 m 714*0,05=35,700 [A] 
frézování stávající ložné vrstvy, odhad AB tl. 0,08 m 714*0,08=57,120 [B] 
frézování v místě obnovy obrusné vrstvy v ulici Jana Kouly, tl. 0,04 m 181*0,04=7,240 [C] 
Celkem: A+B+C=100,060 [D]</t>
  </si>
  <si>
    <t>113763</t>
  </si>
  <si>
    <t>FRÉZOVÁNÍ DRÁŽKY PRŮŘEZU DO 300MM2 V ASFALTOVÉ VOZOVCE</t>
  </si>
  <si>
    <t>frézování drážky 12 x 25 mm podél obrub a přídlažby</t>
  </si>
  <si>
    <t>320=320,000 [A]</t>
  </si>
  <si>
    <t>Položka zahrnuje veškerou manipulaci s vybouranou sutí a s vybouranými hmotami vč. uložení na skládku.</t>
  </si>
  <si>
    <t>12273B</t>
  </si>
  <si>
    <t>ODKOPÁVKY A PROKOPÁVKY OBECNÉ TŘ. I - DOPRAVA</t>
  </si>
  <si>
    <t>M3KM</t>
  </si>
  <si>
    <t>odvoz přebytku vykopané zeminy na skládku do 20 km</t>
  </si>
  <si>
    <t>11025=11 025,000 [A]</t>
  </si>
  <si>
    <t>Položka zahrnuje samostatnou dopravu zeminy. Množství se určí jako součin kubatutry [m3] a požadované vzdálenosti [km].</t>
  </si>
  <si>
    <t>123732</t>
  </si>
  <si>
    <t>ODKOP PRO SPOD STAVBU SILNIC A ŽELEZNIC TŘ. I, ODVOZ DO 2KM</t>
  </si>
  <si>
    <t>Odvozná vzdálnost v režii zhotovitele.</t>
  </si>
  <si>
    <t>výkop pro vozovku v místě stávající vozovky 210=210,000 [A] 
výkop pro vozovku v místě stávajícího chodníku 67=67,000 [B] 
výkop pro vozovku v místě stávající zeleně 40=40,000 [C] 
Celkem: A+B+C=317,000 [D]</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</si>
  <si>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zhutnění podloží, případně i svahů vč. svahování 
- zřízení stupňů v podloží a lavic na svazích, není-li pro tyto práce zřízena samostatná položka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</si>
  <si>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13273</t>
  </si>
  <si>
    <t>HLOUBENÍ RÝH ŠÍŘ DO 2M PAŽ I NEPAŽ TŘ. I</t>
  </si>
  <si>
    <t>výkop rýhy pro přípojku ÚV 23*0,8*1,5=27,600 [A] 
výkop rýhy pro chráničky 114*0,8*0,5=45,600 [B] 
Celkem: A+B=73,200 [C]</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</si>
  <si>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</si>
  <si>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14</t>
  </si>
  <si>
    <t>13373</t>
  </si>
  <si>
    <t>HLOUBENÍ ŠACHET ZAPAŽ I NEPAŽ TŘ. I</t>
  </si>
  <si>
    <t>výkop pro nové ÚV: 2*1*1*1,7=3,400 [A] 
výkop pro kanalizační šachtu: 1*2*2*2=8,000 [B] 
výkop pro kabelové komory: 2*2,1*2,7*1,7=19,278 [C] 
Celkem: A+B+C=30,678 [D]</t>
  </si>
  <si>
    <t>15</t>
  </si>
  <si>
    <t>17411</t>
  </si>
  <si>
    <t>ZÁSYP JAM A RÝH ZEMINOU SE ZHUTNĚNÍM</t>
  </si>
  <si>
    <t>zához rýh přípojek nových ÚV: 23*0,8*0,9=16,560 [A] 
zához rýh chrániček: 114*0,8*0,5=45,600 [B] 
Celkem: A+B=62,160 [C]</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</si>
  <si>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</si>
  <si>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16</t>
  </si>
  <si>
    <t>17511</t>
  </si>
  <si>
    <t>OBSYP POTRUBÍ A OBJEKTŮ SE ZHUTNĚNÍM</t>
  </si>
  <si>
    <t>obsyp nových ÚV: 2,64=2,640 [A] 
obsyp kanalizační šachty: 5,74=5,740 [B] 
obsyp kabelových komor: 12,16=12,160 [C] 
Celkem: A+B+C=20,540 [D]</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</si>
  <si>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 
- zemina vytlačená potrubím o DN do 180mm se od kubatury obsypů neodečítá</t>
  </si>
  <si>
    <t>17</t>
  </si>
  <si>
    <t>17581</t>
  </si>
  <si>
    <t>OBSYP POTRUBÍ A OBJEKTŮ Z NAKUPOVANÝCH MATERIÁLŮ</t>
  </si>
  <si>
    <t>obsyp potrubí přípojek ÚV z lomové drti fr. 4/8 do výšky 0,3 m nad vrch potrubí</t>
  </si>
  <si>
    <t>23*0,37=8,510 [A]</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</si>
  <si>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 
- zemina vytlačená potrubím o DN do 180mm se od kubatury obsypů neodečítá</t>
  </si>
  <si>
    <t>18</t>
  </si>
  <si>
    <t>18120</t>
  </si>
  <si>
    <t>ÚPRAVA PLÁNĚ SE ZHUTNĚNÍM V HORNINĚ TŘ. II</t>
  </si>
  <si>
    <t>vč. zkoušek zhutnění</t>
  </si>
  <si>
    <t>Edef2 min. 45 MPa: 840=840,000 [A] 
Edef2 min. 30 MPa: 20=20,000 [B] 
Celkem: A+B=860,000 [C]</t>
  </si>
  <si>
    <t>položka zahrnuje úpravu pláně včetně vyrovnání výškových rozdílů. Míru zhutnění určuje projekt.</t>
  </si>
  <si>
    <t>Základy</t>
  </si>
  <si>
    <t>19</t>
  </si>
  <si>
    <t>21197</t>
  </si>
  <si>
    <t>OPLÁŠTĚNÍ ODVODŇOVACÍCH ŽEBER Z GEOTEXTILIE</t>
  </si>
  <si>
    <t>opláštění trativodu geotextilií. Délka trativodu z pol. 212036 * 2,3 m</t>
  </si>
  <si>
    <t>70*2,3=161,000 [A]</t>
  </si>
  <si>
    <t>položka zahrnuje dodávku předepsané geotextilie, mimostaveništní a vnitrostaveništní dopravu a její uložení včetně potřebných přesahů (nezapočítávají se do výměry)</t>
  </si>
  <si>
    <t>20</t>
  </si>
  <si>
    <t>212036</t>
  </si>
  <si>
    <t>TRATIVODY KOMPLET Z TRUB NEKOV DN DO 150MM, RÝHA TŘ II</t>
  </si>
  <si>
    <t>trativod HDPE nebo PP, SN8, DN 150 mm, obsyp HDK 16/32, ČSN 13285, uložen do lože z ŠP fr. 0-8 tl. 0,10 m dle TKP 3 čl. 3.3.2, 95 % PS</t>
  </si>
  <si>
    <t>70=70,000 [A]</t>
  </si>
  <si>
    <t>Položka platí pro kompletní konstrukce trativodů a zahrnuje zejména: 
- výkop rýhy předepsaného tvaru v dané třídě těžitelnosti, výplň, zásyp trativodu včetně dopravy, uložení přebytečného materiálu, dodávky předepsaného materiálu pro výplň a zásyp 
- zřízení spojovací vrstvy 
- zřízení podkladu a lože trativodu z předepsaného materiálu 
- dodávka a uložení trativodu předepsaného materiálu a profilu 
- obsyp trativodu předepsaným materiálem 
- ukončení trativodu zaústěním do potrubí nebo vodoteče, případně vybudování ukončujícího objektu (kapličky) dle VL 
- veškerý materiál, výrobky a polotovary, včetně mimostaveništní a vnitrostaveništní dopravy 
- nezahrnuje opláštění z geotextilie, fólie</t>
  </si>
  <si>
    <t>21</t>
  </si>
  <si>
    <t>215663</t>
  </si>
  <si>
    <t>ÚPRAVA PODLOŽÍ HYDRAULICKÝMI POJIVY DO 2% HL DO 0,5M</t>
  </si>
  <si>
    <t>Zlepšení aktivní zóny hydraulickým pojivem do hloubky 0,5 m, míra zhutnění 100 % PS 
Tato úprava bude prováděna pouze se souhlasem TDI na základě zatěžovací zkoušky. Druh a množství pojiva bude stanoveno laboratně na základě odebraných vzorků v průběhu vyýstavby.</t>
  </si>
  <si>
    <t>840=840,000 [A]</t>
  </si>
  <si>
    <t>položka zahrnuje zafrézování předepsaného množství hydraulického pojiva do podloží do hloubky do 0,5m, zhutnění 
druh hydraulického pojiva stanoví zadávací dokumentace</t>
  </si>
  <si>
    <t>Vodorovné konstrukce</t>
  </si>
  <si>
    <t>22</t>
  </si>
  <si>
    <t>451312</t>
  </si>
  <si>
    <t>PODKLADNÍ A VÝPLŇOVÉ VRSTVY Z PROSTÉHO BETONU C12/15</t>
  </si>
  <si>
    <t>podkladní vrstva pro kabelové komory z betonu C12/15, tl. 0,1 m</t>
  </si>
  <si>
    <t>2*1,3*1,9*0,1=0,494 [A]</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</si>
  <si>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</si>
  <si>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23</t>
  </si>
  <si>
    <t>45152</t>
  </si>
  <si>
    <t>PODKLADNÍ A VÝPLŇOVÉ VRSTVY Z KAMENIVA DRCENÉHO</t>
  </si>
  <si>
    <t>podklad pod přípojky ÚV - lože z lomové drti fr. 4/8, tl. 100 mm</t>
  </si>
  <si>
    <t>23*0,8*0,1=1,840 [A]</t>
  </si>
  <si>
    <t>položka zahrnuje dodávku předepsaného kameniva, mimostaveništní a vnitrostaveništní dopravu a jeho uložení 
není-li v zadávací dokumentaci uvedeno jinak, jedná se o nakupovaný materiál</t>
  </si>
  <si>
    <t>24</t>
  </si>
  <si>
    <t>451572</t>
  </si>
  <si>
    <t>VÝPLŇ VRSTVY Z KAMENIVA TĚŽENÉHO, INDEX ZHUTNĚNÍ ID DO 0,8</t>
  </si>
  <si>
    <t>podkladní vrstva pro chráničky z ŠP, tl. 0,1 m</t>
  </si>
  <si>
    <t>114*0,5*0,1=5,700 [A]</t>
  </si>
  <si>
    <t>Komunikace</t>
  </si>
  <si>
    <t>25</t>
  </si>
  <si>
    <t>56213</t>
  </si>
  <si>
    <t>VOZOVKOVÉ VRSTVY Z MATERIÁLŮ STABIL CEMENTEM TL DO 150MM</t>
  </si>
  <si>
    <t>SC C 9/12, 150 mm</t>
  </si>
  <si>
    <t>82=82,000 [A]</t>
  </si>
  <si>
    <t>- dodání směsi v požadované kvalitě 
- očištění podkladu 
- uložení směsi dle předepsaného technologického předpisu a zhutnění vrstvy v předepsané tloušťce 
- zřízení vrstvy bez rozlišení šířky, pokládání vrstvy po etapách, včetně pracovních spar a spojů 
- úpravu napojení, ukončení 
- úpravu dilatačních spar včetně předepsané výztuže 
- nezahrnuje postřiky, nátěry 
- nezahrnuje úpravu povrchu krytu</t>
  </si>
  <si>
    <t>26</t>
  </si>
  <si>
    <t>56214</t>
  </si>
  <si>
    <t>VOZOVKOVÉ VRSTVY Z MATERIÁLŮ STABIL CEMENTEM TL DO 200MM</t>
  </si>
  <si>
    <t>SC C 3/4, 180 mm</t>
  </si>
  <si>
    <t>815=815,000 [A]</t>
  </si>
  <si>
    <t>27</t>
  </si>
  <si>
    <t>56215</t>
  </si>
  <si>
    <t>VOZOVKOVÉ VRSTVY Z MATERIÁLŮ STABIL CEMENTEM TL DO 250MM</t>
  </si>
  <si>
    <t>SC C3/4 tl. 250 mm 
konstrukce pojížděného nároží OK</t>
  </si>
  <si>
    <t>10=10,000 [A]</t>
  </si>
  <si>
    <t>28</t>
  </si>
  <si>
    <t>56334</t>
  </si>
  <si>
    <t>VOZOVKOVÉ VRSTVY ZE ŠTĚRKODRTI TL. DO 200MM</t>
  </si>
  <si>
    <t>spodní podkladní vrstva ŠDB 0/63 podle ČSN EN 13285, tl. min. 150 mm</t>
  </si>
  <si>
    <t>14=14,000 [A]</t>
  </si>
  <si>
    <t>- dodání kameniva předepsané kvality a zrnitosti 
- rozprostření a zhutnění vrstvy v předepsané tloušťce 
- zřízení vrstvy bez rozlišení šířky, pokládání vrstvy po etapách 
- nezahrnuje postřiky, nátěry</t>
  </si>
  <si>
    <t>29</t>
  </si>
  <si>
    <t>56336</t>
  </si>
  <si>
    <t>VOZOVKOVÉ VRSTVY ZE ŠTĚRKODRTI TL. DO 300MM</t>
  </si>
  <si>
    <t>ŠDA 0/63 podle ČSN EN 13285, tl. min. 250 mm</t>
  </si>
  <si>
    <t>1120=1 120,000 [A]</t>
  </si>
  <si>
    <t>30</t>
  </si>
  <si>
    <t>572123</t>
  </si>
  <si>
    <t>INFILTRAČNÍ POSTŘIK Z EMULZE DO 1,0KG/M2</t>
  </si>
  <si>
    <t>PI-C, 0,6 kg/m2 na vrstvě ŠD</t>
  </si>
  <si>
    <t>- dodání všech předepsaných materiálů pro postřiky v předepsaném množství 
- provedení dle předepsaného technologického předpisu 
- zřízení vrstvy bez rozlišení šířky, pokládání vrstvy po etapách 
- úpravu napojení, ukončení</t>
  </si>
  <si>
    <t>31</t>
  </si>
  <si>
    <t>572213</t>
  </si>
  <si>
    <t>SPOJOVACÍ POSTŘIK Z EMULZE DO 0,5KG/M2</t>
  </si>
  <si>
    <t>PS-C, 0,35 kg/m2 na vrstvě ACL. Plocha z pol. 574C66: 950=950,000 [A] 
PS-C, 0,35 kg/m2 na vrstvě ACP. Plocha z pol. 574E78: 766=766,000 [B] 
Celkem: A+B=1 716,000 [C]</t>
  </si>
  <si>
    <t>32</t>
  </si>
  <si>
    <t>57280A</t>
  </si>
  <si>
    <t>PROTISMYKOVÁ ÚPRAVA POVRCHU VOZOVKY ZA STUDENA</t>
  </si>
  <si>
    <t>Protismyková úprava před přechody před OK (TP 213)</t>
  </si>
  <si>
    <t>126+84=210,000 [A]</t>
  </si>
  <si>
    <t>- termosetové pojivo 
- zdrsňující materiál (kamenivo) 
- provedení dle předepsaného technologického předpisu 
- zřízení vrstvy bez rozlišení šířky, pokládání vrstvy po etapách</t>
  </si>
  <si>
    <t>33</t>
  </si>
  <si>
    <t>574C66</t>
  </si>
  <si>
    <t>ASFALTOVÝ BETON PRO LOŽNÍ VRSTVY ACL 16+, 16S TL. 70MM</t>
  </si>
  <si>
    <t>ACL 16S, 70 mm</t>
  </si>
  <si>
    <t>766=766,000 [A]</t>
  </si>
  <si>
    <t>-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t>
  </si>
  <si>
    <t>34</t>
  </si>
  <si>
    <t>574E78</t>
  </si>
  <si>
    <t>ASFALTOVÝ BETON PRO PODKLADNÍ VRSTVY ACP 22+, 22S TL. 80MM</t>
  </si>
  <si>
    <t>ACP 22S , tl. 80 mm</t>
  </si>
  <si>
    <t>35</t>
  </si>
  <si>
    <t>574I54</t>
  </si>
  <si>
    <t>ASFALTOVÝ KOBEREC MASTIXOVÝ SMA 11+, 11S TL. 40MM</t>
  </si>
  <si>
    <t>SMA 11S, PMB 25/55-65, tl. 40 mm</t>
  </si>
  <si>
    <t>950=950,000 [A]</t>
  </si>
  <si>
    <t>36</t>
  </si>
  <si>
    <t>581502</t>
  </si>
  <si>
    <t>CEMENTOBET KRYT JEDNOVRSTVÝ NEVYZTUŽ TŘ.I S OBNAŽENÝM KAMENIVEM</t>
  </si>
  <si>
    <t>CB I tl. 240 mm 
Protismyková úprava s obnaženým kamenivem, tzv. kartáčovaný beton. 
Kotvy, spárořez a těsnění spár viz technická zpráva.</t>
  </si>
  <si>
    <t>65*0,24=15,600 [A]</t>
  </si>
  <si>
    <t>- dodání směsi v požadované kvalitě a výztuže v předepsaném množství 
- očištění podkladu 
- uložení směsi a výztuže dle předepsaného technologického předpisu a zhutnění vrstvy v předepsané tloušťce 
- zřízení vrstvy bez rozlišení šířky, pokládání vrstvy po etapách, včetně pracovních spar a spojů 
- úpravu napojení, ukončení 
- úpravu dilatačních spar včetně předepsané výztuže 
- úpravu povrchu krytu uvedenou v kapitole 7.10 ČSN 73 6123-1 
- navrtání otvorů a osazení kotev a kluzných trnů v napojovacích spárách 
- nezahrnuje postřiky, nátěry</t>
  </si>
  <si>
    <t>37</t>
  </si>
  <si>
    <t>58212</t>
  </si>
  <si>
    <t>DLÁŽDĚNÉ KRYTY Z VELKÝCH KOSTEK DO LOŽE Z MC</t>
  </si>
  <si>
    <t>pojížděná nároží OK 
do cementové malty M25 XF4, vyspárováno maltou M25 XF4</t>
  </si>
  <si>
    <t>5,1=5,100 [A]</t>
  </si>
  <si>
    <t>- dodání dlažebního materiálu v požadované kvalitě, dodání materiálu pro předepsané  lože v tloušťce předepsané dokumentací a pro předepsanou výplň spar 
- očištění podkladu 
- uložení dlažby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</si>
  <si>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38</t>
  </si>
  <si>
    <t>58252</t>
  </si>
  <si>
    <t>DLÁŽDĚNÉ KRYTY Z BETONOVÝCH DLAŽDIC DO LOŽE Z MC</t>
  </si>
  <si>
    <t>Betonová přídlažba tl. 80mm do betonového lože tl. 100mm</t>
  </si>
  <si>
    <t>34=34,000 [A]</t>
  </si>
  <si>
    <t>39</t>
  </si>
  <si>
    <t>582611</t>
  </si>
  <si>
    <t>KRYTY Z BETON DLAŽDIC SE ZÁMKEM ŠEDÝCH TL 60MM DO LOŽE Z KAM</t>
  </si>
  <si>
    <t>betonová dlažba tl. 60mm do lože z drobného kameniva tl.30 mm. Spáry mezi kostkami budou vyplněny drobným kamenivem.</t>
  </si>
  <si>
    <t>13=13,000 [A]</t>
  </si>
  <si>
    <t>40</t>
  </si>
  <si>
    <t>58261A</t>
  </si>
  <si>
    <t>KRYTY Z BETON DLAŽDIC SE ZÁMKEM BAREV RELIÉF TL 60MM DO LOŽE Z KAM</t>
  </si>
  <si>
    <t>Reliéfní betonová dlažba červená tl. 60 mm do lože 30 mm. Spáry mezi kostkami budou vyplněny drobným kamenivem.</t>
  </si>
  <si>
    <t>3,5=3,500 [A]</t>
  </si>
  <si>
    <t>Přidružená stavební výroba</t>
  </si>
  <si>
    <t>41</t>
  </si>
  <si>
    <t>70R</t>
  </si>
  <si>
    <t>ROZDÍLOVÉ MĚŘENÍ NA OK I MET KABELECH</t>
  </si>
  <si>
    <t>Před i po provedení všech prací na zařízení CETIN a.s. bude na OK i MET kabelech provedeno rozdílové měření. Toto měření bude zasmluvněno smlouvou a bude dodávkou CETIN a.s. Předpokládaná cena uvedená společností CETIN a.s. je 25.000,-Kč</t>
  </si>
  <si>
    <t>1. Položka obsahuje: 
 – veškeré práce a materiál obsažený v názvu položky</t>
  </si>
  <si>
    <t>42</t>
  </si>
  <si>
    <t>87434</t>
  </si>
  <si>
    <t>POTRUBÍ Z TRUB PLASTOVÝCH ODPADNÍCH DN DO 200MM</t>
  </si>
  <si>
    <t>přípoky Ú.V. včetně napojení</t>
  </si>
  <si>
    <t>23=23,000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</si>
  <si>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 
nezahrnuje zkoušky vodotěsnosti a televizní prohlídku</t>
  </si>
  <si>
    <t>43</t>
  </si>
  <si>
    <t>87634</t>
  </si>
  <si>
    <t>CHRÁNIČKY Z TRUB PLASTOVÝCH DN DO 200MM</t>
  </si>
  <si>
    <t>správcem (CETIN) požadované rezervní chráničky HDPE DN160</t>
  </si>
  <si>
    <t>2*(34+16+25+10+29)=228,000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</si>
  <si>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včetně případně předepsaného utěsnění konců chrániček 
- položky platí pro práce prováděné v prostoru zapaženém i nezapaženém a i v kolektorech, chráničkách</t>
  </si>
  <si>
    <t>44</t>
  </si>
  <si>
    <t>87734</t>
  </si>
  <si>
    <t>CHRÁNIČKY PŮLENÉ Z TRUB PLAST DN DO 200MM</t>
  </si>
  <si>
    <t>chránička dělená HDPE DN160 (ochrana sdělovacích kabelů CETIN)</t>
  </si>
  <si>
    <t>34+16+25+10+2*29=143,000 [A]</t>
  </si>
  <si>
    <t>položky pro zhotovení potrubí platí bez ohledu na sklon 
zahrnuje: 
- výrobní dokumentaci (včetně technologického předpisu) 
- dodání veškerého trubního a pomocného materiálu  (trouby včetně podélného rozpůlení,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včetně případně předepsaného utěsnění konců chrániček 
- položky platí pro práce prováděné v prostoru zapaženém i nezapaženém a i v kolektorech, chráničkách</t>
  </si>
  <si>
    <t>45</t>
  </si>
  <si>
    <t>891944</t>
  </si>
  <si>
    <t>ZEMNÍ SOUPRAVY DN DO 250MM S POKLOPEM</t>
  </si>
  <si>
    <t>výměna stávající teleskopické zemní soupravy, nové teleskopické zemní soupravy na vodovodu</t>
  </si>
  <si>
    <t>4=4,000 [A]</t>
  </si>
  <si>
    <t>- Položka zahrnuje kompletní montáž dle technologického předpisu, dodávku armatury, veškerou mimostaveništní a vnitrostaveništní dopravu.</t>
  </si>
  <si>
    <t>46</t>
  </si>
  <si>
    <t>894171</t>
  </si>
  <si>
    <t>ŠACHTY KANALIZAČ Z BETON DÍLCŮ NA POTRUBÍ DN DO 1000MM</t>
  </si>
  <si>
    <t>kanalizační šachta ze skruží na přípojce ÚV, litinový poklop D400, podkladní beton C 12/15 tl. 0,1 m</t>
  </si>
  <si>
    <t>1=1,000 [A]</t>
  </si>
  <si>
    <t>položka zahrnuje: 
- poklopy s rámem, mříže s rámem, stupadla, žebříky, stropy z bet. dílců a pod. 
- předepsané betonové skruže, prefabrikované nebo monolitické betonové dno 
- dodání  dílce  požadovaného  tvaru  a  vlastností,  jeho  skladování,  doprava  a  osazení  do  definitivní polohy, včetně komplexní technologie výroby a montáže dílců, ošetření a ochrana dílců, 
- u dílců železobetonových a předpjatých veškerá výztuž, případně i tuhé kovové prvky a závěsná oka, 
- úpravy a zařízení pro uložení a transport dílce, 
- veškeré požadované úpravy dílců, včetně doplňkových konstrukcí a vybavení, 
- sestavení dílce na stavbě včetně montážních zařízení, plošin a prahů a pod., 
- výplň, těsnění a tmelení spár a spojů, 
- očištění a ošetření úložných ploch, 
- zednické výpomoce pro montáž dílců, 
- označení dílce výrobním štítkem nebo jiným způsobem, 
- úpravy dílce pro dodržení požadované přesnosti jeho osazení, včetně případných měření, 
- veškerá zařízení pro zajištění stability v každém okamžiku 
- předepsané podkladní konstrukce</t>
  </si>
  <si>
    <t>47</t>
  </si>
  <si>
    <t>89712</t>
  </si>
  <si>
    <t>VPUSŤ KANALIZAČNÍ ULIČNÍ KOMPLETNÍ Z BETONOVÝCH DÍLCŮ</t>
  </si>
  <si>
    <t>nové Ú.V., litinová mříž třídy D400, kalový koš, podkladní beton C12/15 tl. 0,1 mm.</t>
  </si>
  <si>
    <t>2=2,000 [A]</t>
  </si>
  <si>
    <t>položka zahrnuje: 
- dodávku a osazení předepsaných dílů včetně mříže 
- výplň, těsnění  a tmelení spar a spojů, 
- opatření  povrchů  betonu  izolací  proti zemní vlhkosti v částech, kde přijdou do styku se zeminou nebo kamenivem, 
- předepsané podkladní konstrukce</t>
  </si>
  <si>
    <t>48</t>
  </si>
  <si>
    <t>8988G</t>
  </si>
  <si>
    <t>KABELOVÉ KOMORY Z PLASTICKÝCH HMOT, UŽITNÝ OBJEM DO 2,5M3</t>
  </si>
  <si>
    <t>kabelová komora (zatížení A15) vnitřní rozměr 1530/910: 1=1,000 [A] 
kabelová komora (zatížení B125) vnitřní rozměr 1530/910:  1=1,000 [B] 
Celkem: A+B=2,000 [C]</t>
  </si>
  <si>
    <t>položka zahrnuje: 
- dodávku a osazení stupadel a žebříků 
- dodání  dílce  požadovaného  tvaru  a  vlastností,  jeho  skladování,  doprava  a  osazení  do  definitivní polohy, včetně komplexní technologie výroby a montáže dílců, ošetření a ochrana dílců, 
- úpravy a zařízení pro uložení a transport dílce, 
- veškeré požadované úpravy dílců, včetně doplňkových konstrukcí a vybavení, 
- sestavení dílce na stavbě včetně montážních zařízení, plošin a prahů a pod., 
- výplň, těsnění a tmelení spár a spojů, 
- očištění a ošetření úložných ploch, 
- zednické výpomoce pro montáž dílců, 
- označení dílce výrobním štítkem nebo jiným způsobem, 
- úpravy dílce pro dodržení požadované přesnosti jeho osazení, včetně případných měření, 
- veškerá zařízení pro zajištění stability v každém okamžiku 
položka nezahrnuje:  
- poklopy a mříže, vykazují se  samostatně v položkách č. 8991*. 
- kompletní vystrojení šachty, zejména kompletní kabelové lávky vč. veškerých podpůrných a uchycovacích prvků</t>
  </si>
  <si>
    <t>49</t>
  </si>
  <si>
    <t>89911A</t>
  </si>
  <si>
    <t>PLASTOVÝ POKLOP A15</t>
  </si>
  <si>
    <t>Položka zahrnuje dodávku a osazení předepsané mříže včetně rámu</t>
  </si>
  <si>
    <t>50</t>
  </si>
  <si>
    <t>89911Q</t>
  </si>
  <si>
    <t>POKLOP PRO ZÁDLAŽBU B125</t>
  </si>
  <si>
    <t>51</t>
  </si>
  <si>
    <t>89921</t>
  </si>
  <si>
    <t>VÝŠKOVÁ ÚPRAVA POKLOPŮ</t>
  </si>
  <si>
    <t>3=3,000 [A]</t>
  </si>
  <si>
    <t>- položka výškové úpravy zahrnuje všechny nutné práce a materiály pro zvýšení nebo snížení zařízení (včetně nutné úpravy stávajícího povrchu vozovky nebo chodníku).</t>
  </si>
  <si>
    <t>52</t>
  </si>
  <si>
    <t>89922</t>
  </si>
  <si>
    <t>VÝŠKOVÁ ÚPRAVA MŘÍŽÍ</t>
  </si>
  <si>
    <t>výšková úprava mříží stávajících ÚV</t>
  </si>
  <si>
    <t>53</t>
  </si>
  <si>
    <t>899642</t>
  </si>
  <si>
    <t>ZKOUŠKA VODOTĚSNOSTI POTRUBÍ DN DO 200MM</t>
  </si>
  <si>
    <t>- přísun, montáž, demontáž, odsun zkoušecího čerpadla, napuštění tlakovou vodou, dodání vody pro tlakovou zkoušku, montáž a demontáž dílců pro zabezpečení konce zkoušeného úseku potrubí, montáž a demontáž koncových tvarovek, montáž zaslepovací příruby, zaslepení odboček pro armatury a pro odbočující řady.</t>
  </si>
  <si>
    <t>54</t>
  </si>
  <si>
    <t>89980</t>
  </si>
  <si>
    <t>TELEVIZNÍ PROHLÍDKA POTRUBÍ</t>
  </si>
  <si>
    <t>položka zahrnuje prohlídku potrubí televizní kamerou, záznam prohlídky na nosičích DVD a vyhotovení závěrečného písemného protokolu</t>
  </si>
  <si>
    <t>55</t>
  </si>
  <si>
    <t>914171</t>
  </si>
  <si>
    <t>DOPRAVNÍ ZNAČKY ZÁKLADNÍ VELIKOSTI HLINÍKOVÉ FÓLIE TŘ 2 - DODÁVKA A MONTÁŽ</t>
  </si>
  <si>
    <t>P4 2=2,000 [A] 
C1 2=2,000 [B] 
C4a 2=2,000 [C] 
Celkem: A+B+C=6,000 [D]</t>
  </si>
  <si>
    <t>položka zahrnuje: 
- dodávku a montáž značek v požadovaném provedení</t>
  </si>
  <si>
    <t>56</t>
  </si>
  <si>
    <t>914173</t>
  </si>
  <si>
    <t>DOPRAVNÍ ZNAČKY ZÁKLADNÍ VELIKOSTI HLINÍKOVÉ FÓLIE TŘ 2 - DEMONTÁŽ</t>
  </si>
  <si>
    <t>Demontované značení bude předáno investorovi a uloženo na místo dle jeho určení.</t>
  </si>
  <si>
    <t>E2b 2=2,000 [A] 
DZ kulaté1=1,000 [B] 
IP6 2=2,000 [C] 
IS9A 2=2,000 [D] 
P2 2=2,000 [E] 
E7b 2=2,000 [F] 
E5 2=2,000 [G] 
B4 2=2,000 [H] 
Celkem: A+B+C+D+E+F+G+H=15,000 [I]</t>
  </si>
  <si>
    <t>Položka zahrnuje odstranění, demontáž a odklizení materiálu s odvozem na předepsané místo</t>
  </si>
  <si>
    <t>57</t>
  </si>
  <si>
    <t>914566</t>
  </si>
  <si>
    <t>DOPR ZNAČ VELKOPL HLINÍK LAMELY FÓLIE TŘ 2 - MONT NA PORTÁL</t>
  </si>
  <si>
    <t>IS9b 2*3*5=30,000 [A]</t>
  </si>
  <si>
    <t>položka zahrnuje: 
- dodávku a montáž značek v požadovaném provedení 
- upevňovací materiál 
- pomocné konstrukce (lešení, zdvíhací plošina).</t>
  </si>
  <si>
    <t>58</t>
  </si>
  <si>
    <t>914567</t>
  </si>
  <si>
    <t>DOPR ZNAČ VELKOPL HLINÍK LAMEL FÓLIE TŘ 2 - DEMONT Z PORTÁLU</t>
  </si>
  <si>
    <t>2*3*5=30,000 [A]</t>
  </si>
  <si>
    <t>položka zahrnuje: 
- odstranění, demontáž a odklizení materiálu s odvozem na předepsané místo 
- pomocné konstrukce (lešení, zdvíhací plošina)</t>
  </si>
  <si>
    <t>59</t>
  </si>
  <si>
    <t>914913</t>
  </si>
  <si>
    <t>SLOUPKY A STOJKY DZ Z OCEL TRUBEK ZABETON DEMONTÁŽ</t>
  </si>
  <si>
    <t>6=6,000 [A]</t>
  </si>
  <si>
    <t>60</t>
  </si>
  <si>
    <t>914931</t>
  </si>
  <si>
    <t>SLOUPKY A STOJKY DZ Z HLINÍK TRUBEK ZABETON DOD A MONTÁŽ</t>
  </si>
  <si>
    <t>položka zahrnuje: 
- sloupky a upevňovací zařízení včetně jejich osazení (betonová patka, zemní práce)</t>
  </si>
  <si>
    <t>61</t>
  </si>
  <si>
    <t>915111</t>
  </si>
  <si>
    <t>VODOROVNÉ DOPRAVNÍ ZNAČENÍ BARVOU HLADKÉ - DODÁVKA A POKLÁDKA</t>
  </si>
  <si>
    <t>V7a (0,50) 31,6=31,600 [A] 
V4 (0,25) 206*0,25=51,500 [B] 
V1a (0,125) 85*0,125=10,625 [C] 
V13 (0,50) 18=18,000 [D] 
V2b (0,25) (1,5/1,5) 65*0,25/2=8,125 [E] 
Celkem: A+B+C+D+E=119,850 [F]</t>
  </si>
  <si>
    <t>položka zahrnuje: 
- dodání a pokládku nátěrového materiálu (měří se pouze natíraná plocha) 
- předznačení a reflexní úpravu</t>
  </si>
  <si>
    <t>62</t>
  </si>
  <si>
    <t>915221</t>
  </si>
  <si>
    <t>VODOR DOPRAV ZNAČ PLASTEM STRUKTURÁLNÍ NEHLUČNÉ - DOD A POKLÁDKA</t>
  </si>
  <si>
    <t>63</t>
  </si>
  <si>
    <t>915641</t>
  </si>
  <si>
    <t>VODOR DOPRAV ZNAČ - KNOFLÍKY SKLENĚNÉ OBRUBNÍKOVÉ - DOD A POKLÁD</t>
  </si>
  <si>
    <t>vnitřní obruba prstence okružní křižovatky 26=26,000 [A]</t>
  </si>
  <si>
    <t>zahrnuje dodávku a osazení knoflíků předepsaným způsobem</t>
  </si>
  <si>
    <t>64</t>
  </si>
  <si>
    <t>917224</t>
  </si>
  <si>
    <t>SILNIČNÍ A CHODNÍKOVÉ OBRUBY Z BETONOVÝCH OBRUBNÍKŮ ŠÍŘ 150MM</t>
  </si>
  <si>
    <t>nové silniční betonové obruby do betonového lože s opěrou z betonu C25/30n XF1.</t>
  </si>
  <si>
    <t>Položka zahrnuje: 
dodání a pokládku betonových obrubníků o rozměrech předepsaných zadávací dokumentací 
betonové lože i boční betonovou opěrku.</t>
  </si>
  <si>
    <t>65</t>
  </si>
  <si>
    <t>91726</t>
  </si>
  <si>
    <t>KO OBRUBNÍKY BETONOVÉ</t>
  </si>
  <si>
    <t>nové silniční obruby betonové na vnější hraně pojížděného prstence 
300x300 mm, nášlap +8cm, do betonového lože s opěrou z betonu C25/30n XF1.</t>
  </si>
  <si>
    <t>57=57,000 [A]</t>
  </si>
  <si>
    <t>66</t>
  </si>
  <si>
    <t>917425</t>
  </si>
  <si>
    <t>CHODNÍKOVÉ OBRUBY Z KAMENNÝCH OBRUBNÍKŮ ŠÍŘ 200MM</t>
  </si>
  <si>
    <t>nové kamenné obruby OP4 200/250 
na vnitřní straně pojížděného prstence OK, nášlap +20 cm</t>
  </si>
  <si>
    <t>25=25,000 [A]</t>
  </si>
  <si>
    <t>Položka zahrnuje: 
dodání a pokládku kamenných obrubníků o rozměrech předepsaných zadávací dokumentací 
betonové lože i boční betonovou opěrku.</t>
  </si>
  <si>
    <t>67</t>
  </si>
  <si>
    <t>919111</t>
  </si>
  <si>
    <t>ŘEZÁNÍ ASFALTOVÉHO KRYTU VOZOVEK TL DO 50MM</t>
  </si>
  <si>
    <t>svislé zaříznutí stávající konstrukce v místech napojení nové konstrukce vozovky na stávající konstrukci</t>
  </si>
  <si>
    <t>46=46,000 [A]</t>
  </si>
  <si>
    <t>položka zahrnuje řezání vozovkové vrstvy v předepsané tloušťce, včetně spotřeby vody</t>
  </si>
  <si>
    <t>68</t>
  </si>
  <si>
    <t>931326</t>
  </si>
  <si>
    <t>TĚSNĚNÍ DILATAČ SPAR ASF ZÁLIVKOU MODIFIK PRŮŘ DO 800MM2</t>
  </si>
  <si>
    <t>asfaltová zálivka podél obrub, žlabů a u napojení nové konstrukce vozovky na stávající konstrukci. Boční stěny komůrky budou opatřeny adhezním nátěrem</t>
  </si>
  <si>
    <t>položka zahrnuje dodávku a osazení předepsaného materiálu, očištění ploch spáry před úpravou, očištění okolí spáry po úpravě 
nezahrnuje těsnící profil</t>
  </si>
  <si>
    <t>69</t>
  </si>
  <si>
    <t>966899</t>
  </si>
  <si>
    <t>ODSTRANĚNÍ ZEMNÍCH SOUPRAV S POKLOPEM</t>
  </si>
  <si>
    <t>odstranění stávajících zemních spuprav na vodovodu jako součást výměny teleskopické zemní soupravy</t>
  </si>
  <si>
    <t>položka zahrnuje: 
- kompletní bourací práce včetně nezbytného rozsahu zemních prací, 
- veškerou manipulaci s vybouranou sutí a hmotami včetně uložení na skládku, 
- veškeré další práce plynoucí z technologického předpisu a z platných předpisů, 
nezahrnuje poplatek za skládku, který se vykazuje v položce 0141** (s výjimkou malého množství bouraného materiálu, kde je možné poplatek zahrnout do jednotkové ceny bourání – tento fakt musí být uveden v doplňujícím textu k položce)</t>
  </si>
  <si>
    <t>101.1</t>
  </si>
  <si>
    <t>Údržba krytu ul. Zborovská</t>
  </si>
  <si>
    <t>frézování obrusné vrstvy tl. 4 cm 
frézování ložné vrstvy tl. 7 cm 
frézování podkladní vrstvy tl. 8 cm na 25 % plochy 
Poplatek za skládku není uvažován. Vyfrézovaný materiál povinně odkupuje Zhotovitel.</t>
  </si>
  <si>
    <t>obrusná vrstva 600*0,04=24,000 [A] 
ložná vrstva 600*0,07=42,000 [B] 
podkladní vrstva 600*0,25*0,08=12,000 [C] 
Celkem: A+B+C=78,000 [D]</t>
  </si>
  <si>
    <t>Frézování drážky podél obrub a v místě napojení staré a nové konstrukce.</t>
  </si>
  <si>
    <t>76+75+10=161,000 [A]</t>
  </si>
  <si>
    <t>Spojovací postřik na podkladní a ložné vrstvě PS-C, 0,35 kg/m2.</t>
  </si>
  <si>
    <t>spojovací postřik, PS-C, 0,35 kg/m2 na vrstvě ACL; 600=600,000 [A] 
spojovací postřik, PS-C, 0,35 kg/m2 na vrstvě ACP; 600=600,000 [B] 
Celkem: A+B=1 200,000 [C]</t>
  </si>
  <si>
    <t>ložná vrstva ASFALTOVÝ BETON PRO LOŽNÍ VRSTVY ACL 16+, 16S TL. 70MM</t>
  </si>
  <si>
    <t>600=600,000 [A]</t>
  </si>
  <si>
    <t>obrusná vrstva ASFALTOVÝ KOBEREC MASTIXOVÝ  SMA  11S TL. 40MM</t>
  </si>
  <si>
    <t>V4 (0,25) (m) 
V1a (0,125) (m)</t>
  </si>
  <si>
    <t>V4; (76+75)*0,25=37,750 [A] 
V1a; 75*0,125=9,375 [B] 
Celkem: A+B=47,125 [C]</t>
  </si>
  <si>
    <t>zařznutí obrusné i ložné vrstvy po odfrézování vrstev v místě pod železničním mostem.</t>
  </si>
  <si>
    <t>2*10=20,000 [A]</t>
  </si>
  <si>
    <t>Podél obrubníků a v místech napojení na stávající vrstvy.</t>
  </si>
  <si>
    <t>výměra podle položky č. 113763 
161=161,000 [A]</t>
  </si>
  <si>
    <t>SO 102</t>
  </si>
  <si>
    <t>Úprava MK a zpevněných ploch v majetku Města Český Brod</t>
  </si>
  <si>
    <t>SEJMUTÍ DRNU, pol. 11130 * tl. 0,15 m * 1,6 t/m3: 132*0,15*1,6=31,680 [A] 
přebytek vykopané zeminy na skládku (1 m3=1,9 T): 238*1,9=452,200 [B] 
Celkem: A+B=483,880 [C]</t>
  </si>
  <si>
    <t>ODSTRANĚNÍ KRYTU ZPEVNĚNÝCH PLOCH S CEMENTOVÝM POJIVEM, pol. 11314 * 2,5 t/m3 108,2*2,5=270,500 [A] 
ODSTRAN KRYTU ZPEVNĚNÝCH PLOCH S ASFALT POJIVEM VČET PODKLADU, pol. 11343 * 2,0 t/m3 11,25*2=22,500 [B] 
ODSTRAN KRYTU ZPEVNĚNÝCH PLOCH Z BETONU VČET PODKLADU, pol. 11345 * 2,2 t/m3 7,5*2,2=16,500 [C] 
ODSTRAN KRYTU ZPEVNĚNÝCH PLOCH Z DLAŽEB KOSTEK VČET PODKL, pol. 11347 * 2,4 t/m3 3,2*2,4=7,680 [D] 
ODSTRANĚNÍ KRYTU ZPEVNĚNÝCH PLOCH Z DLAŽDIC VČETNĚ PODKLADU, pol. 11348 * 2,4 t/m3 49,75*2,4=119,400 [E] 
ODSTRANĚNÍ ZÁHONOVÝCH OBRUBNÍKŮ, pol. 11351 * 0,03 t/m 31*0,03=0,930 [F] 
ODSTRANĚNÍ CHODNÍKOVÝCH A SILNIČNÍCH OBRUBNÍKŮ BETONOVÝCH, pol. 11352 * 0,08 t/m30*0,08=2,400 [G] 
Celkem: A+B+C+D+E+F+G=439,910 [H]</t>
  </si>
  <si>
    <t>014211</t>
  </si>
  <si>
    <t>POPLATKY ZA ZEMNÍK - ORNICE</t>
  </si>
  <si>
    <t>20*0,2=4,000 [A]</t>
  </si>
  <si>
    <t>zahrnuje veškeré poplatky majiteli zemníku související s nákupem zeminy (nikoliv s otvírkou zemníku)</t>
  </si>
  <si>
    <t>ODSTRANĚNÍ PODKLADŮ ZPEVNĚNÝCH PLOCH Z KAMENIVA NESTMELENÉHO, pol. 11332 * 2,0 t/m3 
148,775*2=297,550 [A]</t>
  </si>
  <si>
    <t>132=132,000 [A]</t>
  </si>
  <si>
    <t>bourání podkladu, odhad SC tl. 0,2 m 
Odvoz k recyklaci. Odvozná vzdálnost v režii zhotovitele.</t>
  </si>
  <si>
    <t>541*0,2=108,200 [A]</t>
  </si>
  <si>
    <t>odhad ŠD tl. 0,25 m 
Včetně odvozu na skládku v režii objednatele, nebo využití do AZ.</t>
  </si>
  <si>
    <t>595,1*0,25=148,775 [A]</t>
  </si>
  <si>
    <t>11343</t>
  </si>
  <si>
    <t>ODSTRAN KRYTU ZPEVNĚNÝCH PLOCH S ASFALT POJIVEM VČET PODKLADU</t>
  </si>
  <si>
    <t>chodník: 45*0,25=11,250 [A]</t>
  </si>
  <si>
    <t>11345</t>
  </si>
  <si>
    <t>ODSTRAN KRYTU ZPEVNĚNÝCH PLOCH Z BETONU VČET PODKLADU</t>
  </si>
  <si>
    <t>Chodník, předpokládaná tloušťka 0,25 m 
Odvoz k recyklaci. Odvozná vzdálnost v režii zhotovitele.</t>
  </si>
  <si>
    <t>30*0,25=7,500 [A]</t>
  </si>
  <si>
    <t>11347</t>
  </si>
  <si>
    <t>ODSTRAN KRYTU ZPEVNĚNÝCH PLOCH Z DLAŽEB KOSTEK VČET PODKL</t>
  </si>
  <si>
    <t>Získaná kamenná dlažba bude předána investorovi a uložena na místo dle jeho určení. Odvozná vzdálnost v režii zhotovitele.</t>
  </si>
  <si>
    <t>chodník: 8*0,25=2,000 [A] 
kamenná přídlažba: 3*0,4=1,200 [B] 
Celkem: A+B=3,200 [C]</t>
  </si>
  <si>
    <t>chodník 191*0,25=47,750 [A] 
betonová přídlažba 5*0,4=2,000 [B] 
Celkem: A+B=49,750 [C]</t>
  </si>
  <si>
    <t>11351</t>
  </si>
  <si>
    <t>ODSTRANĚNÍ ZÁHONOVÝCH OBRUBNÍKŮ</t>
  </si>
  <si>
    <t>Odstranění záhonových obrub betonových, včetně betonového lože. Odvozová vzdálenost v režii zhotovitele.</t>
  </si>
  <si>
    <t>31=31,000 [A]</t>
  </si>
  <si>
    <t>11352</t>
  </si>
  <si>
    <t>ODSTRANĚNÍ CHODNÍKOVÝCH A SILNIČNÍCH OBRUBNÍKŮ BETONOVÝCH</t>
  </si>
  <si>
    <t>Odstranění silničních obrub betonových, včetně betonového lože. Odvozová vzdálenost v režii zhotovitele.</t>
  </si>
  <si>
    <t>30=30,000 [A]</t>
  </si>
  <si>
    <t>Odstranění silničních obrub kamenných, včetně betonového lože 
Získané kamenné obruby budou předány investorovi a uložena na místo dle jeho určení. 
Odvozová vzdálenost v režii zhotovitele.</t>
  </si>
  <si>
    <t>115=115,000 [A]</t>
  </si>
  <si>
    <t>11355</t>
  </si>
  <si>
    <t>ODSTRANĚNÍ OBRUB Z DLAŽEBNÍCH KOSTEK JEDNODUCHÝCH</t>
  </si>
  <si>
    <t>Odstranění včetně betonového lože 
Získané kamenné kostky budou předány investorovi a uloženy na místo dle jeho určení. 
Odvozová vzdálenost v režii zhotovitele.</t>
  </si>
  <si>
    <t>12=12,000 [A]</t>
  </si>
  <si>
    <t>frézování stávající obrusné vrstvy, odhad AB tl. 0,05 m 541*0,05=27,050 [A] 
frézování stávající ložné vrstvy, odhad AB tl. 0,08 m 541*0,08=43,280 [B] 
Celkem: A+B=70,330 [C]</t>
  </si>
  <si>
    <t>frézování drážky 12 x 25 mm podél obrub a pridlazby</t>
  </si>
  <si>
    <t>238*20=4 760,000 [A]</t>
  </si>
  <si>
    <t>12373</t>
  </si>
  <si>
    <t>ODKOP PRO SPOD STAVBU SILNIC A ŽELEZNIC TŘ. I</t>
  </si>
  <si>
    <t>126,95=126,950 [A]</t>
  </si>
  <si>
    <t>12573</t>
  </si>
  <si>
    <t>VYKOPÁVKY ZE ZEMNÍKŮ A SKLÁDEK TŘ. I</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</si>
  <si>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ruční vykopávky, odstranění kořenů a napadávek 
- pažení, vzepření a rozepření vč. přepažování (vyjma štětových stěn) 
- úpravu, ochranu a očištění dna, základové spáry, stěn a svahů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položka nezahrnuje: 
- práce spojené s otvírkou zemníku</t>
  </si>
  <si>
    <t>výkop rýhy pro přípojku ÚV 
Odvozná vzdálnost v režii zhotovitele.</t>
  </si>
  <si>
    <t>50*0,8*1,5=60,000 [A]</t>
  </si>
  <si>
    <t>výkop pro nové ÚV 
Odvozná vzdálnost v režii zhotovitele.</t>
  </si>
  <si>
    <t>(Š x D x H x počet kusů z pol. 89712): 
1*1*1,7*4=6,800 [A]</t>
  </si>
  <si>
    <t>171101</t>
  </si>
  <si>
    <t>ULOŽENÍ SYPANINY DO NÁSYPŮ SE ZHUTNĚNÍM DO 95% PS</t>
  </si>
  <si>
    <t>Možnost využítí materiálu z položky 11332 se souhlasem TDI.</t>
  </si>
  <si>
    <t>25,5=25,500 [A]</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</si>
  <si>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</si>
  <si>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zásyp vhodným nenamrzavým materiálem (určeno z příčných řezů): 62,91=62,910 [A] 
zához rýh přípojek nových ÚV: 50*0,9*0,8=36,000 [B] 
Celkem: A+B=98,910 [C]</t>
  </si>
  <si>
    <t>obsyp nových ÚV</t>
  </si>
  <si>
    <t>5,279=5,279 [A]</t>
  </si>
  <si>
    <t>50*0,37=18,500 [A]</t>
  </si>
  <si>
    <t>Edef2 min. 45 MPa, plocha konstrukce vozovky+ zvýšená vozovka z kamenné dlažby + dopravni ostruvek: 500=500,000 [A] 
Edef2 min. 30 MPa, plocha chodniku a pojizdeneho chodniku: 400=400,000 [B] 
Celkem: A+B=900,000 [C]</t>
  </si>
  <si>
    <t>18214</t>
  </si>
  <si>
    <t>ÚPRAVA POVRCHŮ SROVNÁNÍM ÚZEMÍ V TL DO 0,25M</t>
  </si>
  <si>
    <t>20=20,000 [A]</t>
  </si>
  <si>
    <t>položka zahrnuje srovnání výškových rozdílů terénu</t>
  </si>
  <si>
    <t>18233</t>
  </si>
  <si>
    <t>ROZPROSTŘENÍ ORNICE V ROVINĚ V TL DO 0,20M</t>
  </si>
  <si>
    <t>položka zahrnuje: 
nutné přemístění ornice z dočasných skládek vzdálených do 50m 
rozprostření ornice v předepsané tloušťce v rovině a ve svahu do 1:5</t>
  </si>
  <si>
    <t>18241</t>
  </si>
  <si>
    <t>ZALOŽENÍ TRÁVNÍKU RUČNÍM VÝSEVEM</t>
  </si>
  <si>
    <t>Zahrnuje dodání předepsané travní směsi, její výsev na ornici, zalévání, první pokosení, to vše bez ohledu na sklon terénu</t>
  </si>
  <si>
    <t>18247</t>
  </si>
  <si>
    <t>OŠETŘOVÁNÍ TRÁVNÍKU</t>
  </si>
  <si>
    <t>Zahrnuje pokosení se shrabáním, naložení shrabků na dopravní prostředek, s odvozem a se složením, to vše bez ohledu na sklon terénu 
zahrnuje nutné zalití a hnojení</t>
  </si>
  <si>
    <t>18311</t>
  </si>
  <si>
    <t>ZALOŽENÍ ZÁHONU PRO VÝSADBU</t>
  </si>
  <si>
    <t>Rozrušení půdy do hloubky 15 cm 
Substrát písek  40%, kompost 30%, biouhel 10%, ornice 20%. 
Rozprostření substrátu tl vrstvy do 200 mm v rovině ručně</t>
  </si>
  <si>
    <t>125,5=125,500 [A]</t>
  </si>
  <si>
    <t>položka zahrnuje založení záhonu, urovnání, naložení a odvoz odpadu, to vše bez ohledu na sklon terénu</t>
  </si>
  <si>
    <t>18351</t>
  </si>
  <si>
    <t>CHEMICKÉ ODPLEVELENÍ</t>
  </si>
  <si>
    <t>Chemické odplevelení půdy postřikem na široko 2x 
odplevelení bude provedeno na vzrostlý plevel ve vegetačním období 
1. postřik minimálně 6 týdnů před výsadbou 
2. postřik 2 týdny před výsadbou</t>
  </si>
  <si>
    <t>125,5+20=145,500 [A]</t>
  </si>
  <si>
    <t>položka zahrnuje celoplošný postřik a chemickou likvidace nežádoucích rostlin nebo jejích částí a zabránění jejich dalšímu růstu na urovnaném volném terénu</t>
  </si>
  <si>
    <t>18461</t>
  </si>
  <si>
    <t>MULČOVÁNÍ</t>
  </si>
  <si>
    <t>Drcená kůra jemná prosátá</t>
  </si>
  <si>
    <t>položka zahrnuje dodání a rozprostření mulčovací kůry nebo štěpky v předepsané tloušťce nebo mulčovací textilie bez ohledu na sklon terénu, stabilizaci mulče proti erozi, přísady proti vznícení mulče, naložení a odvoz odpadu</t>
  </si>
  <si>
    <t>184A1</t>
  </si>
  <si>
    <t>VYSAZOVÁNÍ KEŘŮ LISTNATÝCH S BALEM VČETNĚ VÝKOPU JAMKY</t>
  </si>
  <si>
    <t>pažitka pobřežní 27 ks 
amsónie Hubrichtova 10 ks 
baptísie jižní 12 ks 
třapatkovka bledá 12 ks 
kakost krvavý 32 ks 
kosatec německý 25 ks 
mnohokvět hroznatý 36 ks 
levandule úzkolistá (Lavandula angustifolia 'Aromatico Blue') 21 ks 
levandule úzkolistá (Lavandula angustifolia 'Hidcote Blue) 40 ks 
levandule úzkolistá (Lavandula angustifolia 'Munstead') 41 ks 
šanta zkřížená 57 ks 
dochan psárkovitý 6 ks 
perovskie lebedolistá 6 ks 
koniklec německý 39 ks 
šalvěj hajní 65 ks 
rozchodníkovec nachový 34 ks 
šuškarda 19 ks 
svíčkovec Liendheimerův 20 ks 
tavolník japonský 22 ks 
sasanka lesní 27 ks 
třapatka nachová 27 ks 
denivka citrónová 15 ks 
řebříček obecný 48 ks 
krásnoočko přeslenité 18 ks 
bělozářka větevnatá 14 ks 
hlaváč kavkazský 9 ks 
denivka plavá 5 ks 
levandule úzkolistá (Lavandula angustifolia 'Hidcote Alba') 9 ks 
proso prutnaté 3 ks 
třezalka 6 ks   
Cibuloviny        
Allium ´Purple Sensation´ (česnek) 60 ks 
Allium 'Sphaerocephalon' (česnek) 220 ks 
Crocus  ´Flower Record´  (šafrán) 90 ks 
Crocus  ´Golden Yellow´ (šafrán) 110 ks 
Crocus  ´Pickwick´  (šafrán) 50 ks 
Crocus sieberi ´Tricolor´  (šafrán) 50 ks 
Crocus tom. ´Ruby Giant´  (šafrán) 250 ks 
Iris reticulata 'Harmony' (kosatec) 75 ks 
Tulipa ´Red Riding Hood´   (tulipán) 450 ks 
Tulipa praestans -  mix 300 ks</t>
  </si>
  <si>
    <t>Výsadba keře s balem do 200 mm: 34=34,000 [A] 
Výsadba trvalek hrnkovaných 80-120 mm: 681=681,000 [B] 
Výsadba cibulí nebo hlíz: 1655=1 655,000 [C] 
Celkem: A+B+C=2 370,000 [D]</t>
  </si>
  <si>
    <t>Položka vysazování keřů zahrnuje dodávku projektem předepsaných  keřů,  hloubení jamek (min. rozměry pro keře 30/30/30cm) s event. výměnou půdy, s hnojením anorganickým hnojivem a přídavkem organického hnojiva dle PD, zálivku,  a pod. 
položka zahrnuje veškerý materiál, výrobky a polotovary, včetně mimostaveništní a vnitrostaveništní dopravy (rovněž přesuny), včetně naložení a složení, případně s uložením</t>
  </si>
  <si>
    <t>18600</t>
  </si>
  <si>
    <t>ZALÉVÁNÍ VODOU</t>
  </si>
  <si>
    <t>3,3=3,300 [A]</t>
  </si>
  <si>
    <t>položka zahrnuje veškerý materiál, výrobky a polotovary, včetně mimostaveništní a vnitrostaveništní dopravy (rovněž přesuny), včetně naložení a složení, případně s uložením</t>
  </si>
  <si>
    <t>76*2,3=174,800 [A]</t>
  </si>
  <si>
    <t>76=76,000 [A]</t>
  </si>
  <si>
    <t>Zlepšení aktivní zóny hydraulickým pojivem do hloubky 0,5 m, míra zhutnění 100 % PS, plocha ze Edef2 MIN 45 MPa</t>
  </si>
  <si>
    <t>500=500,000 [A]</t>
  </si>
  <si>
    <t>50*0,1*0,8=4,000 [A]</t>
  </si>
  <si>
    <t>SC C3/4 tl. 180 mm</t>
  </si>
  <si>
    <t>310=310,000 [A]</t>
  </si>
  <si>
    <t>56315</t>
  </si>
  <si>
    <t>VOZOVKOVÉ VRSTVY Z MECHANICKY ZPEVNĚNÉHO KAMENIVA TL. DO 250MM</t>
  </si>
  <si>
    <t>konstrukce zvyseneho prahu - mechanicky zpevnene kamenivo, tl. 220 mm</t>
  </si>
  <si>
    <t>157=157,000 [A]</t>
  </si>
  <si>
    <t>388=388,000 [A]</t>
  </si>
  <si>
    <t>56335</t>
  </si>
  <si>
    <t>VOZOVKOVÉ VRSTVY ZE ŠTĚRKODRTI TL. DO 250MM</t>
  </si>
  <si>
    <t>spodní podkladní vrstva ŠDB 0/63 podle ČSN EN 13285, tl. min. 200 mm</t>
  </si>
  <si>
    <t>ŠDA tl. min. 250 mm</t>
  </si>
  <si>
    <t>podkladní vrstva ŠDA 0/63, tl. min. 250 mm: 369,6=369,600 [A] 
zvýšená vozovka z kamenné dlažby - ŠDA 0/63, plocha zvýšené vozovky: 188,4=188,400 [B] 
Celkem: A+B=558,000 [C]</t>
  </si>
  <si>
    <t>56366</t>
  </si>
  <si>
    <t>VOZOVKOVÉ VRSTVY Z RECYKLOVANÉHO MATERIÁLU TL DO 300MM</t>
  </si>
  <si>
    <t>dosypání pruhu na d přípojkou ÚV v areálu a podél chodníku směrem k technickému areálu</t>
  </si>
  <si>
    <t>- dodání recyklátu v požadované kvalitě 
- očištění podkladu 
- uložení recyklátu dle předepsaného technologického předpisu, zhutnění vrstvy v předepsané tloušťce 
- zřízení vrstvy bez rozlišení šířky, pokládání vrstvy po etapách, včetně pracovních spar a spojů 
- úpravu napojení, ukončení  
- nezahrnuje postřiky, nátěry</t>
  </si>
  <si>
    <t>PS-C, 0,35 kg/m2 na vrstvě ACL. Plocha z pol. 574C66: 250=250,000 [A] 
PS-C, 0,35 kg/m2 na vrstvě ACP. Plocha z pol. 574E78: 250=250,000 [B] 
Celkem: A+B=500,000 [C]</t>
  </si>
  <si>
    <t>ACL 16S, tl. 70 mm</t>
  </si>
  <si>
    <t>250=250,000 [A]</t>
  </si>
  <si>
    <t>58221</t>
  </si>
  <si>
    <t>DLÁŽDĚNÉ KRYTY Z DROBNÝCH KOSTEK DO LOŽE Z KAMENIVA</t>
  </si>
  <si>
    <t>vozovka z kamenné dlažby tl. 100 mm, do lože 40 mm z fr. 4-8. Spáry mezi kostkami budou vyplněny drobným kamenivem. Nájezdové rampy budou z barevně odlišného materiálu než pochozí plocha. Nájezdové rampy v tmavé barvě, např. antracitové a pochozí plocha ve světlé barvě, např. světlá žula.</t>
  </si>
  <si>
    <t>135=135,000 [A]</t>
  </si>
  <si>
    <t>58222</t>
  </si>
  <si>
    <t>DLÁŽDĚNÉ KRYTY Z DROBNÝCH KOSTEK DO LOŽE Z MC</t>
  </si>
  <si>
    <t>přídlažba tl. 100/100/100 mm, u obruby do bet. lože.</t>
  </si>
  <si>
    <t>8,2*0,15=1,230 [A]</t>
  </si>
  <si>
    <t>281=281,000 [A]</t>
  </si>
  <si>
    <t>582614</t>
  </si>
  <si>
    <t>KRYTY Z BETON DLAŽDIC SE ZÁMKEM BAREV TL 60MM DO LOŽE Z KAM</t>
  </si>
  <si>
    <t>betonová dlažba tl. 60mm do lože 30 mm, rozměr kostek 10x10 cm, barva červená a černá, skládaná do vzoru</t>
  </si>
  <si>
    <t>84=84,000 [A]</t>
  </si>
  <si>
    <t>582615</t>
  </si>
  <si>
    <t>KRYTY Z BETON DLAŽDIC SE ZÁMKEM BAREV TL 80MM DO LOŽE Z KAM</t>
  </si>
  <si>
    <t>Pojížděná betonová dlažba červená tl. 80 mm do lože 40 mm. Spáry mezi kostkami budou vyplněny drobným kamenivem.</t>
  </si>
  <si>
    <t>582617</t>
  </si>
  <si>
    <t>KRYTY Z BETON DLAŽDIC SE ZÁMKEM ŠEDÝCH RELIÉF TL 60MM DO LOŽE Z KAM</t>
  </si>
  <si>
    <t>Reliéfní betonová dlažba šedá tl. 60 mm do lože 30 mm. Spáry mezi kostkami budou vyplněny drobným kamenivem.</t>
  </si>
  <si>
    <t>4,5=4,500 [A]</t>
  </si>
  <si>
    <t>33=33,000 [A]</t>
  </si>
  <si>
    <t>711117</t>
  </si>
  <si>
    <t>IZOLACE BĚŽNÝCH KONSTRUKCÍ PROTI ZEMNÍ VLHKOSTI Z PE FÓLIÍ</t>
  </si>
  <si>
    <t>nopová folie u budov, 0,5 m2 na 1 m délky, včetně ukončovací lišty dl. 96 m</t>
  </si>
  <si>
    <t>96*0,5=48,000 [A]</t>
  </si>
  <si>
    <t>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geotextilii</t>
  </si>
  <si>
    <t>přípojky ÚV, včetně napojení</t>
  </si>
  <si>
    <t>50=50,000 [A]</t>
  </si>
  <si>
    <t>výměna stávající teleskopické zemní soupravy - nové teleskopické zemní soupravy na vodovodu</t>
  </si>
  <si>
    <t>7=7,000 [A]</t>
  </si>
  <si>
    <t>přípojky ÚV</t>
  </si>
  <si>
    <t>899651</t>
  </si>
  <si>
    <t>TLAKOVÉ ZKOUŠKY POTRUBÍ DN DO 300MM</t>
  </si>
  <si>
    <t>vodovod</t>
  </si>
  <si>
    <t>899652</t>
  </si>
  <si>
    <t>ZKOUŠKA VODOTĚSNOSTI POTRUBÍ DN DO 300MM</t>
  </si>
  <si>
    <t>89975</t>
  </si>
  <si>
    <t>PROPLACH A DEZINFEKCE VODOVODNÍHO POTRUBÍ DN DO 300MM</t>
  </si>
  <si>
    <t>- napuštění a vypuštění vody, dodání vody a dezinfekčního prostředku, bakteriologický rozbor vody.</t>
  </si>
  <si>
    <t>70</t>
  </si>
  <si>
    <t>9111C1</t>
  </si>
  <si>
    <t>ZÁBRADLÍ SILNIČNÍ LANKOVÉ - DODÁVKA A MONTÁŽ</t>
  </si>
  <si>
    <t>Zahrazovací sloupky s řetězem. 
Vzhled zahrazovacích sloupků a řetězu musí odpovídat vizuálnímu manuálu města. Materiál sloupků se předpokládá litina. Barva sloupků a řetězu se předpokládá antracitová. Konkrétní výrobky musí být před instalací odsouhlaseny investorem.</t>
  </si>
  <si>
    <t>položka zahrnuje: 
- dodání zábradlí bez ohledu na materiál sloupků (ocel, kompozit) včetně předepsané povrchové úpravy 
- osazení sloupků zaberaněním nebo osazením do betonových bloků bez ohledu na jejich materiál (včetně betonových bloků a nutných zemních prací) 
- případné bednění ( trubku) betonové patky v gabionové zdi</t>
  </si>
  <si>
    <t>71</t>
  </si>
  <si>
    <t>IS21a: 2=2,000 [A] 
P4: 3=3,000 [B] 
C1: 3=3,000 [C] 
IS22e: 2=2,000 [D] 
IS22c: 2=2,000 [E] 
IS22f: 2=2,000 [F] 
B4: 1=1,000 [G] 
C4a: 2=2,000 [H] 
B28: 1=1,000 [I] 
E13: 1=1,000 [J] 
Celkem: A+B+C+D+E+F+G+H+I+J=19,000 [K]</t>
  </si>
  <si>
    <t>72</t>
  </si>
  <si>
    <t>P4: 6=6,000 [A] 
P6: 1=1,000 [B] 
E2b: 4=4,000 [C] 
P2: 5=5,000 [D] 
B20a: 8=8,000 [E] 
B20b: 1=1,000 [F] 
Celkem: A+B+C+D+E+F=25,000 [G]</t>
  </si>
  <si>
    <t>73</t>
  </si>
  <si>
    <t>914471</t>
  </si>
  <si>
    <t>DOPRAVNÍ ZNAČKY 100X150CM HLINÍKOVÉ FÓLIE TŘ 2 - DODÁVKA A MONTÁŽ</t>
  </si>
  <si>
    <t>IZ8a: 6=6,000 [A] 
IZ8b: 5=5,000 [B] 
Celkem: A+B=11,000 [C]</t>
  </si>
  <si>
    <t>74</t>
  </si>
  <si>
    <t>914473</t>
  </si>
  <si>
    <t>DOPRAVNÍ ZNAČKY 100X150CM HLINÍKOVÉ FÓLIE TŘ 2 - DEMONTÁŽ</t>
  </si>
  <si>
    <t>IZ9a: 1=1,000 [A] 
IZ9b: 1=1,000 [B] 
Celkem: A+B=2,000 [C]</t>
  </si>
  <si>
    <t>75</t>
  </si>
  <si>
    <t>18=18,000 [A]</t>
  </si>
  <si>
    <t>76</t>
  </si>
  <si>
    <t>77</t>
  </si>
  <si>
    <t>V7a (0,50): 14=14,000 [A] 
V4 (0,125): 9*0,125=1,125 [B] 
V4 (0,25): 68*0,25=17,000 [C] 
V1a (0,125): 7,5*0,125=0,938 [D] 
V13 (0,50): 3,5=3,500 [E] 
V20 - piktogram cyklo: 2*0,65=1,300 [F] 
Celkem: A+B+C+D+E+F=37,863 [G]</t>
  </si>
  <si>
    <t>78</t>
  </si>
  <si>
    <t>79</t>
  </si>
  <si>
    <t>91551</t>
  </si>
  <si>
    <t>VODOROVNÉ DOPRAVNÍ ZNAČENÍ - PŘEDEM PŘIPRAVENÉ SYMBOLY</t>
  </si>
  <si>
    <t>V20 - piktogram cyklo: 2=2,000 [A]</t>
  </si>
  <si>
    <t>položka zahrnuje: 
- dodání a pokládku předepsaného symbolu 
- zahrnuje předznačení a reflexní úpravu</t>
  </si>
  <si>
    <t>80</t>
  </si>
  <si>
    <t>dopravní ostrůvek v ulici Zborovská 20=20,000 [A] 
dopravní ostrůvek na vjezdu do technického areálu města 14=14,000 [B] 
Celkem: A+B=34,000 [C]</t>
  </si>
  <si>
    <t>81</t>
  </si>
  <si>
    <t>917212</t>
  </si>
  <si>
    <t>ZÁHONOVÉ OBRUBY Z BETONOVÝCH OBRUBNÍKŮ ŠÍŘ 80MM</t>
  </si>
  <si>
    <t>Do betonového lože s opěrou z betonu C25/30n XF1.</t>
  </si>
  <si>
    <t>160=160,000 [A]</t>
  </si>
  <si>
    <t>82</t>
  </si>
  <si>
    <t>nové silnicni betonove obruby, přechodový kus: 2=2,000 [A] 
nové silniční betonové obruby: 5=5,000 [B] 
Celkem: A+B=7,000 [C]</t>
  </si>
  <si>
    <t>83</t>
  </si>
  <si>
    <t>917424</t>
  </si>
  <si>
    <t>CHODNÍKOVÉ OBRUBY Z KAMENNÝCH OBRUBNÍKŮ ŠÍŘ 150MM</t>
  </si>
  <si>
    <t>OP7 120/250 nášlap +0: 56=56,000 [A]</t>
  </si>
  <si>
    <t>84</t>
  </si>
  <si>
    <t>OP4 200/250 nášlap +18 cm: 44=44,000 [A] 
OP5 200/200 nášlap +2 cm: 16,2=16,200 [B] 
Celkem: A+B=60,200 [C]</t>
  </si>
  <si>
    <t>85</t>
  </si>
  <si>
    <t>917426</t>
  </si>
  <si>
    <t>CHODNÍKOVÉ OBRUBY Z KAMENNÝCH OBRUBNÍKŮ ŠÍŘ 250MM</t>
  </si>
  <si>
    <t>OP3 250/200 nášlap +15 cm: 143=143,000 [A] 
OP3 sklopeny 250/200 nášlap max. +8 cm: 4=4,000 [B] 
OP6 250/150 nášlap +0-2 cm: 38=38,000 [C] 
přechodový kus: 8=8,000 [D] 
Celkem: A+B+C+D=193,000 [E]</t>
  </si>
  <si>
    <t>86</t>
  </si>
  <si>
    <t>110=110,000 [A]</t>
  </si>
  <si>
    <t>87</t>
  </si>
  <si>
    <t>88</t>
  </si>
  <si>
    <t>SO 185</t>
  </si>
  <si>
    <t>Dopravně inženýrská opatření (DIO)</t>
  </si>
  <si>
    <t>01R</t>
  </si>
  <si>
    <t>OPRAVA OBJÍZDNÝCH TRAS</t>
  </si>
  <si>
    <t>Opravy objízdných tras. Čerpání se souhlasem TDI. Skutečné náklady budou účtovány podle výkazu skutečně odvedených prací, podle ceníku ÚRS v aktuální cenové hladině v době realizace.</t>
  </si>
  <si>
    <t>Passport objízdných tras před a po stavbě. Posouzení úseků, které se zhoršily vlivem objízdné trasy.  
Čerpání pouze na přímý příkaz TDI.</t>
  </si>
  <si>
    <t>03720</t>
  </si>
  <si>
    <t>POMOC PRÁCE ZAJIŠŤ NEBO ZŘÍZ REGULACI A OCHRANU DOPRAVY</t>
  </si>
  <si>
    <t>Položka zahrnuje dopravně inženýrská opatření v průběhu celé stavby (dle schváleného plánu ZOV, DIO a vyjádření DI PČR), zahrnuje pronájem dopravního znační - tzn. osazení, přesuny a odvoz provizorního dopravního značení po dobu jednotlivých etap zhotovitele - tzn. celé stavby. Zahrnuje dočasné dopravní značení, semafory, dopravní zařízení (např citybloky, provizorní betonová a ocelová svodidla, světelné výstražné zařízení atd.) oplocení a všechny související práce po dobu trvání celé stavby. Zahrnuje přesun betonových svodidel a úpravu DZ ve všech etapách výstavby. Součástí položky je i údržba a péče o dopravně inženýrská opatření v průběhu celé stavby. 
Součástí položky je návrh DIO Zhotovitelem, včetně jeho projednání a zajištění DIR. 
Pro celou stavbu.  
Položka bude čerpána se souhlasem investora a TDI.</t>
  </si>
  <si>
    <t>SO 401</t>
  </si>
  <si>
    <t>Veřejné osvětlení</t>
  </si>
  <si>
    <t>D1</t>
  </si>
  <si>
    <t>Materiály</t>
  </si>
  <si>
    <t>01</t>
  </si>
  <si>
    <t>Stožár bezpaticový třístupňový silniční s manžetou, antracit</t>
  </si>
  <si>
    <t>KS</t>
  </si>
  <si>
    <t>Stožár bezpaticový třístupňový silniční s manžetou, antracit JBUD 10, 159/108/89 mm   
Investor požaduje sloupy a svítidla VO v barvě antracit. 
Investor musí předem odsouhlasit konkrétní vybrané výrobky.</t>
  </si>
  <si>
    <t>02</t>
  </si>
  <si>
    <t>Výložník rovný, čtyřramenný, antracit</t>
  </si>
  <si>
    <t>Výložník rovný, čtyřramenný, antracit UD 4/89-1500  
Investor požaduje sloupy a svítidla VO v barvě antracit. 
Investor musí předem odsouhlasit konkrétní vybrané výrobky.</t>
  </si>
  <si>
    <t>03</t>
  </si>
  <si>
    <t>Stožár bezpaticový třístupňový silniční, přechody pro chodce s manžetou, antracit</t>
  </si>
  <si>
    <t>Stožár bezpaticový třístupňový silniční, přechody pro chodce s manžetou, antracit. STP-6B, 133/108/89 mm   
Investor požaduje sloupy a svítidla VO v barvě antracit. 
Investor musí předem odsouhlasit konkrétní vybrané výrobky.</t>
  </si>
  <si>
    <t>04</t>
  </si>
  <si>
    <t>Výložník rovný pro přisvícení přechodů, antracit</t>
  </si>
  <si>
    <t>Výložník rovný pro přisvícení přechodů, antracit. UD 1-1000A   
Investor požaduje sloupy a svítidla VO v barvě antracit. 
Investor musí předem odsouhlasit konkrétní vybrané výrobky.</t>
  </si>
  <si>
    <t>05</t>
  </si>
  <si>
    <t>Elektrovýzbroj 1 pojistka</t>
  </si>
  <si>
    <t>Elektrovýzbroj 1 pojistka 
SV-x9.35.4p vč. Pojistky</t>
  </si>
  <si>
    <t>06</t>
  </si>
  <si>
    <t>Elektrovýzbroj 4 pojistky</t>
  </si>
  <si>
    <t>Elektrovýzbroj 4 pojistky 
SV-x9.35.4p vč. Pojistky</t>
  </si>
  <si>
    <t>07</t>
  </si>
  <si>
    <t>Svítidlo LED, silniční</t>
  </si>
  <si>
    <t>Svítidlo LED, silniční 
24LED, 30W, 3000K</t>
  </si>
  <si>
    <t>08</t>
  </si>
  <si>
    <t>Svítidlo LED, silniční, přechod pro chodce</t>
  </si>
  <si>
    <t>Svítidlo LED, silniční, přechod pro chodce 
16LED, 27W, 5000K</t>
  </si>
  <si>
    <t>09</t>
  </si>
  <si>
    <t>Zemní vedení</t>
  </si>
  <si>
    <t>Zemní vedení 
CYKY-J 4x10</t>
  </si>
  <si>
    <t>Kabel pro svítidla na nových sloupech</t>
  </si>
  <si>
    <t>Kabel pro svítidla na nových sloupech 
CYKY-J 3x1,5</t>
  </si>
  <si>
    <t>Smršťovací koncovka rozdělovací</t>
  </si>
  <si>
    <t>Smršťovací koncovka rozdělovací 
na kabel 4x10</t>
  </si>
  <si>
    <t>Svorka spojovací páska-drát</t>
  </si>
  <si>
    <t>Svorka spojovací páska-drát 
SR 3a</t>
  </si>
  <si>
    <t>Svorka spojovací páska-páska</t>
  </si>
  <si>
    <t>Svorka spojovací páska-páska 
SR 2b</t>
  </si>
  <si>
    <t>Kabelové oko šroubové</t>
  </si>
  <si>
    <t>Zemnící pásek FeZn 30x4</t>
  </si>
  <si>
    <t>KG</t>
  </si>
  <si>
    <t>Zemnící drát FeZn10</t>
  </si>
  <si>
    <t>Spojka zemního vedení</t>
  </si>
  <si>
    <t>Spojka zemního vedení 4x35</t>
  </si>
  <si>
    <t>Kabelové oko šroubové M10</t>
  </si>
  <si>
    <t>Chránička Kopoflex</t>
  </si>
  <si>
    <t>Chránička Kopoflex průměr 50</t>
  </si>
  <si>
    <t>Chránička Kopoflex průměr 110, rezerva 5x přes komunikaci</t>
  </si>
  <si>
    <t>Smršťovací bužírka žlutozelená</t>
  </si>
  <si>
    <t>Smršťovací bužírka žlutozelená na FeZn10</t>
  </si>
  <si>
    <t>Výstražná folie</t>
  </si>
  <si>
    <t>Antikorozní ochrana</t>
  </si>
  <si>
    <t>Antikorozní ochrana např. asfaltová zálivka, atikorozní páska, licí pryskyřice</t>
  </si>
  <si>
    <t>Pomocný materiál</t>
  </si>
  <si>
    <t>%</t>
  </si>
  <si>
    <t>Pomocný materiál 
sada</t>
  </si>
  <si>
    <t>D2</t>
  </si>
  <si>
    <t>Montážní práce</t>
  </si>
  <si>
    <t>Demontáž starých stožárů vč. patek a výložníků</t>
  </si>
  <si>
    <t>H</t>
  </si>
  <si>
    <t>Demontáž svítidel</t>
  </si>
  <si>
    <t>Odpojení starého vedení, odpojení odboček, zapojení odboček</t>
  </si>
  <si>
    <t>Přesun stožárů</t>
  </si>
  <si>
    <t>Hloubení rýh do šířky 600mm</t>
  </si>
  <si>
    <t>Hloubení šachet pro patky</t>
  </si>
  <si>
    <t>11xnový, 2xpřesun Hloubení šachet pro patky</t>
  </si>
  <si>
    <t>Obsyp kabelu, vč. položení výstražné folie</t>
  </si>
  <si>
    <t>Zásyp výkopu, zhutnění</t>
  </si>
  <si>
    <t>Ukotvení sloupu včetně materiálu</t>
  </si>
  <si>
    <t>beton a zásyp Ukotvení sloupu včetně materiálu</t>
  </si>
  <si>
    <t>Instalace stožáru</t>
  </si>
  <si>
    <t>Montáž výložníků</t>
  </si>
  <si>
    <t>Montáž svítidel s přívodem</t>
  </si>
  <si>
    <t>Uložení zemního vedení - kabel silový s Cu jádrem 4x16mm2</t>
  </si>
  <si>
    <t>Příplatek za zatahování do chráničky do 0,75kg/m</t>
  </si>
  <si>
    <t>Uložení uzemnění - zemnící pásek</t>
  </si>
  <si>
    <t>Propojení zemnícího pásku a připojení odboček drát do 10mm</t>
  </si>
  <si>
    <t>Montáž kabelové zemní spojky</t>
  </si>
  <si>
    <t>Připojení svítidla a elektrovýzbroje stožáru (vč. připojovacích skříní)</t>
  </si>
  <si>
    <t>Připojení zemnících drátů ke stožárům</t>
  </si>
  <si>
    <t>Práce plošiny</t>
  </si>
  <si>
    <t>Poplatek za recyklaci svítidla</t>
  </si>
  <si>
    <t>Poplatek za recyklaci světelného zdroje</t>
  </si>
  <si>
    <t>Odvoz suti - beton do 20km, včetně likvidace</t>
  </si>
  <si>
    <t>Odvoz demontovaných stožárů, výložníků, svítidel do 10km</t>
  </si>
  <si>
    <t>dle požadavku správce VO Odvoz demontovaných stožárů, výložníků, svítidel do 10km</t>
  </si>
  <si>
    <t>D3</t>
  </si>
  <si>
    <t>Práce v HZS</t>
  </si>
  <si>
    <t>Vytýčení stávajících sítí všech správců</t>
  </si>
  <si>
    <t>Meřící protokol kvality osvětlení dle ČSN</t>
  </si>
  <si>
    <t>Geodetické zaměření skutečného stavu</t>
  </si>
  <si>
    <t>Revize</t>
  </si>
  <si>
    <t>sada Revize</t>
  </si>
  <si>
    <t>SO 402</t>
  </si>
  <si>
    <t>Stavební příprava pro kabelové vedení (datová síť)</t>
  </si>
  <si>
    <t>Výkop rýhy pro chráničky.</t>
  </si>
  <si>
    <t>0,65*0,5*195=63,375 [A]</t>
  </si>
  <si>
    <t>Výkop šachty pro kabelové komory.</t>
  </si>
  <si>
    <t>3*2*2*1,7=20,400 [A]</t>
  </si>
  <si>
    <t>Zásyp rýh s chráničkami.</t>
  </si>
  <si>
    <t>0,55*0,5*195=53,625 [A]</t>
  </si>
  <si>
    <t>Obsyp kabelových komor.</t>
  </si>
  <si>
    <t>3*(2*2-0,8*0,8)=10,080 [A]</t>
  </si>
  <si>
    <t>3*(1*1*0,1)=0,300 [A]</t>
  </si>
  <si>
    <t>45157</t>
  </si>
  <si>
    <t>PODKLADNÍ A VÝPLŇOVÉ VRSTVY Z KAMENIVA TĚŽENÉHO</t>
  </si>
  <si>
    <t>Podkladní vrstva pro chráničky z ŠP, tl. 0,1 m</t>
  </si>
  <si>
    <t>0,1*0,5*195=9,750 [A]</t>
  </si>
  <si>
    <t>87614</t>
  </si>
  <si>
    <t>CHRÁNIČKY Z TRUB PLAST DN DO 40MM</t>
  </si>
  <si>
    <t>HDPE mikrotrubička 14x10 mm 
2xHDPE tlustostěnná 40x33 mm 
Součástí dodávky je zaslepení chrániček víčkem na hranici stavby.</t>
  </si>
  <si>
    <t>HDPE mikrotrubička 14x10 mm 195=195,000 [A] 
2xHDPE tlustostěnná 40x33 mm 2*195=390,000 [B] 
Celkem: A+B=585,000 [C]</t>
  </si>
  <si>
    <t>8988E</t>
  </si>
  <si>
    <t>KABELOVÉ KOMORY Z PLASTICKÝCH HMOT, UŽITNÝ OBJEM DO 1,3M3</t>
  </si>
  <si>
    <t>Kabelová komora z HDPE 790/790/1525 mm</t>
  </si>
  <si>
    <t>Zadlažďovací víko pro kabelovou komoru.</t>
  </si>
  <si>
    <t>899309</t>
  </si>
  <si>
    <t>DOPLŇKY NA POTRUBÍ - VÝSTRAŽNÁ FÓLIE</t>
  </si>
  <si>
    <t>195=195,000 [A]</t>
  </si>
  <si>
    <t>- Položka zahrnuje veškerý materiál, výrobky a polotovary, včetně mimostaveništní a vnitrostaveništní dopravy (rovněž přesuny), včetně naložení a složení,případně s uložením.</t>
  </si>
  <si>
    <t>SO 501</t>
  </si>
  <si>
    <t>Přeložka NTL plynovodu</t>
  </si>
  <si>
    <t>012103000</t>
  </si>
  <si>
    <t>Geodetické práce před výstavbou</t>
  </si>
  <si>
    <t>012203000</t>
  </si>
  <si>
    <t>Geodetické práce při provádění stavby</t>
  </si>
  <si>
    <t>012303000</t>
  </si>
  <si>
    <t>Geodetické práce po výstavbě</t>
  </si>
  <si>
    <t>043194R000</t>
  </si>
  <si>
    <t>Ostatní zkoušky - zkoušky hutnění</t>
  </si>
  <si>
    <t>045002000</t>
  </si>
  <si>
    <t>Kompletační a koordinační činnost</t>
  </si>
  <si>
    <t>065002000</t>
  </si>
  <si>
    <t>Mimostaveništní doprava materiálů</t>
  </si>
  <si>
    <t>HZS4212</t>
  </si>
  <si>
    <t>Hodinová zúčtovací sazba revizní technik specialista</t>
  </si>
  <si>
    <t>HOD</t>
  </si>
  <si>
    <t>Hodinové zúčtovací sazby ostatních profesí revizní a kontrolní činnost revizní technik specialista</t>
  </si>
  <si>
    <t>16 výchozí revize vč. vydání revizní zprávy=16,000 [A]</t>
  </si>
  <si>
    <t>119001421</t>
  </si>
  <si>
    <t>Dočasné zajištění kabelů a kabelových tratí ze 3 volně ložených kabelů</t>
  </si>
  <si>
    <t>15 kabely VO - souběh=15,000 [A] 
6*1 kabely VO - křížení=6,000 [B] 
4*1 kabely NN, VN - křížení=4,000 [C] 
Celkem: A+B+C=25,000 [D]</t>
  </si>
  <si>
    <t>119003215</t>
  </si>
  <si>
    <t>Trubková mobilní plotová zábrana výšky do 1,5 m pro zabezpečení výkopu zřízení</t>
  </si>
  <si>
    <t>Pomocné konstrukce při zabezpečení výkopu svislé ocelové mobilní oplocení, výšky do 1,5 m panely ze svařovaných trubek zřízení</t>
  </si>
  <si>
    <t>2*50=100,000 [A]</t>
  </si>
  <si>
    <t>119003216</t>
  </si>
  <si>
    <t>Trubková mobilní plotová zábrana výšky do 1,5 m pro zabezpečení výkopu odstranění</t>
  </si>
  <si>
    <t>Pomocné konstrukce při zabezpečení výkopu svislé ocelové mobilní oplocení, výšky do 1,5 m panely ze svařovaných trubek odstranění</t>
  </si>
  <si>
    <t>119004111</t>
  </si>
  <si>
    <t>Bezpečný vstup nebo výstup z výkopu pomocí žebříku zřízení</t>
  </si>
  <si>
    <t>2*1.8 jámy odpoje a propoje=3,600 [A]</t>
  </si>
  <si>
    <t>119004112</t>
  </si>
  <si>
    <t>Bezpečný vstup nebo výstup z výkopu pomocí žebříku odstranění</t>
  </si>
  <si>
    <t>132251252</t>
  </si>
  <si>
    <t>Hloubení rýh nezapažených š do 2000 mm v hornině třídy těžitelnosti I skupiny 3 objem do 50 m3 strojně</t>
  </si>
  <si>
    <t>Hloubení nezapažených rýh šířky přes 800 do 2 000 mm strojně s urovnáním dna do předepsaného profilu a spádu v hornině třídy těžitelnosti I skupiny 3 přes 20 do 50 m3</t>
  </si>
  <si>
    <t>uvažováno zatřídění hornit - 50% tř.3/50% tř.4 - viz TZ 
2*4*2*(1.8-0.4)*0.5 propojové rýhy=11,200 [A] 
44*(1.415-0.4)*1*0.5=22,330 [B] 
Celkem: A+B=33,530 [C]</t>
  </si>
  <si>
    <t>132351252</t>
  </si>
  <si>
    <t>Hloubení rýh nezapažených š do 2000 mm v hornině třídy těžitelnosti II skupiny 4 objem do 50 m3 strojně</t>
  </si>
  <si>
    <t>Hloubení nezapažených rýh šířky přes 800 do 2 000 mm strojně s urovnáním dna do předepsaného profilu a spádu v hornině třídy těžitelnosti II skupiny 4 přes 20 do 50 m3</t>
  </si>
  <si>
    <t>139001101</t>
  </si>
  <si>
    <t>Příplatek za ztížení vykopávky v blízkosti podzemního vedení</t>
  </si>
  <si>
    <t>Příplatek k cenám hloubených vykopávek za ztížení vykopávky v blízkosti podzemního vedení nebo výbušnin pro jakoukoliv třídu horniny</t>
  </si>
  <si>
    <t>22.4 výkopy v místech propojů=22,400 [A]</t>
  </si>
  <si>
    <t>162751117</t>
  </si>
  <si>
    <t>Vodorovné přemístění přes 9 000 do 10000 m výkopku/sypaniny z horniny třídy těžitelnosti I skupiny 1 až 3</t>
  </si>
  <si>
    <t>Vodorovné přemístění výkopku nebo sypaniny po suchu na obvyklém dopravním prostředku, bez naložení výkopku, avšak se složením bez rozhrnutí z horniny třídy těžitelnosti I skupiny 1 až 3 na vzdálenost přes 9 000 do 10 000 m</t>
  </si>
  <si>
    <t>(30.9+6)*0.5=18,450 [A]</t>
  </si>
  <si>
    <t>162751119</t>
  </si>
  <si>
    <t>Příplatek k vodorovnému přemístění výkopku/sypaniny z horniny třídy těžitelnosti I skupiny 1 až 3 ZKD 1000 m přes 10000 m</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</si>
  <si>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</si>
  <si>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18.45*5=92,250 [A]</t>
  </si>
  <si>
    <t>162751137</t>
  </si>
  <si>
    <t>Vodorovné přemístění přes 9 000 do 10000 m výkopku/sypaniny z horniny třídy těžitelnosti II skupiny 4 a 5</t>
  </si>
  <si>
    <t>Vodorovné přemístění výkopku nebo sypaniny po suchu na obvyklém dopravním prostředku, bez naložení výkopku, avšak se složením bez rozhrnutí z horniny třídy těžitelnosti II skupiny 4 a 5 na vzdálenost přes 9 000 do 10 000 m</t>
  </si>
  <si>
    <t>162751139</t>
  </si>
  <si>
    <t>Příplatek k vodorovnému přemístění výkopku/sypaniny z horniny třídy těžitelnosti II skupiny 4 a 5 ZKD 1000 m přes 10000 m</t>
  </si>
  <si>
    <t>Vodorovné přemístění výkopku nebo sypaniny po suchu na obvyklém dopravním prostředku, bez naložení výkopku, avšak se složením bez rozhrnutí z horniny třídy těžitelnosti II skupiny 4 a 5 na vzdálenost Příplatek k ceně za každých dalších i započatých 1 000 m</t>
  </si>
  <si>
    <t>167151101</t>
  </si>
  <si>
    <t>Nakládání výkopku z hornin třídy těžitelnosti I skupiny 1 až 3 do 100 m3</t>
  </si>
  <si>
    <t>Nakládání, skládání a překládání neulehlého výkopku nebo sypaniny strojně nakládání, množství do 100 m3, z horniny třídy těžitelnosti I, skupiny 1 až 3</t>
  </si>
  <si>
    <t>167151102</t>
  </si>
  <si>
    <t>Nakládání výkopku z hornin třídy těžitelnosti II skupiny 4 a 5 do 100 m3</t>
  </si>
  <si>
    <t>Nakládání, skládání a překládání neulehlého výkopku nebo sypaniny strojně nakládání, množství do 100 m3, z horniny třídy těžitelnosti II, skupiny 4 a 5</t>
  </si>
  <si>
    <t>171201231</t>
  </si>
  <si>
    <t>Poplatek za uložení zeminy a kamení na recyklační skládce (skládkovné) kód odpadu 17 05 04</t>
  </si>
  <si>
    <t>Poplatek za uložení stavebního odpadu na recyklační skládce (skládkovné) zeminy a kamení zatříděného do Katalogu odpadů pod kódem 17 05 04</t>
  </si>
  <si>
    <t>(30.9+6)*1.7 uložení na skládku (přebytečný výkopek)=62,730 [A]</t>
  </si>
  <si>
    <t>171251201</t>
  </si>
  <si>
    <t>Uložení sypaniny na skládky nebo meziskládky</t>
  </si>
  <si>
    <t>30.9+6=36,900 [A]</t>
  </si>
  <si>
    <t>174151101</t>
  </si>
  <si>
    <t>Zásyp jam, šachet rýh nebo kolem objektů sypaninou se zhutněním</t>
  </si>
  <si>
    <t>33.53*2-6-30.9=30,160 [A]</t>
  </si>
  <si>
    <t>175111101</t>
  </si>
  <si>
    <t>Obsypání potrubí ručně sypaninou bez prohození, uloženou do 3 m</t>
  </si>
  <si>
    <t>2*4*2*0.515 propojové rýhy/jámy=8,240 [A] 
44*1*0.515 rýha řad=22,660 [B] 
Celkem: A+B=30,900 [C]</t>
  </si>
  <si>
    <t>191003R001</t>
  </si>
  <si>
    <t>Ručně kopaná sonda</t>
  </si>
  <si>
    <t>2 ručně kopaná sonda pro ověření průběhu stávajících inž. sítí v místě propojových míst=2,000 [A]</t>
  </si>
  <si>
    <t>58337331</t>
  </si>
  <si>
    <t>štěrkopísek frakce 0/22</t>
  </si>
  <si>
    <t>30.9=30,900 [A] 
A * 2Koeficient množství=61,800 [B]</t>
  </si>
  <si>
    <t>23-M.1</t>
  </si>
  <si>
    <t>Montáže potrubí - plynovod</t>
  </si>
  <si>
    <t>230205156</t>
  </si>
  <si>
    <t>Montáž potrubí plastového svařovaného na tupo nebo elektrospojkou dn 315 mm en 17,9 mm</t>
  </si>
  <si>
    <t>Montáž potrubí PE průměru přes 110 mm O 315, tl. stěny 17,9 mm</t>
  </si>
  <si>
    <t>44 viz PD=44,000 [A]</t>
  </si>
  <si>
    <t>230205442</t>
  </si>
  <si>
    <t>Montáž trubního dílu PE svařovaného na tupo nebo elektrospojkou dn 315 mm en 17,9 mm</t>
  </si>
  <si>
    <t>Montáž trubních dílů PE průměru přes 110 mm svařované na tupo nebo elektrospojkou O 315, tl. stěny 17,9 mm</t>
  </si>
  <si>
    <t>230208515</t>
  </si>
  <si>
    <t>Odplynění a inertizace ocelového potrubí DN přes 200 do 300 mm</t>
  </si>
  <si>
    <t>29 odplynění stávajícího potrubí PE d315=29,000 [A]</t>
  </si>
  <si>
    <t>230208R596</t>
  </si>
  <si>
    <t>Napuštění a odvzdušnění potrubí DN do 300 mm</t>
  </si>
  <si>
    <t>Napuštění a odvzdušnění potrubí DN do 3  
00 mm</t>
  </si>
  <si>
    <t>1. V cenách jsou započteny i náklady na tlakování inertním plynem.  
2. V cenách nejsou započteny náklady na zaslepení konců potrubí.  
3. Ceny lze použít i pro odplynění a inertizaci PE potrubí.</t>
  </si>
  <si>
    <t>230230023</t>
  </si>
  <si>
    <t>Hlavní tlaková zkouška vzduchem 0,6 MPa DN 300</t>
  </si>
  <si>
    <t>Tlakové zkoušky hlavní vzduchem 0,6 MPa DN 300</t>
  </si>
  <si>
    <t>44=44,000 [A]</t>
  </si>
  <si>
    <t>230230078</t>
  </si>
  <si>
    <t>Čištění potrubí PN 38 6416 DN 300</t>
  </si>
  <si>
    <t>Čištění potrubí DN 300</t>
  </si>
  <si>
    <t>28613473</t>
  </si>
  <si>
    <t>potrubí plynovodní PE100RC SDR 17, tyče 12 m, 315x18,7 mm</t>
  </si>
  <si>
    <t>potrubí plynovodní PE100 SDR 17, tyče 12 m, 315x18,7 mm</t>
  </si>
  <si>
    <t>44*1.04 uvaž. 4% ztratné=45,760 [A]</t>
  </si>
  <si>
    <t>28614929</t>
  </si>
  <si>
    <t>elektrospojka SDR17 PE 100 PN10 D 315mm</t>
  </si>
  <si>
    <t>8=8,000 [A]</t>
  </si>
  <si>
    <t>NCL.133146517</t>
  </si>
  <si>
    <t>FRIALEN - BW45 d315, PE100, SDR17, PN10, koleno 45°, na tupo, dlouhé</t>
  </si>
  <si>
    <t>1 viz. PD=1,000 [A]</t>
  </si>
  <si>
    <t>NCL.133192517</t>
  </si>
  <si>
    <t>FRIALEN - BW90 d315, PE100, SDR17, PN10, koleno 90°, na tupo, dlouhé</t>
  </si>
  <si>
    <t>3 viz. PD=3,000 [A]</t>
  </si>
  <si>
    <t>NCL.193114517</t>
  </si>
  <si>
    <t>FRIALEN - BB11, d315, PE100, SDR17, PN10, R = 1,5 x d, oblouk 11° bezešvý, na tupo, dlouhý</t>
  </si>
  <si>
    <t>1 viz PD=1,000 [A]</t>
  </si>
  <si>
    <t>NCL.193163517</t>
  </si>
  <si>
    <t>FRIALEN - BB60, d315, PE100, SDR17, PN10, R = 1,5 x d, oblouk 60° bezešvý na tupo, dlouhý</t>
  </si>
  <si>
    <t>2 viz. PD=2,000 [A]</t>
  </si>
  <si>
    <t>NCL.673108517</t>
  </si>
  <si>
    <t>FRIALEN - BK d315, PE100, SDR17, PN10, záslepka, na tupo, dlouhá</t>
  </si>
  <si>
    <t>23-M.2.1</t>
  </si>
  <si>
    <t>Propoj balonováním na PE potrubí D315</t>
  </si>
  <si>
    <t>193149357</t>
  </si>
  <si>
    <t>Elektrotvarovka sedlová balonovací - kit /PE nástavec/ d 315/355-2 3/4“</t>
  </si>
  <si>
    <t>GF-Elektrotvarovka sedlová balonovací - kit /PE nástavec/ d 315/355-2 3/4“</t>
  </si>
  <si>
    <t>2*4=8,000 [A]</t>
  </si>
  <si>
    <t>230200323</t>
  </si>
  <si>
    <t>Jednostranné přerušení průtoku plynu 2 balony vloženými pomocí zaváděcích komor v plastovém potrubí dn do 315 mm</t>
  </si>
  <si>
    <t>Přerušení průtoku plynu balony vloženými pomocí zaváděcích komor jednostranné v plastovém potrubí dn do 315 mm</t>
  </si>
  <si>
    <t>4 2x oboustranné balonování=4,000 [A]</t>
  </si>
  <si>
    <t>23-M.2.2</t>
  </si>
  <si>
    <t>Ochozy PE d110</t>
  </si>
  <si>
    <t>230086115</t>
  </si>
  <si>
    <t>Demontáž plastového potrubí dn do 110 mm</t>
  </si>
  <si>
    <t>230086199R</t>
  </si>
  <si>
    <t>Zrušení a demontáž ochozu</t>
  </si>
  <si>
    <t>230205055</t>
  </si>
  <si>
    <t>Montáž potrubí plastového svařované na tupo nebo elektrospojkou dn 110 mm en 6,3 mm</t>
  </si>
  <si>
    <t>Montáž potrubí PE průměru do 110 mm návin nebo tyč, svařované na tupo nebo elektrospojkou O 110, tl. stěny 6,3 mm</t>
  </si>
  <si>
    <t>2*8=16,000 [A]</t>
  </si>
  <si>
    <t>230205255</t>
  </si>
  <si>
    <t>Montáž trubního dílu PE elektrotvarovky nebo svařovaného na tupo dn 110 mm en 6,2 mm</t>
  </si>
  <si>
    <t>Montáž trubních dílů PE průměru do 110 mm elektrotvarovky nebo svařované na tupo O 110, tl. stěny 6,3 mm</t>
  </si>
  <si>
    <t>28613902</t>
  </si>
  <si>
    <t>potrubí plynovodní PE 100RC SDR 17,6 PN 0,1MPa tyče 12m 110x6,3mm</t>
  </si>
  <si>
    <t>28614937</t>
  </si>
  <si>
    <t>elektrokoleno 90° PE 100 PN16 D 110mm</t>
  </si>
  <si>
    <t>2*2*2=8,000 [A]</t>
  </si>
  <si>
    <t>28615975</t>
  </si>
  <si>
    <t>elektrospojka SDR11 PE 100 PN16 D 110mm</t>
  </si>
  <si>
    <t>2*2*4=16,000 [A]</t>
  </si>
  <si>
    <t>NCL.616181</t>
  </si>
  <si>
    <t>FRIALEN - KH d110, PE100, SDR11, kulový kohout, elektro</t>
  </si>
  <si>
    <t>NCL.616558</t>
  </si>
  <si>
    <t>FRIALEN - SA-UNI d315-400 / d110, PE100, SDR11, navrtávací sedlová odbočka bez vrtáku, elektro</t>
  </si>
  <si>
    <t>451572111</t>
  </si>
  <si>
    <t>Lože pod potrubí otevřený výkop z kameniva drobného těženého</t>
  </si>
  <si>
    <t>Lože pod potrubí, stoky a drobné objekty v otevřeném výkopu z kameniva drobného těženého 0 až 4 mm</t>
  </si>
  <si>
    <t>2*4*2*0.1 propojové rýhy/jámy=1,600 [A] 
44*1*0.1 rýha řad=4,400 [B] 
Celkem: A+B=6,000 [C]</t>
  </si>
  <si>
    <t>Trubní vedení</t>
  </si>
  <si>
    <t>899721111</t>
  </si>
  <si>
    <t>Signalizační vodič DN do 150 mm na potrubí</t>
  </si>
  <si>
    <t>Signalizační vodič na potrubí DN do 150 mm</t>
  </si>
  <si>
    <t>899722112</t>
  </si>
  <si>
    <t>Krytí potrubí z plastů výstražnou fólií z PVC 25 cm</t>
  </si>
  <si>
    <t>Krytí potrubí z plastů výstražnou fólií z PVC šířky 25 cm</t>
  </si>
  <si>
    <t>2*44=88,000 [A]</t>
  </si>
  <si>
    <t>Přesun hmot</t>
  </si>
  <si>
    <t>998276101</t>
  </si>
  <si>
    <t>Přesun hmot pro trubní vedení z trub z plastických hmot otevřený výkop</t>
  </si>
  <si>
    <t>Přesun hmot pro trubní vedení hloubené z trub z plastických hmot nebo sklolaminátových pro vodovody, kanalizace, teplovody, produktovody v otevřeném výkopu dopravní vzdálenost do 15 m</t>
  </si>
</sst>
</file>

<file path=xl/styles.xml><?xml version="1.0" encoding="utf-8"?>
<styleSheet xmlns="http://schemas.openxmlformats.org/spreadsheetml/2006/main">
  <numFmts count="2">
    <numFmt numFmtId="177" formatCode="#,##0.00"/>
    <numFmt numFmtId="178" formatCode="#,##0.000"/>
  </numFmts>
  <fonts count="7">
    <font>
      <sz val="10"/>
      <name val="Arial"/>
      <family val="0"/>
    </font>
    <font>
      <b/>
      <sz val="16"/>
      <color rgb="FF000000"/>
      <name val="Arial"/>
      <family val="0"/>
    </font>
    <font>
      <b/>
      <sz val="16"/>
      <name val="Arial"/>
      <family val="0"/>
    </font>
    <font>
      <b/>
      <sz val="10"/>
      <name val="Arial"/>
      <family val="0"/>
    </font>
    <font>
      <sz val="10"/>
      <color rgb="FFFFFFFF"/>
      <name val="Arial"/>
      <family val="0"/>
    </font>
    <font>
      <b/>
      <sz val="11"/>
      <name val="Arial"/>
      <family val="0"/>
    </font>
    <font>
      <i/>
      <sz val="10"/>
      <name val="Arial"/>
      <family val="0"/>
    </font>
  </fonts>
  <fills count="5">
    <fill>
      <patternFill/>
    </fill>
    <fill>
      <patternFill patternType="gray125"/>
    </fill>
    <fill>
      <patternFill patternType="solid">
        <fgColor rgb="FFD9D9D9"/>
        <bgColor indexed="64"/>
      </patternFill>
    </fill>
    <fill>
      <patternFill patternType="solid">
        <fgColor rgb="FFCB441A"/>
        <bgColor indexed="64"/>
      </patternFill>
    </fill>
    <fill>
      <patternFill patternType="solid">
        <fgColor rgb="FFADD8E6"/>
        <bgColor indexed="64"/>
      </patternFill>
    </fill>
  </fills>
  <borders count="7">
    <border>
      <left/>
      <right/>
      <top/>
      <bottom/>
      <diagonal/>
    </border>
    <border>
      <left style="thin"/>
      <right style="thin"/>
      <top style="thin"/>
      <bottom style="thin"/>
    </border>
    <border>
      <left/>
      <right/>
      <top/>
      <bottom style="thin"/>
    </border>
    <border>
      <left/>
      <right style="thin"/>
      <top/>
      <bottom/>
    </border>
    <border>
      <left style="thin"/>
      <right/>
      <top/>
      <bottom/>
    </border>
    <border>
      <left/>
      <right/>
      <top style="thin"/>
      <bottom/>
    </border>
    <border>
      <left/>
      <right/>
      <top style="thin"/>
      <bottom style="thin"/>
    </border>
  </borders>
  <cellStyleXfs count="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46">
    <xf numFmtId="0" fontId="0" fillId="0" borderId="0" xfId="0"/>
    <xf numFmtId="0" fontId="0" fillId="2" borderId="0" xfId="0" applyFill="1"/>
    <xf numFmtId="0" fontId="1" fillId="2" borderId="0" xfId="0" applyFont="1" applyFill="1" applyAlignment="1">
      <alignment horizontal="center" vertical="center"/>
    </xf>
    <xf numFmtId="0" fontId="2" fillId="2" borderId="0" xfId="0" applyFont="1" applyFill="1"/>
    <xf numFmtId="0" fontId="3" fillId="2" borderId="0" xfId="0" applyFont="1" applyFill="1" applyAlignment="1">
      <alignment horizontal="right"/>
    </xf>
    <xf numFmtId="0" fontId="4" fillId="3" borderId="1" xfId="0" applyFont="1" applyFill="1" applyBorder="1" applyAlignment="1">
      <alignment horizontal="center"/>
    </xf>
    <xf numFmtId="0" fontId="0" fillId="2" borderId="2" xfId="0" applyFill="1" applyBorder="1"/>
    <xf numFmtId="177" fontId="3" fillId="2" borderId="0" xfId="0" applyNumberFormat="1" applyFont="1" applyFill="1" applyAlignment="1">
      <alignment horizontal="right"/>
    </xf>
    <xf numFmtId="0" fontId="0" fillId="2" borderId="1" xfId="0" applyFill="1" applyBorder="1" applyAlignment="1">
      <alignment horizontal="center"/>
    </xf>
    <xf numFmtId="0" fontId="0" fillId="2" borderId="3" xfId="0" applyFill="1" applyBorder="1"/>
    <xf numFmtId="0" fontId="0" fillId="2" borderId="4" xfId="0" applyFill="1" applyBorder="1"/>
    <xf numFmtId="0" fontId="0" fillId="2" borderId="5" xfId="0" applyFill="1" applyBorder="1"/>
    <xf numFmtId="0" fontId="5" fillId="2" borderId="0" xfId="0" applyFont="1" applyFill="1"/>
    <xf numFmtId="0" fontId="5" fillId="2" borderId="0" xfId="0" applyFont="1" applyFill="1" applyAlignment="1">
      <alignment horizontal="right"/>
    </xf>
    <xf numFmtId="0" fontId="5" fillId="2" borderId="0" xfId="0" applyFont="1" applyFill="1" applyAlignment="1">
      <alignment horizontal="left"/>
    </xf>
    <xf numFmtId="0" fontId="4" fillId="3" borderId="1" xfId="0" applyFont="1" applyFill="1" applyBorder="1" applyAlignment="1">
      <alignment horizontal="center" vertical="center" wrapText="1"/>
    </xf>
    <xf numFmtId="0" fontId="5" fillId="2" borderId="2" xfId="0" applyFont="1" applyFill="1" applyBorder="1"/>
    <xf numFmtId="0" fontId="5" fillId="2" borderId="2" xfId="0" applyFont="1" applyFill="1" applyBorder="1" applyAlignment="1">
      <alignment horizontal="right"/>
    </xf>
    <xf numFmtId="0" fontId="5" fillId="2" borderId="2" xfId="0" applyFont="1" applyFill="1" applyBorder="1" applyAlignment="1">
      <alignment horizontal="left"/>
    </xf>
    <xf numFmtId="0" fontId="0" fillId="2" borderId="6" xfId="0" applyFill="1" applyBorder="1"/>
    <xf numFmtId="0" fontId="3" fillId="0" borderId="1" xfId="0" applyFont="1" applyBorder="1" applyAlignment="1">
      <alignment horizontal="left"/>
    </xf>
    <xf numFmtId="177" fontId="3" fillId="0" borderId="1" xfId="0" applyNumberFormat="1" applyFont="1" applyBorder="1" applyAlignment="1">
      <alignment horizontal="right"/>
    </xf>
    <xf numFmtId="0" fontId="3" fillId="2" borderId="5" xfId="0" applyFont="1" applyFill="1" applyBorder="1" applyAlignment="1">
      <alignment horizontal="right"/>
    </xf>
    <xf numFmtId="177" fontId="3" fillId="2" borderId="5" xfId="0" applyNumberFormat="1" applyFont="1" applyFill="1" applyBorder="1" applyAlignment="1">
      <alignment horizontal="center"/>
    </xf>
    <xf numFmtId="0" fontId="3" fillId="2" borderId="5" xfId="0" applyFont="1" applyFill="1" applyBorder="1" applyAlignment="1">
      <alignment wrapText="1"/>
    </xf>
    <xf numFmtId="0" fontId="0" fillId="0" borderId="1" xfId="0" applyBorder="1"/>
    <xf numFmtId="0" fontId="3" fillId="2" borderId="6" xfId="0" applyFont="1" applyFill="1" applyBorder="1" applyAlignment="1">
      <alignment horizontal="right"/>
    </xf>
    <xf numFmtId="0" fontId="3" fillId="2" borderId="6" xfId="0" applyFont="1" applyFill="1" applyBorder="1" applyAlignment="1">
      <alignment wrapText="1"/>
    </xf>
    <xf numFmtId="177" fontId="3" fillId="2" borderId="6" xfId="0" applyNumberFormat="1" applyFont="1" applyFill="1" applyBorder="1" applyAlignment="1">
      <alignment horizontal="center"/>
    </xf>
    <xf numFmtId="0" fontId="0" fillId="0" borderId="1" xfId="0" applyBorder="1" applyAlignment="1">
      <alignment horizontal="right"/>
    </xf>
    <xf numFmtId="0" fontId="0" fillId="0" borderId="1" xfId="0" applyBorder="1" applyAlignment="1">
      <alignment wrapText="1"/>
    </xf>
    <xf numFmtId="0" fontId="0" fillId="0" borderId="1" xfId="0" applyBorder="1" applyAlignment="1">
      <alignment horizontal="center"/>
    </xf>
    <xf numFmtId="178" fontId="0" fillId="0" borderId="1" xfId="0" applyNumberFormat="1" applyBorder="1" applyAlignment="1">
      <alignment horizontal="center"/>
    </xf>
    <xf numFmtId="177" fontId="0" fillId="4" borderId="1" xfId="0" applyNumberFormat="1" applyFill="1" applyBorder="1" applyAlignment="1" applyProtection="1">
      <alignment horizontal="center"/>
      <protection locked="0"/>
    </xf>
    <xf numFmtId="177" fontId="0" fillId="0" borderId="1" xfId="0" applyNumberFormat="1" applyBorder="1" applyAlignment="1">
      <alignment horizontal="center"/>
    </xf>
    <xf numFmtId="0" fontId="0" fillId="0" borderId="5" xfId="0" applyBorder="1" applyAlignment="1">
      <alignment vertical="top"/>
    </xf>
    <xf numFmtId="0" fontId="0" fillId="0" borderId="1" xfId="0" applyBorder="1" applyAlignment="1">
      <alignment horizontal="left" vertical="center" wrapText="1"/>
    </xf>
    <xf numFmtId="0" fontId="0" fillId="0" borderId="0" xfId="0" applyAlignment="1">
      <alignment vertical="top"/>
    </xf>
    <xf numFmtId="0" fontId="6" fillId="0" borderId="1" xfId="0" applyFont="1" applyBorder="1" applyAlignment="1">
      <alignment horizontal="left" vertical="center" wrapText="1"/>
    </xf>
    <xf numFmtId="177" fontId="0" fillId="2" borderId="1" xfId="0" applyNumberFormat="1" applyFill="1" applyBorder="1" applyAlignment="1">
      <alignment horizontal="center"/>
    </xf>
    <xf numFmtId="177" fontId="3" fillId="2" borderId="0" xfId="0" applyNumberFormat="1" applyFont="1" applyFill="1" applyAlignment="1">
      <alignment horizontal="center"/>
    </xf>
    <xf numFmtId="0" fontId="3" fillId="2" borderId="2" xfId="0" applyFont="1" applyFill="1" applyBorder="1" applyAlignment="1">
      <alignment horizontal="right"/>
    </xf>
    <xf numFmtId="177" fontId="3" fillId="2" borderId="2" xfId="0" applyNumberFormat="1" applyFont="1" applyFill="1" applyBorder="1" applyAlignment="1">
      <alignment horizontal="center"/>
    </xf>
    <xf numFmtId="0" fontId="0" fillId="0" borderId="1" xfId="0" applyBorder="1" applyAlignment="1">
      <alignment horizontal="left"/>
    </xf>
    <xf numFmtId="177" fontId="0" fillId="0" borderId="1" xfId="0" applyNumberFormat="1" applyBorder="1" applyAlignment="1">
      <alignment horizontal="right"/>
    </xf>
    <xf numFmtId="0" fontId="6" fillId="0" borderId="1" xfId="0" applyFont="1" applyBorder="1" applyAlignment="1" quotePrefix="1">
      <alignment horizontal="left"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28575</xdr:rowOff>
    </xdr:from>
    <xdr:to>
      <xdr:col>0</xdr:col>
      <xdr:colOff>1390650</xdr:colOff>
      <xdr:row>3</xdr:row>
      <xdr:rowOff>28575</xdr:rowOff>
    </xdr:to>
    <xdr:pic>
      <xdr:nvPicPr>
        <xdr:cNvPr id="1" name="Picture 1"/>
        <xdr:cNvPicPr preferRelativeResize="1">
          <a:picLocks noChangeAspect="1"/>
        </xdr:cNvPicPr>
      </xdr:nvPicPr>
      <xdr:blipFill>
        <a:blip r:embed="rId1"/>
        <a:stretch>
          <a:fillRect/>
        </a:stretch>
      </xdr:blipFill>
      <xdr:spPr>
        <a:xfrm>
          <a:off x="57150" y="28575"/>
          <a:ext cx="1333500" cy="5715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 ??"/>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 ??"/>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E18"/>
  <sheetViews>
    <sheetView tabSelected="1" workbookViewId="0" topLeftCell="A1"/>
  </sheetViews>
  <sheetFormatPr defaultColWidth="9.140625" defaultRowHeight="12.75" customHeight="1"/>
  <cols>
    <col min="1" max="1" width="25.7109375" style="0" customWidth="1"/>
    <col min="2" max="2" width="66.7109375" style="0" customWidth="1"/>
    <col min="3" max="5" width="20.7109375" style="0" customWidth="1"/>
  </cols>
  <sheetData>
    <row r="1" spans="1:5" ht="12.75" customHeight="1">
      <c r="A1" s="1"/>
      <c r="B1" s="1" t="s">
        <v>0</v>
      </c>
      <c r="C1" s="1"/>
      <c r="D1" s="1"/>
      <c r="E1" s="1"/>
    </row>
    <row r="2" spans="1:5" ht="12.75" customHeight="1">
      <c r="A2" s="1"/>
      <c r="B2" s="2" t="s">
        <v>1</v>
      </c>
      <c r="C2" s="1"/>
      <c r="D2" s="1"/>
      <c r="E2" s="1"/>
    </row>
    <row r="3" spans="1:5" ht="20" customHeight="1">
      <c r="A3" s="1"/>
      <c r="B3" s="1"/>
      <c r="C3" s="1"/>
      <c r="D3" s="1"/>
      <c r="E3" s="1"/>
    </row>
    <row r="4" spans="1:5" ht="20" customHeight="1">
      <c r="A4" s="1"/>
      <c r="B4" s="3" t="s">
        <v>2</v>
      </c>
      <c r="C4" s="1"/>
      <c r="D4" s="1"/>
      <c r="E4" s="1"/>
    </row>
    <row r="5" spans="1:5" ht="12.75" customHeight="1">
      <c r="A5" s="1"/>
      <c r="B5" s="1" t="s">
        <v>3</v>
      </c>
      <c r="C5" s="1"/>
      <c r="D5" s="1"/>
      <c r="E5" s="1"/>
    </row>
    <row r="6" spans="1:5" ht="12.75" customHeight="1">
      <c r="A6" s="1"/>
      <c r="B6" s="4" t="s">
        <v>4</v>
      </c>
      <c r="C6" s="7">
        <f>SUM(C10:C18)</f>
      </c>
      <c r="D6" s="1"/>
      <c r="E6" s="1"/>
    </row>
    <row r="7" spans="1:5" ht="12.75" customHeight="1">
      <c r="A7" s="1"/>
      <c r="B7" s="4" t="s">
        <v>5</v>
      </c>
      <c r="C7" s="7">
        <f>SUM(E10:E18)</f>
      </c>
      <c r="D7" s="1"/>
      <c r="E7" s="1"/>
    </row>
    <row r="8" spans="1:5" ht="12.75" customHeight="1">
      <c r="A8" s="6"/>
      <c r="B8" s="6"/>
      <c r="C8" s="6"/>
      <c r="D8" s="6"/>
      <c r="E8" s="6"/>
    </row>
    <row r="9" spans="1:5" ht="12.75" customHeight="1">
      <c r="A9" s="5" t="s">
        <v>6</v>
      </c>
      <c r="B9" s="5" t="s">
        <v>7</v>
      </c>
      <c r="C9" s="5" t="s">
        <v>8</v>
      </c>
      <c r="D9" s="5" t="s">
        <v>9</v>
      </c>
      <c r="E9" s="5" t="s">
        <v>10</v>
      </c>
    </row>
    <row r="10" spans="1:5" ht="12.75" customHeight="1">
      <c r="A10" s="20" t="s">
        <v>24</v>
      </c>
      <c r="B10" s="20" t="s">
        <v>25</v>
      </c>
      <c r="C10" s="21">
        <f>'SO 000'!I3</f>
      </c>
      <c r="D10" s="21">
        <f>'SO 000'!O2</f>
      </c>
      <c r="E10" s="21">
        <f>C10+D10</f>
      </c>
    </row>
    <row r="11" spans="1:5" ht="12.75" customHeight="1">
      <c r="A11" s="20" t="s">
        <v>104</v>
      </c>
      <c r="B11" s="20" t="s">
        <v>105</v>
      </c>
      <c r="C11" s="21">
        <f>'SO 001'!I3</f>
      </c>
      <c r="D11" s="21">
        <f>'SO 001'!O2</f>
      </c>
      <c r="E11" s="21">
        <f>C11+D11</f>
      </c>
    </row>
    <row r="12" spans="1:5" ht="12.75" customHeight="1">
      <c r="A12" s="43" t="s">
        <v>145</v>
      </c>
      <c r="B12" s="43" t="s">
        <v>143</v>
      </c>
      <c r="C12" s="44">
        <f>'SO 101_101'!I3</f>
      </c>
      <c r="D12" s="44">
        <f>'SO 101_101'!O2</f>
      </c>
      <c r="E12" s="44">
        <f>C12+D12</f>
      </c>
    </row>
    <row r="13" spans="1:5" ht="12.75" customHeight="1">
      <c r="A13" s="43" t="s">
        <v>495</v>
      </c>
      <c r="B13" s="43" t="s">
        <v>496</v>
      </c>
      <c r="C13" s="44">
        <f>'SO 101_101.1'!I3</f>
      </c>
      <c r="D13" s="44">
        <f>'SO 101_101.1'!O2</f>
      </c>
      <c r="E13" s="44">
        <f>C13+D13</f>
      </c>
    </row>
    <row r="14" spans="1:5" ht="12.75" customHeight="1">
      <c r="A14" s="20" t="s">
        <v>512</v>
      </c>
      <c r="B14" s="20" t="s">
        <v>513</v>
      </c>
      <c r="C14" s="21">
        <f>'SO 102'!I3</f>
      </c>
      <c r="D14" s="21">
        <f>'SO 102'!O2</f>
      </c>
      <c r="E14" s="21">
        <f>C14+D14</f>
      </c>
    </row>
    <row r="15" spans="1:5" ht="12.75" customHeight="1">
      <c r="A15" s="20" t="s">
        <v>725</v>
      </c>
      <c r="B15" s="20" t="s">
        <v>726</v>
      </c>
      <c r="C15" s="21">
        <f>'SO 185'!I3</f>
      </c>
      <c r="D15" s="21">
        <f>'SO 185'!O2</f>
      </c>
      <c r="E15" s="21">
        <f>C15+D15</f>
      </c>
    </row>
    <row r="16" spans="1:5" ht="12.75" customHeight="1">
      <c r="A16" s="20" t="s">
        <v>734</v>
      </c>
      <c r="B16" s="20" t="s">
        <v>735</v>
      </c>
      <c r="C16" s="21">
        <f>'SO 401'!I3</f>
      </c>
      <c r="D16" s="21">
        <f>'SO 401'!O2</f>
      </c>
      <c r="E16" s="21">
        <f>C16+D16</f>
      </c>
    </row>
    <row r="17" spans="1:5" ht="12.75" customHeight="1">
      <c r="A17" s="20" t="s">
        <v>829</v>
      </c>
      <c r="B17" s="20" t="s">
        <v>830</v>
      </c>
      <c r="C17" s="21">
        <f>'SO 402'!I3</f>
      </c>
      <c r="D17" s="21">
        <f>'SO 402'!O2</f>
      </c>
      <c r="E17" s="21">
        <f>C17+D17</f>
      </c>
    </row>
    <row r="18" spans="1:5" ht="12.75" customHeight="1">
      <c r="A18" s="20" t="s">
        <v>856</v>
      </c>
      <c r="B18" s="20" t="s">
        <v>857</v>
      </c>
      <c r="C18" s="21">
        <f>'SO 501'!I3</f>
      </c>
      <c r="D18" s="21">
        <f>'SO 501'!O2</f>
      </c>
      <c r="E18" s="21">
        <f>C18+D18</f>
      </c>
    </row>
  </sheetData>
  <sheetProtection sheet="1" objects="1" scenarios="1"/>
  <mergeCells count="4">
    <mergeCell ref="A1:A3"/>
    <mergeCell ref="B2:B3"/>
    <mergeCell ref="B4:D4"/>
    <mergeCell ref="B5:D5"/>
  </mergeCells>
  <printOptions/>
  <pageMargins left="0.75" right="0.75" top="1" bottom="1" header="0.5" footer="0.5"/>
  <pageSetup fitToHeight="0" fitToWidth="1" horizontalDpi="300" verticalDpi="300" orientation="portrait" paperSize="9"/>
  <drawing r:id="rId1"/>
</worksheet>
</file>

<file path=xl/worksheets/sheet10.xml><?xml version="1.0" encoding="utf-8"?>
<worksheet xmlns="http://schemas.openxmlformats.org/spreadsheetml/2006/main" xmlns:r="http://schemas.openxmlformats.org/officeDocument/2006/relationships">
  <sheetPr>
    <pageSetUpPr fitToPage="1"/>
  </sheetPr>
  <dimension ref="A1:R247"/>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5" customHeight="1">
      <c r="B2" s="1"/>
      <c r="C2" s="1"/>
      <c r="D2" s="1"/>
      <c r="E2" s="2" t="s">
        <v>13</v>
      </c>
      <c r="F2" s="1"/>
      <c r="G2" s="1"/>
      <c r="H2" s="6"/>
      <c r="I2" s="6"/>
      <c r="O2">
        <f>0+O8+O37+O118+O171+O188+O229+O234+O243</f>
      </c>
      <c r="P2" t="s">
        <v>22</v>
      </c>
    </row>
    <row r="3" spans="1:16" ht="15" customHeight="1">
      <c r="A3" t="s">
        <v>12</v>
      </c>
      <c r="B3" s="12" t="s">
        <v>14</v>
      </c>
      <c r="C3" s="13" t="s">
        <v>15</v>
      </c>
      <c r="D3" s="1"/>
      <c r="E3" s="14" t="s">
        <v>16</v>
      </c>
      <c r="F3" s="1"/>
      <c r="G3" s="9"/>
      <c r="H3" s="8" t="s">
        <v>856</v>
      </c>
      <c r="I3" s="39">
        <f>0+I8+I37+I118+I171+I188+I229+I234+I243</f>
      </c>
      <c r="O3" t="s">
        <v>19</v>
      </c>
      <c r="P3" t="s">
        <v>23</v>
      </c>
    </row>
    <row r="4" spans="1:16" ht="15" customHeight="1">
      <c r="A4" t="s">
        <v>17</v>
      </c>
      <c r="B4" s="16" t="s">
        <v>18</v>
      </c>
      <c r="C4" s="17" t="s">
        <v>856</v>
      </c>
      <c r="D4" s="6"/>
      <c r="E4" s="18" t="s">
        <v>857</v>
      </c>
      <c r="F4" s="6"/>
      <c r="G4" s="6"/>
      <c r="H4" s="19"/>
      <c r="I4" s="19"/>
      <c r="O4" t="s">
        <v>20</v>
      </c>
      <c r="P4" t="s">
        <v>23</v>
      </c>
    </row>
    <row r="5" spans="1:16" ht="12.75" customHeight="1">
      <c r="A5" s="15" t="s">
        <v>26</v>
      </c>
      <c r="B5" s="15" t="s">
        <v>28</v>
      </c>
      <c r="C5" s="15" t="s">
        <v>30</v>
      </c>
      <c r="D5" s="15" t="s">
        <v>31</v>
      </c>
      <c r="E5" s="15" t="s">
        <v>32</v>
      </c>
      <c r="F5" s="15" t="s">
        <v>34</v>
      </c>
      <c r="G5" s="15" t="s">
        <v>36</v>
      </c>
      <c r="H5" s="15" t="s">
        <v>38</v>
      </c>
      <c r="I5" s="15"/>
      <c r="O5" t="s">
        <v>21</v>
      </c>
      <c r="P5" t="s">
        <v>23</v>
      </c>
    </row>
    <row r="6" spans="1:9" ht="12.75" customHeight="1">
      <c r="A6" s="15"/>
      <c r="B6" s="15"/>
      <c r="C6" s="15"/>
      <c r="D6" s="15"/>
      <c r="E6" s="15"/>
      <c r="F6" s="15"/>
      <c r="G6" s="15"/>
      <c r="H6" s="15" t="s">
        <v>39</v>
      </c>
      <c r="I6" s="15" t="s">
        <v>41</v>
      </c>
    </row>
    <row r="7" spans="1:9" ht="12.75" customHeight="1">
      <c r="A7" s="15" t="s">
        <v>27</v>
      </c>
      <c r="B7" s="15" t="s">
        <v>29</v>
      </c>
      <c r="C7" s="15" t="s">
        <v>23</v>
      </c>
      <c r="D7" s="15" t="s">
        <v>22</v>
      </c>
      <c r="E7" s="15" t="s">
        <v>33</v>
      </c>
      <c r="F7" s="15" t="s">
        <v>35</v>
      </c>
      <c r="G7" s="15" t="s">
        <v>37</v>
      </c>
      <c r="H7" s="15" t="s">
        <v>40</v>
      </c>
      <c r="I7" s="15" t="s">
        <v>42</v>
      </c>
    </row>
    <row r="8" spans="1:18" ht="12.75" customHeight="1">
      <c r="A8" s="19" t="s">
        <v>43</v>
      </c>
      <c r="B8" s="19"/>
      <c r="C8" s="26" t="s">
        <v>27</v>
      </c>
      <c r="D8" s="19"/>
      <c r="E8" s="27" t="s">
        <v>44</v>
      </c>
      <c r="F8" s="19"/>
      <c r="G8" s="19"/>
      <c r="H8" s="19"/>
      <c r="I8" s="28">
        <f>0+Q8</f>
      </c>
      <c r="O8">
        <f>0+R8</f>
      </c>
      <c r="Q8">
        <f>0+I9+I13+I17+I21+I25+I29+I33</f>
      </c>
      <c r="R8">
        <f>0+O9+O13+O17+O21+O25+O29+O33</f>
      </c>
    </row>
    <row r="9" spans="1:16" ht="12.75">
      <c r="A9" s="25" t="s">
        <v>45</v>
      </c>
      <c r="B9" s="29" t="s">
        <v>29</v>
      </c>
      <c r="C9" s="29" t="s">
        <v>858</v>
      </c>
      <c r="D9" s="25" t="s">
        <v>47</v>
      </c>
      <c r="E9" s="30" t="s">
        <v>859</v>
      </c>
      <c r="F9" s="31" t="s">
        <v>49</v>
      </c>
      <c r="G9" s="32">
        <v>1</v>
      </c>
      <c r="H9" s="33">
        <v>0</v>
      </c>
      <c r="I9" s="34">
        <f>ROUND(ROUND(H9,2)*ROUND(G9,3),2)</f>
      </c>
      <c r="O9">
        <f>(I9*21)/100</f>
      </c>
      <c r="P9" t="s">
        <v>23</v>
      </c>
    </row>
    <row r="10" spans="1:5" ht="12.75">
      <c r="A10" s="35" t="s">
        <v>50</v>
      </c>
      <c r="E10" s="36" t="s">
        <v>859</v>
      </c>
    </row>
    <row r="11" spans="1:5" ht="12.75">
      <c r="A11" s="37" t="s">
        <v>52</v>
      </c>
      <c r="E11" s="38" t="s">
        <v>47</v>
      </c>
    </row>
    <row r="12" spans="1:5" ht="12.75">
      <c r="A12" t="s">
        <v>53</v>
      </c>
      <c r="E12" s="36" t="s">
        <v>47</v>
      </c>
    </row>
    <row r="13" spans="1:16" ht="12.75">
      <c r="A13" s="25" t="s">
        <v>45</v>
      </c>
      <c r="B13" s="29" t="s">
        <v>23</v>
      </c>
      <c r="C13" s="29" t="s">
        <v>860</v>
      </c>
      <c r="D13" s="25" t="s">
        <v>47</v>
      </c>
      <c r="E13" s="30" t="s">
        <v>861</v>
      </c>
      <c r="F13" s="31" t="s">
        <v>49</v>
      </c>
      <c r="G13" s="32">
        <v>1</v>
      </c>
      <c r="H13" s="33">
        <v>0</v>
      </c>
      <c r="I13" s="34">
        <f>ROUND(ROUND(H13,2)*ROUND(G13,3),2)</f>
      </c>
      <c r="O13">
        <f>(I13*21)/100</f>
      </c>
      <c r="P13" t="s">
        <v>23</v>
      </c>
    </row>
    <row r="14" spans="1:5" ht="12.75">
      <c r="A14" s="35" t="s">
        <v>50</v>
      </c>
      <c r="E14" s="36" t="s">
        <v>861</v>
      </c>
    </row>
    <row r="15" spans="1:5" ht="12.75">
      <c r="A15" s="37" t="s">
        <v>52</v>
      </c>
      <c r="E15" s="38" t="s">
        <v>47</v>
      </c>
    </row>
    <row r="16" spans="1:5" ht="12.75">
      <c r="A16" t="s">
        <v>53</v>
      </c>
      <c r="E16" s="36" t="s">
        <v>47</v>
      </c>
    </row>
    <row r="17" spans="1:16" ht="12.75">
      <c r="A17" s="25" t="s">
        <v>45</v>
      </c>
      <c r="B17" s="29" t="s">
        <v>22</v>
      </c>
      <c r="C17" s="29" t="s">
        <v>862</v>
      </c>
      <c r="D17" s="25" t="s">
        <v>47</v>
      </c>
      <c r="E17" s="30" t="s">
        <v>863</v>
      </c>
      <c r="F17" s="31" t="s">
        <v>49</v>
      </c>
      <c r="G17" s="32">
        <v>1</v>
      </c>
      <c r="H17" s="33">
        <v>0</v>
      </c>
      <c r="I17" s="34">
        <f>ROUND(ROUND(H17,2)*ROUND(G17,3),2)</f>
      </c>
      <c r="O17">
        <f>(I17*21)/100</f>
      </c>
      <c r="P17" t="s">
        <v>23</v>
      </c>
    </row>
    <row r="18" spans="1:5" ht="12.75">
      <c r="A18" s="35" t="s">
        <v>50</v>
      </c>
      <c r="E18" s="36" t="s">
        <v>863</v>
      </c>
    </row>
    <row r="19" spans="1:5" ht="12.75">
      <c r="A19" s="37" t="s">
        <v>52</v>
      </c>
      <c r="E19" s="38" t="s">
        <v>47</v>
      </c>
    </row>
    <row r="20" spans="1:5" ht="12.75">
      <c r="A20" t="s">
        <v>53</v>
      </c>
      <c r="E20" s="36" t="s">
        <v>47</v>
      </c>
    </row>
    <row r="21" spans="1:16" ht="12.75">
      <c r="A21" s="25" t="s">
        <v>45</v>
      </c>
      <c r="B21" s="29" t="s">
        <v>33</v>
      </c>
      <c r="C21" s="29" t="s">
        <v>864</v>
      </c>
      <c r="D21" s="25" t="s">
        <v>47</v>
      </c>
      <c r="E21" s="30" t="s">
        <v>865</v>
      </c>
      <c r="F21" s="31" t="s">
        <v>49</v>
      </c>
      <c r="G21" s="32">
        <v>1</v>
      </c>
      <c r="H21" s="33">
        <v>0</v>
      </c>
      <c r="I21" s="34">
        <f>ROUND(ROUND(H21,2)*ROUND(G21,3),2)</f>
      </c>
      <c r="O21">
        <f>(I21*21)/100</f>
      </c>
      <c r="P21" t="s">
        <v>23</v>
      </c>
    </row>
    <row r="22" spans="1:5" ht="12.75">
      <c r="A22" s="35" t="s">
        <v>50</v>
      </c>
      <c r="E22" s="36" t="s">
        <v>865</v>
      </c>
    </row>
    <row r="23" spans="1:5" ht="12.75">
      <c r="A23" s="37" t="s">
        <v>52</v>
      </c>
      <c r="E23" s="38" t="s">
        <v>47</v>
      </c>
    </row>
    <row r="24" spans="1:5" ht="12.75">
      <c r="A24" t="s">
        <v>53</v>
      </c>
      <c r="E24" s="36" t="s">
        <v>47</v>
      </c>
    </row>
    <row r="25" spans="1:16" ht="12.75">
      <c r="A25" s="25" t="s">
        <v>45</v>
      </c>
      <c r="B25" s="29" t="s">
        <v>35</v>
      </c>
      <c r="C25" s="29" t="s">
        <v>866</v>
      </c>
      <c r="D25" s="25" t="s">
        <v>47</v>
      </c>
      <c r="E25" s="30" t="s">
        <v>867</v>
      </c>
      <c r="F25" s="31" t="s">
        <v>49</v>
      </c>
      <c r="G25" s="32">
        <v>1</v>
      </c>
      <c r="H25" s="33">
        <v>0</v>
      </c>
      <c r="I25" s="34">
        <f>ROUND(ROUND(H25,2)*ROUND(G25,3),2)</f>
      </c>
      <c r="O25">
        <f>(I25*21)/100</f>
      </c>
      <c r="P25" t="s">
        <v>23</v>
      </c>
    </row>
    <row r="26" spans="1:5" ht="12.75">
      <c r="A26" s="35" t="s">
        <v>50</v>
      </c>
      <c r="E26" s="36" t="s">
        <v>867</v>
      </c>
    </row>
    <row r="27" spans="1:5" ht="12.75">
      <c r="A27" s="37" t="s">
        <v>52</v>
      </c>
      <c r="E27" s="38" t="s">
        <v>47</v>
      </c>
    </row>
    <row r="28" spans="1:5" ht="12.75">
      <c r="A28" t="s">
        <v>53</v>
      </c>
      <c r="E28" s="36" t="s">
        <v>47</v>
      </c>
    </row>
    <row r="29" spans="1:16" ht="12.75">
      <c r="A29" s="25" t="s">
        <v>45</v>
      </c>
      <c r="B29" s="29" t="s">
        <v>37</v>
      </c>
      <c r="C29" s="29" t="s">
        <v>868</v>
      </c>
      <c r="D29" s="25" t="s">
        <v>47</v>
      </c>
      <c r="E29" s="30" t="s">
        <v>869</v>
      </c>
      <c r="F29" s="31" t="s">
        <v>49</v>
      </c>
      <c r="G29" s="32">
        <v>1</v>
      </c>
      <c r="H29" s="33">
        <v>0</v>
      </c>
      <c r="I29" s="34">
        <f>ROUND(ROUND(H29,2)*ROUND(G29,3),2)</f>
      </c>
      <c r="O29">
        <f>(I29*21)/100</f>
      </c>
      <c r="P29" t="s">
        <v>23</v>
      </c>
    </row>
    <row r="30" spans="1:5" ht="12.75">
      <c r="A30" s="35" t="s">
        <v>50</v>
      </c>
      <c r="E30" s="36" t="s">
        <v>869</v>
      </c>
    </row>
    <row r="31" spans="1:5" ht="12.75">
      <c r="A31" s="37" t="s">
        <v>52</v>
      </c>
      <c r="E31" s="38" t="s">
        <v>47</v>
      </c>
    </row>
    <row r="32" spans="1:5" ht="12.75">
      <c r="A32" t="s">
        <v>53</v>
      </c>
      <c r="E32" s="36" t="s">
        <v>47</v>
      </c>
    </row>
    <row r="33" spans="1:16" ht="12.75">
      <c r="A33" s="25" t="s">
        <v>45</v>
      </c>
      <c r="B33" s="29" t="s">
        <v>392</v>
      </c>
      <c r="C33" s="29" t="s">
        <v>870</v>
      </c>
      <c r="D33" s="25" t="s">
        <v>47</v>
      </c>
      <c r="E33" s="30" t="s">
        <v>871</v>
      </c>
      <c r="F33" s="31" t="s">
        <v>872</v>
      </c>
      <c r="G33" s="32">
        <v>16</v>
      </c>
      <c r="H33" s="33">
        <v>0</v>
      </c>
      <c r="I33" s="34">
        <f>ROUND(ROUND(H33,2)*ROUND(G33,3),2)</f>
      </c>
      <c r="O33">
        <f>(I33*21)/100</f>
      </c>
      <c r="P33" t="s">
        <v>23</v>
      </c>
    </row>
    <row r="34" spans="1:5" ht="25.5">
      <c r="A34" s="35" t="s">
        <v>50</v>
      </c>
      <c r="E34" s="36" t="s">
        <v>873</v>
      </c>
    </row>
    <row r="35" spans="1:5" ht="12.75">
      <c r="A35" s="37" t="s">
        <v>52</v>
      </c>
      <c r="E35" s="38" t="s">
        <v>874</v>
      </c>
    </row>
    <row r="36" spans="1:5" ht="12.75">
      <c r="A36" t="s">
        <v>53</v>
      </c>
      <c r="E36" s="36" t="s">
        <v>47</v>
      </c>
    </row>
    <row r="37" spans="1:18" ht="12.75" customHeight="1">
      <c r="A37" s="6" t="s">
        <v>43</v>
      </c>
      <c r="B37" s="6"/>
      <c r="C37" s="41" t="s">
        <v>29</v>
      </c>
      <c r="D37" s="6"/>
      <c r="E37" s="27" t="s">
        <v>154</v>
      </c>
      <c r="F37" s="6"/>
      <c r="G37" s="6"/>
      <c r="H37" s="6"/>
      <c r="I37" s="42">
        <f>0+Q37</f>
      </c>
      <c r="O37">
        <f>0+R37</f>
      </c>
      <c r="Q37">
        <f>0+I38+I42+I46+I50+I54+I58+I62+I66+I70+I74+I78+I82+I86+I90+I94+I98+I102+I106+I110+I114</f>
      </c>
      <c r="R37">
        <f>0+O38+O42+O46+O50+O54+O58+O62+O66+O70+O74+O78+O82+O86+O90+O94+O98+O102+O106+O110+O114</f>
      </c>
    </row>
    <row r="38" spans="1:16" ht="12.75">
      <c r="A38" s="25" t="s">
        <v>45</v>
      </c>
      <c r="B38" s="29" t="s">
        <v>72</v>
      </c>
      <c r="C38" s="29" t="s">
        <v>875</v>
      </c>
      <c r="D38" s="25" t="s">
        <v>47</v>
      </c>
      <c r="E38" s="30" t="s">
        <v>876</v>
      </c>
      <c r="F38" s="31" t="s">
        <v>135</v>
      </c>
      <c r="G38" s="32">
        <v>25</v>
      </c>
      <c r="H38" s="33">
        <v>0</v>
      </c>
      <c r="I38" s="34">
        <f>ROUND(ROUND(H38,2)*ROUND(G38,3),2)</f>
      </c>
      <c r="O38">
        <f>(I38*21)/100</f>
      </c>
      <c r="P38" t="s">
        <v>23</v>
      </c>
    </row>
    <row r="39" spans="1:5" ht="12.75">
      <c r="A39" s="35" t="s">
        <v>50</v>
      </c>
      <c r="E39" s="36" t="s">
        <v>876</v>
      </c>
    </row>
    <row r="40" spans="1:5" ht="51">
      <c r="A40" s="37" t="s">
        <v>52</v>
      </c>
      <c r="E40" s="38" t="s">
        <v>877</v>
      </c>
    </row>
    <row r="41" spans="1:5" ht="12.75">
      <c r="A41" t="s">
        <v>53</v>
      </c>
      <c r="E41" s="36" t="s">
        <v>47</v>
      </c>
    </row>
    <row r="42" spans="1:16" ht="12.75">
      <c r="A42" s="25" t="s">
        <v>45</v>
      </c>
      <c r="B42" s="29" t="s">
        <v>76</v>
      </c>
      <c r="C42" s="29" t="s">
        <v>878</v>
      </c>
      <c r="D42" s="25" t="s">
        <v>47</v>
      </c>
      <c r="E42" s="30" t="s">
        <v>879</v>
      </c>
      <c r="F42" s="31" t="s">
        <v>135</v>
      </c>
      <c r="G42" s="32">
        <v>100</v>
      </c>
      <c r="H42" s="33">
        <v>0</v>
      </c>
      <c r="I42" s="34">
        <f>ROUND(ROUND(H42,2)*ROUND(G42,3),2)</f>
      </c>
      <c r="O42">
        <f>(I42*21)/100</f>
      </c>
      <c r="P42" t="s">
        <v>23</v>
      </c>
    </row>
    <row r="43" spans="1:5" ht="25.5">
      <c r="A43" s="35" t="s">
        <v>50</v>
      </c>
      <c r="E43" s="36" t="s">
        <v>880</v>
      </c>
    </row>
    <row r="44" spans="1:5" ht="12.75">
      <c r="A44" s="37" t="s">
        <v>52</v>
      </c>
      <c r="E44" s="38" t="s">
        <v>881</v>
      </c>
    </row>
    <row r="45" spans="1:5" ht="12.75">
      <c r="A45" t="s">
        <v>53</v>
      </c>
      <c r="E45" s="36" t="s">
        <v>47</v>
      </c>
    </row>
    <row r="46" spans="1:16" ht="12.75">
      <c r="A46" s="25" t="s">
        <v>45</v>
      </c>
      <c r="B46" s="29" t="s">
        <v>40</v>
      </c>
      <c r="C46" s="29" t="s">
        <v>882</v>
      </c>
      <c r="D46" s="25" t="s">
        <v>47</v>
      </c>
      <c r="E46" s="30" t="s">
        <v>883</v>
      </c>
      <c r="F46" s="31" t="s">
        <v>135</v>
      </c>
      <c r="G46" s="32">
        <v>100</v>
      </c>
      <c r="H46" s="33">
        <v>0</v>
      </c>
      <c r="I46" s="34">
        <f>ROUND(ROUND(H46,2)*ROUND(G46,3),2)</f>
      </c>
      <c r="O46">
        <f>(I46*21)/100</f>
      </c>
      <c r="P46" t="s">
        <v>23</v>
      </c>
    </row>
    <row r="47" spans="1:5" ht="25.5">
      <c r="A47" s="35" t="s">
        <v>50</v>
      </c>
      <c r="E47" s="36" t="s">
        <v>884</v>
      </c>
    </row>
    <row r="48" spans="1:5" ht="12.75">
      <c r="A48" s="37" t="s">
        <v>52</v>
      </c>
      <c r="E48" s="38" t="s">
        <v>47</v>
      </c>
    </row>
    <row r="49" spans="1:5" ht="12.75">
      <c r="A49" t="s">
        <v>53</v>
      </c>
      <c r="E49" s="36" t="s">
        <v>47</v>
      </c>
    </row>
    <row r="50" spans="1:16" ht="12.75">
      <c r="A50" s="25" t="s">
        <v>45</v>
      </c>
      <c r="B50" s="29" t="s">
        <v>42</v>
      </c>
      <c r="C50" s="29" t="s">
        <v>885</v>
      </c>
      <c r="D50" s="25" t="s">
        <v>47</v>
      </c>
      <c r="E50" s="30" t="s">
        <v>886</v>
      </c>
      <c r="F50" s="31" t="s">
        <v>135</v>
      </c>
      <c r="G50" s="32">
        <v>3.6</v>
      </c>
      <c r="H50" s="33">
        <v>0</v>
      </c>
      <c r="I50" s="34">
        <f>ROUND(ROUND(H50,2)*ROUND(G50,3),2)</f>
      </c>
      <c r="O50">
        <f>(I50*21)/100</f>
      </c>
      <c r="P50" t="s">
        <v>23</v>
      </c>
    </row>
    <row r="51" spans="1:5" ht="12.75">
      <c r="A51" s="35" t="s">
        <v>50</v>
      </c>
      <c r="E51" s="36" t="s">
        <v>886</v>
      </c>
    </row>
    <row r="52" spans="1:5" ht="12.75">
      <c r="A52" s="37" t="s">
        <v>52</v>
      </c>
      <c r="E52" s="38" t="s">
        <v>887</v>
      </c>
    </row>
    <row r="53" spans="1:5" ht="12.75">
      <c r="A53" t="s">
        <v>53</v>
      </c>
      <c r="E53" s="36" t="s">
        <v>47</v>
      </c>
    </row>
    <row r="54" spans="1:16" ht="12.75">
      <c r="A54" s="25" t="s">
        <v>45</v>
      </c>
      <c r="B54" s="29" t="s">
        <v>89</v>
      </c>
      <c r="C54" s="29" t="s">
        <v>888</v>
      </c>
      <c r="D54" s="25" t="s">
        <v>47</v>
      </c>
      <c r="E54" s="30" t="s">
        <v>889</v>
      </c>
      <c r="F54" s="31" t="s">
        <v>135</v>
      </c>
      <c r="G54" s="32">
        <v>3.6</v>
      </c>
      <c r="H54" s="33">
        <v>0</v>
      </c>
      <c r="I54" s="34">
        <f>ROUND(ROUND(H54,2)*ROUND(G54,3),2)</f>
      </c>
      <c r="O54">
        <f>(I54*21)/100</f>
      </c>
      <c r="P54" t="s">
        <v>23</v>
      </c>
    </row>
    <row r="55" spans="1:5" ht="12.75">
      <c r="A55" s="35" t="s">
        <v>50</v>
      </c>
      <c r="E55" s="36" t="s">
        <v>889</v>
      </c>
    </row>
    <row r="56" spans="1:5" ht="12.75">
      <c r="A56" s="37" t="s">
        <v>52</v>
      </c>
      <c r="E56" s="38" t="s">
        <v>47</v>
      </c>
    </row>
    <row r="57" spans="1:5" ht="12.75">
      <c r="A57" t="s">
        <v>53</v>
      </c>
      <c r="E57" s="36" t="s">
        <v>47</v>
      </c>
    </row>
    <row r="58" spans="1:16" ht="25.5">
      <c r="A58" s="25" t="s">
        <v>45</v>
      </c>
      <c r="B58" s="29" t="s">
        <v>94</v>
      </c>
      <c r="C58" s="29" t="s">
        <v>890</v>
      </c>
      <c r="D58" s="25" t="s">
        <v>47</v>
      </c>
      <c r="E58" s="30" t="s">
        <v>891</v>
      </c>
      <c r="F58" s="31" t="s">
        <v>125</v>
      </c>
      <c r="G58" s="32">
        <v>33.53</v>
      </c>
      <c r="H58" s="33">
        <v>0</v>
      </c>
      <c r="I58" s="34">
        <f>ROUND(ROUND(H58,2)*ROUND(G58,3),2)</f>
      </c>
      <c r="O58">
        <f>(I58*21)/100</f>
      </c>
      <c r="P58" t="s">
        <v>23</v>
      </c>
    </row>
    <row r="59" spans="1:5" ht="38.25">
      <c r="A59" s="35" t="s">
        <v>50</v>
      </c>
      <c r="E59" s="36" t="s">
        <v>892</v>
      </c>
    </row>
    <row r="60" spans="1:5" ht="51">
      <c r="A60" s="37" t="s">
        <v>52</v>
      </c>
      <c r="E60" s="45" t="s">
        <v>893</v>
      </c>
    </row>
    <row r="61" spans="1:5" ht="12.75">
      <c r="A61" t="s">
        <v>53</v>
      </c>
      <c r="E61" s="36" t="s">
        <v>47</v>
      </c>
    </row>
    <row r="62" spans="1:16" ht="25.5">
      <c r="A62" s="25" t="s">
        <v>45</v>
      </c>
      <c r="B62" s="29" t="s">
        <v>99</v>
      </c>
      <c r="C62" s="29" t="s">
        <v>894</v>
      </c>
      <c r="D62" s="25" t="s">
        <v>47</v>
      </c>
      <c r="E62" s="30" t="s">
        <v>895</v>
      </c>
      <c r="F62" s="31" t="s">
        <v>125</v>
      </c>
      <c r="G62" s="32">
        <v>33.53</v>
      </c>
      <c r="H62" s="33">
        <v>0</v>
      </c>
      <c r="I62" s="34">
        <f>ROUND(ROUND(H62,2)*ROUND(G62,3),2)</f>
      </c>
      <c r="O62">
        <f>(I62*21)/100</f>
      </c>
      <c r="P62" t="s">
        <v>23</v>
      </c>
    </row>
    <row r="63" spans="1:5" ht="38.25">
      <c r="A63" s="35" t="s">
        <v>50</v>
      </c>
      <c r="E63" s="36" t="s">
        <v>896</v>
      </c>
    </row>
    <row r="64" spans="1:5" ht="51">
      <c r="A64" s="37" t="s">
        <v>52</v>
      </c>
      <c r="E64" s="45" t="s">
        <v>893</v>
      </c>
    </row>
    <row r="65" spans="1:5" ht="12.75">
      <c r="A65" t="s">
        <v>53</v>
      </c>
      <c r="E65" s="36" t="s">
        <v>47</v>
      </c>
    </row>
    <row r="66" spans="1:16" ht="12.75">
      <c r="A66" s="25" t="s">
        <v>45</v>
      </c>
      <c r="B66" s="29" t="s">
        <v>202</v>
      </c>
      <c r="C66" s="29" t="s">
        <v>897</v>
      </c>
      <c r="D66" s="25" t="s">
        <v>47</v>
      </c>
      <c r="E66" s="30" t="s">
        <v>898</v>
      </c>
      <c r="F66" s="31" t="s">
        <v>125</v>
      </c>
      <c r="G66" s="32">
        <v>22.4</v>
      </c>
      <c r="H66" s="33">
        <v>0</v>
      </c>
      <c r="I66" s="34">
        <f>ROUND(ROUND(H66,2)*ROUND(G66,3),2)</f>
      </c>
      <c r="O66">
        <f>(I66*21)/100</f>
      </c>
      <c r="P66" t="s">
        <v>23</v>
      </c>
    </row>
    <row r="67" spans="1:5" ht="25.5">
      <c r="A67" s="35" t="s">
        <v>50</v>
      </c>
      <c r="E67" s="36" t="s">
        <v>899</v>
      </c>
    </row>
    <row r="68" spans="1:5" ht="12.75">
      <c r="A68" s="37" t="s">
        <v>52</v>
      </c>
      <c r="E68" s="38" t="s">
        <v>900</v>
      </c>
    </row>
    <row r="69" spans="1:5" ht="12.75">
      <c r="A69" t="s">
        <v>53</v>
      </c>
      <c r="E69" s="36" t="s">
        <v>47</v>
      </c>
    </row>
    <row r="70" spans="1:16" ht="25.5">
      <c r="A70" s="25" t="s">
        <v>45</v>
      </c>
      <c r="B70" s="29" t="s">
        <v>206</v>
      </c>
      <c r="C70" s="29" t="s">
        <v>901</v>
      </c>
      <c r="D70" s="25" t="s">
        <v>47</v>
      </c>
      <c r="E70" s="30" t="s">
        <v>902</v>
      </c>
      <c r="F70" s="31" t="s">
        <v>125</v>
      </c>
      <c r="G70" s="32">
        <v>18.45</v>
      </c>
      <c r="H70" s="33">
        <v>0</v>
      </c>
      <c r="I70" s="34">
        <f>ROUND(ROUND(H70,2)*ROUND(G70,3),2)</f>
      </c>
      <c r="O70">
        <f>(I70*21)/100</f>
      </c>
      <c r="P70" t="s">
        <v>23</v>
      </c>
    </row>
    <row r="71" spans="1:5" ht="38.25">
      <c r="A71" s="35" t="s">
        <v>50</v>
      </c>
      <c r="E71" s="36" t="s">
        <v>903</v>
      </c>
    </row>
    <row r="72" spans="1:5" ht="12.75">
      <c r="A72" s="37" t="s">
        <v>52</v>
      </c>
      <c r="E72" s="38" t="s">
        <v>904</v>
      </c>
    </row>
    <row r="73" spans="1:5" ht="12.75">
      <c r="A73" t="s">
        <v>53</v>
      </c>
      <c r="E73" s="36" t="s">
        <v>47</v>
      </c>
    </row>
    <row r="74" spans="1:16" ht="25.5">
      <c r="A74" s="25" t="s">
        <v>45</v>
      </c>
      <c r="B74" s="29" t="s">
        <v>211</v>
      </c>
      <c r="C74" s="29" t="s">
        <v>905</v>
      </c>
      <c r="D74" s="25" t="s">
        <v>47</v>
      </c>
      <c r="E74" s="30" t="s">
        <v>906</v>
      </c>
      <c r="F74" s="31" t="s">
        <v>125</v>
      </c>
      <c r="G74" s="32">
        <v>92.25</v>
      </c>
      <c r="H74" s="33">
        <v>0</v>
      </c>
      <c r="I74" s="34">
        <f>ROUND(ROUND(H74,2)*ROUND(G74,3),2)</f>
      </c>
      <c r="O74">
        <f>(I74*21)/100</f>
      </c>
      <c r="P74" t="s">
        <v>23</v>
      </c>
    </row>
    <row r="75" spans="1:5" ht="51">
      <c r="A75" s="35" t="s">
        <v>50</v>
      </c>
      <c r="E75" s="36" t="s">
        <v>907</v>
      </c>
    </row>
    <row r="76" spans="1:5" ht="12.75">
      <c r="A76" s="37" t="s">
        <v>52</v>
      </c>
      <c r="E76" s="38" t="s">
        <v>908</v>
      </c>
    </row>
    <row r="77" spans="1:5" ht="12.75">
      <c r="A77" t="s">
        <v>53</v>
      </c>
      <c r="E77" s="36" t="s">
        <v>47</v>
      </c>
    </row>
    <row r="78" spans="1:16" ht="25.5">
      <c r="A78" s="25" t="s">
        <v>45</v>
      </c>
      <c r="B78" s="29" t="s">
        <v>216</v>
      </c>
      <c r="C78" s="29" t="s">
        <v>909</v>
      </c>
      <c r="D78" s="25" t="s">
        <v>47</v>
      </c>
      <c r="E78" s="30" t="s">
        <v>910</v>
      </c>
      <c r="F78" s="31" t="s">
        <v>125</v>
      </c>
      <c r="G78" s="32">
        <v>18.45</v>
      </c>
      <c r="H78" s="33">
        <v>0</v>
      </c>
      <c r="I78" s="34">
        <f>ROUND(ROUND(H78,2)*ROUND(G78,3),2)</f>
      </c>
      <c r="O78">
        <f>(I78*21)/100</f>
      </c>
      <c r="P78" t="s">
        <v>23</v>
      </c>
    </row>
    <row r="79" spans="1:5" ht="38.25">
      <c r="A79" s="35" t="s">
        <v>50</v>
      </c>
      <c r="E79" s="36" t="s">
        <v>911</v>
      </c>
    </row>
    <row r="80" spans="1:5" ht="12.75">
      <c r="A80" s="37" t="s">
        <v>52</v>
      </c>
      <c r="E80" s="38" t="s">
        <v>904</v>
      </c>
    </row>
    <row r="81" spans="1:5" ht="12.75">
      <c r="A81" t="s">
        <v>53</v>
      </c>
      <c r="E81" s="36" t="s">
        <v>47</v>
      </c>
    </row>
    <row r="82" spans="1:16" ht="25.5">
      <c r="A82" s="25" t="s">
        <v>45</v>
      </c>
      <c r="B82" s="29" t="s">
        <v>222</v>
      </c>
      <c r="C82" s="29" t="s">
        <v>912</v>
      </c>
      <c r="D82" s="25" t="s">
        <v>47</v>
      </c>
      <c r="E82" s="30" t="s">
        <v>913</v>
      </c>
      <c r="F82" s="31" t="s">
        <v>125</v>
      </c>
      <c r="G82" s="32">
        <v>92.25</v>
      </c>
      <c r="H82" s="33">
        <v>0</v>
      </c>
      <c r="I82" s="34">
        <f>ROUND(ROUND(H82,2)*ROUND(G82,3),2)</f>
      </c>
      <c r="O82">
        <f>(I82*21)/100</f>
      </c>
      <c r="P82" t="s">
        <v>23</v>
      </c>
    </row>
    <row r="83" spans="1:5" ht="51">
      <c r="A83" s="35" t="s">
        <v>50</v>
      </c>
      <c r="E83" s="36" t="s">
        <v>914</v>
      </c>
    </row>
    <row r="84" spans="1:5" ht="12.75">
      <c r="A84" s="37" t="s">
        <v>52</v>
      </c>
      <c r="E84" s="38" t="s">
        <v>908</v>
      </c>
    </row>
    <row r="85" spans="1:5" ht="12.75">
      <c r="A85" t="s">
        <v>53</v>
      </c>
      <c r="E85" s="36" t="s">
        <v>47</v>
      </c>
    </row>
    <row r="86" spans="1:16" ht="12.75">
      <c r="A86" s="25" t="s">
        <v>45</v>
      </c>
      <c r="B86" s="29" t="s">
        <v>229</v>
      </c>
      <c r="C86" s="29" t="s">
        <v>915</v>
      </c>
      <c r="D86" s="25" t="s">
        <v>47</v>
      </c>
      <c r="E86" s="30" t="s">
        <v>916</v>
      </c>
      <c r="F86" s="31" t="s">
        <v>125</v>
      </c>
      <c r="G86" s="32">
        <v>18.45</v>
      </c>
      <c r="H86" s="33">
        <v>0</v>
      </c>
      <c r="I86" s="34">
        <f>ROUND(ROUND(H86,2)*ROUND(G86,3),2)</f>
      </c>
      <c r="O86">
        <f>(I86*21)/100</f>
      </c>
      <c r="P86" t="s">
        <v>23</v>
      </c>
    </row>
    <row r="87" spans="1:5" ht="25.5">
      <c r="A87" s="35" t="s">
        <v>50</v>
      </c>
      <c r="E87" s="36" t="s">
        <v>917</v>
      </c>
    </row>
    <row r="88" spans="1:5" ht="12.75">
      <c r="A88" s="37" t="s">
        <v>52</v>
      </c>
      <c r="E88" s="38" t="s">
        <v>904</v>
      </c>
    </row>
    <row r="89" spans="1:5" ht="12.75">
      <c r="A89" t="s">
        <v>53</v>
      </c>
      <c r="E89" s="36" t="s">
        <v>47</v>
      </c>
    </row>
    <row r="90" spans="1:16" ht="12.75">
      <c r="A90" s="25" t="s">
        <v>45</v>
      </c>
      <c r="B90" s="29" t="s">
        <v>235</v>
      </c>
      <c r="C90" s="29" t="s">
        <v>918</v>
      </c>
      <c r="D90" s="25" t="s">
        <v>47</v>
      </c>
      <c r="E90" s="30" t="s">
        <v>919</v>
      </c>
      <c r="F90" s="31" t="s">
        <v>125</v>
      </c>
      <c r="G90" s="32">
        <v>18.45</v>
      </c>
      <c r="H90" s="33">
        <v>0</v>
      </c>
      <c r="I90" s="34">
        <f>ROUND(ROUND(H90,2)*ROUND(G90,3),2)</f>
      </c>
      <c r="O90">
        <f>(I90*21)/100</f>
      </c>
      <c r="P90" t="s">
        <v>23</v>
      </c>
    </row>
    <row r="91" spans="1:5" ht="25.5">
      <c r="A91" s="35" t="s">
        <v>50</v>
      </c>
      <c r="E91" s="36" t="s">
        <v>920</v>
      </c>
    </row>
    <row r="92" spans="1:5" ht="12.75">
      <c r="A92" s="37" t="s">
        <v>52</v>
      </c>
      <c r="E92" s="38" t="s">
        <v>904</v>
      </c>
    </row>
    <row r="93" spans="1:5" ht="12.75">
      <c r="A93" t="s">
        <v>53</v>
      </c>
      <c r="E93" s="36" t="s">
        <v>47</v>
      </c>
    </row>
    <row r="94" spans="1:16" ht="25.5">
      <c r="A94" s="25" t="s">
        <v>45</v>
      </c>
      <c r="B94" s="29" t="s">
        <v>241</v>
      </c>
      <c r="C94" s="29" t="s">
        <v>921</v>
      </c>
      <c r="D94" s="25" t="s">
        <v>47</v>
      </c>
      <c r="E94" s="30" t="s">
        <v>922</v>
      </c>
      <c r="F94" s="31" t="s">
        <v>108</v>
      </c>
      <c r="G94" s="32">
        <v>62.73</v>
      </c>
      <c r="H94" s="33">
        <v>0</v>
      </c>
      <c r="I94" s="34">
        <f>ROUND(ROUND(H94,2)*ROUND(G94,3),2)</f>
      </c>
      <c r="O94">
        <f>(I94*21)/100</f>
      </c>
      <c r="P94" t="s">
        <v>23</v>
      </c>
    </row>
    <row r="95" spans="1:5" ht="25.5">
      <c r="A95" s="35" t="s">
        <v>50</v>
      </c>
      <c r="E95" s="36" t="s">
        <v>923</v>
      </c>
    </row>
    <row r="96" spans="1:5" ht="12.75">
      <c r="A96" s="37" t="s">
        <v>52</v>
      </c>
      <c r="E96" s="38" t="s">
        <v>924</v>
      </c>
    </row>
    <row r="97" spans="1:5" ht="12.75">
      <c r="A97" t="s">
        <v>53</v>
      </c>
      <c r="E97" s="36" t="s">
        <v>47</v>
      </c>
    </row>
    <row r="98" spans="1:16" ht="12.75">
      <c r="A98" s="25" t="s">
        <v>45</v>
      </c>
      <c r="B98" s="29" t="s">
        <v>248</v>
      </c>
      <c r="C98" s="29" t="s">
        <v>925</v>
      </c>
      <c r="D98" s="25" t="s">
        <v>47</v>
      </c>
      <c r="E98" s="30" t="s">
        <v>926</v>
      </c>
      <c r="F98" s="31" t="s">
        <v>125</v>
      </c>
      <c r="G98" s="32">
        <v>36.9</v>
      </c>
      <c r="H98" s="33">
        <v>0</v>
      </c>
      <c r="I98" s="34">
        <f>ROUND(ROUND(H98,2)*ROUND(G98,3),2)</f>
      </c>
      <c r="O98">
        <f>(I98*21)/100</f>
      </c>
      <c r="P98" t="s">
        <v>23</v>
      </c>
    </row>
    <row r="99" spans="1:5" ht="12.75">
      <c r="A99" s="35" t="s">
        <v>50</v>
      </c>
      <c r="E99" s="36" t="s">
        <v>926</v>
      </c>
    </row>
    <row r="100" spans="1:5" ht="12.75">
      <c r="A100" s="37" t="s">
        <v>52</v>
      </c>
      <c r="E100" s="38" t="s">
        <v>927</v>
      </c>
    </row>
    <row r="101" spans="1:5" ht="12.75">
      <c r="A101" t="s">
        <v>53</v>
      </c>
      <c r="E101" s="36" t="s">
        <v>47</v>
      </c>
    </row>
    <row r="102" spans="1:16" ht="12.75">
      <c r="A102" s="25" t="s">
        <v>45</v>
      </c>
      <c r="B102" s="29" t="s">
        <v>254</v>
      </c>
      <c r="C102" s="29" t="s">
        <v>928</v>
      </c>
      <c r="D102" s="25" t="s">
        <v>47</v>
      </c>
      <c r="E102" s="30" t="s">
        <v>929</v>
      </c>
      <c r="F102" s="31" t="s">
        <v>125</v>
      </c>
      <c r="G102" s="32">
        <v>30.16</v>
      </c>
      <c r="H102" s="33">
        <v>0</v>
      </c>
      <c r="I102" s="34">
        <f>ROUND(ROUND(H102,2)*ROUND(G102,3),2)</f>
      </c>
      <c r="O102">
        <f>(I102*21)/100</f>
      </c>
      <c r="P102" t="s">
        <v>23</v>
      </c>
    </row>
    <row r="103" spans="1:5" ht="12.75">
      <c r="A103" s="35" t="s">
        <v>50</v>
      </c>
      <c r="E103" s="36" t="s">
        <v>929</v>
      </c>
    </row>
    <row r="104" spans="1:5" ht="12.75">
      <c r="A104" s="37" t="s">
        <v>52</v>
      </c>
      <c r="E104" s="38" t="s">
        <v>930</v>
      </c>
    </row>
    <row r="105" spans="1:5" ht="12.75">
      <c r="A105" t="s">
        <v>53</v>
      </c>
      <c r="E105" s="36" t="s">
        <v>47</v>
      </c>
    </row>
    <row r="106" spans="1:16" ht="12.75">
      <c r="A106" s="25" t="s">
        <v>45</v>
      </c>
      <c r="B106" s="29" t="s">
        <v>260</v>
      </c>
      <c r="C106" s="29" t="s">
        <v>931</v>
      </c>
      <c r="D106" s="25" t="s">
        <v>47</v>
      </c>
      <c r="E106" s="30" t="s">
        <v>932</v>
      </c>
      <c r="F106" s="31" t="s">
        <v>125</v>
      </c>
      <c r="G106" s="32">
        <v>30.9</v>
      </c>
      <c r="H106" s="33">
        <v>0</v>
      </c>
      <c r="I106" s="34">
        <f>ROUND(ROUND(H106,2)*ROUND(G106,3),2)</f>
      </c>
      <c r="O106">
        <f>(I106*21)/100</f>
      </c>
      <c r="P106" t="s">
        <v>23</v>
      </c>
    </row>
    <row r="107" spans="1:5" ht="12.75">
      <c r="A107" s="35" t="s">
        <v>50</v>
      </c>
      <c r="E107" s="36" t="s">
        <v>932</v>
      </c>
    </row>
    <row r="108" spans="1:5" ht="38.25">
      <c r="A108" s="37" t="s">
        <v>52</v>
      </c>
      <c r="E108" s="38" t="s">
        <v>933</v>
      </c>
    </row>
    <row r="109" spans="1:5" ht="12.75">
      <c r="A109" t="s">
        <v>53</v>
      </c>
      <c r="E109" s="36" t="s">
        <v>47</v>
      </c>
    </row>
    <row r="110" spans="1:16" ht="12.75">
      <c r="A110" s="25" t="s">
        <v>45</v>
      </c>
      <c r="B110" s="29" t="s">
        <v>266</v>
      </c>
      <c r="C110" s="29" t="s">
        <v>934</v>
      </c>
      <c r="D110" s="25" t="s">
        <v>47</v>
      </c>
      <c r="E110" s="30" t="s">
        <v>935</v>
      </c>
      <c r="F110" s="31" t="s">
        <v>64</v>
      </c>
      <c r="G110" s="32">
        <v>2</v>
      </c>
      <c r="H110" s="33">
        <v>0</v>
      </c>
      <c r="I110" s="34">
        <f>ROUND(ROUND(H110,2)*ROUND(G110,3),2)</f>
      </c>
      <c r="O110">
        <f>(I110*21)/100</f>
      </c>
      <c r="P110" t="s">
        <v>23</v>
      </c>
    </row>
    <row r="111" spans="1:5" ht="12.75">
      <c r="A111" s="35" t="s">
        <v>50</v>
      </c>
      <c r="E111" s="36" t="s">
        <v>935</v>
      </c>
    </row>
    <row r="112" spans="1:5" ht="25.5">
      <c r="A112" s="37" t="s">
        <v>52</v>
      </c>
      <c r="E112" s="38" t="s">
        <v>936</v>
      </c>
    </row>
    <row r="113" spans="1:5" ht="12.75">
      <c r="A113" t="s">
        <v>53</v>
      </c>
      <c r="E113" s="36" t="s">
        <v>47</v>
      </c>
    </row>
    <row r="114" spans="1:16" ht="12.75">
      <c r="A114" s="25" t="s">
        <v>45</v>
      </c>
      <c r="B114" s="29" t="s">
        <v>368</v>
      </c>
      <c r="C114" s="29" t="s">
        <v>937</v>
      </c>
      <c r="D114" s="25" t="s">
        <v>47</v>
      </c>
      <c r="E114" s="30" t="s">
        <v>938</v>
      </c>
      <c r="F114" s="31" t="s">
        <v>108</v>
      </c>
      <c r="G114" s="32">
        <v>61.8</v>
      </c>
      <c r="H114" s="33">
        <v>0</v>
      </c>
      <c r="I114" s="34">
        <f>ROUND(ROUND(H114,2)*ROUND(G114,3),2)</f>
      </c>
      <c r="O114">
        <f>(I114*21)/100</f>
      </c>
      <c r="P114" t="s">
        <v>23</v>
      </c>
    </row>
    <row r="115" spans="1:5" ht="12.75">
      <c r="A115" s="35" t="s">
        <v>50</v>
      </c>
      <c r="E115" s="36" t="s">
        <v>938</v>
      </c>
    </row>
    <row r="116" spans="1:5" ht="25.5">
      <c r="A116" s="37" t="s">
        <v>52</v>
      </c>
      <c r="E116" s="38" t="s">
        <v>939</v>
      </c>
    </row>
    <row r="117" spans="1:5" ht="12.75">
      <c r="A117" t="s">
        <v>53</v>
      </c>
      <c r="E117" s="36" t="s">
        <v>47</v>
      </c>
    </row>
    <row r="118" spans="1:18" ht="12.75" customHeight="1">
      <c r="A118" s="6" t="s">
        <v>43</v>
      </c>
      <c r="B118" s="6"/>
      <c r="C118" s="41" t="s">
        <v>940</v>
      </c>
      <c r="D118" s="6"/>
      <c r="E118" s="27" t="s">
        <v>941</v>
      </c>
      <c r="F118" s="6"/>
      <c r="G118" s="6"/>
      <c r="H118" s="6"/>
      <c r="I118" s="42">
        <f>0+Q118</f>
      </c>
      <c r="O118">
        <f>0+R118</f>
      </c>
      <c r="Q118">
        <f>0+I119+I123+I127+I131+I135+I139+I143+I147+I151+I155+I159+I163+I167</f>
      </c>
      <c r="R118">
        <f>0+O119+O123+O127+O131+O135+O139+O143+O147+O151+O155+O159+O163+O167</f>
      </c>
    </row>
    <row r="119" spans="1:16" ht="25.5">
      <c r="A119" s="25" t="s">
        <v>45</v>
      </c>
      <c r="B119" s="29" t="s">
        <v>298</v>
      </c>
      <c r="C119" s="29" t="s">
        <v>942</v>
      </c>
      <c r="D119" s="25" t="s">
        <v>47</v>
      </c>
      <c r="E119" s="30" t="s">
        <v>943</v>
      </c>
      <c r="F119" s="31" t="s">
        <v>135</v>
      </c>
      <c r="G119" s="32">
        <v>44</v>
      </c>
      <c r="H119" s="33">
        <v>0</v>
      </c>
      <c r="I119" s="34">
        <f>ROUND(ROUND(H119,2)*ROUND(G119,3),2)</f>
      </c>
      <c r="O119">
        <f>(I119*21)/100</f>
      </c>
      <c r="P119" t="s">
        <v>23</v>
      </c>
    </row>
    <row r="120" spans="1:5" ht="12.75">
      <c r="A120" s="35" t="s">
        <v>50</v>
      </c>
      <c r="E120" s="36" t="s">
        <v>944</v>
      </c>
    </row>
    <row r="121" spans="1:5" ht="12.75">
      <c r="A121" s="37" t="s">
        <v>52</v>
      </c>
      <c r="E121" s="38" t="s">
        <v>945</v>
      </c>
    </row>
    <row r="122" spans="1:5" ht="12.75">
      <c r="A122" t="s">
        <v>53</v>
      </c>
      <c r="E122" s="36" t="s">
        <v>47</v>
      </c>
    </row>
    <row r="123" spans="1:16" ht="25.5">
      <c r="A123" s="25" t="s">
        <v>45</v>
      </c>
      <c r="B123" s="29" t="s">
        <v>308</v>
      </c>
      <c r="C123" s="29" t="s">
        <v>946</v>
      </c>
      <c r="D123" s="25" t="s">
        <v>47</v>
      </c>
      <c r="E123" s="30" t="s">
        <v>947</v>
      </c>
      <c r="F123" s="31" t="s">
        <v>64</v>
      </c>
      <c r="G123" s="32">
        <v>9</v>
      </c>
      <c r="H123" s="33">
        <v>0</v>
      </c>
      <c r="I123" s="34">
        <f>ROUND(ROUND(H123,2)*ROUND(G123,3),2)</f>
      </c>
      <c r="O123">
        <f>(I123*21)/100</f>
      </c>
      <c r="P123" t="s">
        <v>23</v>
      </c>
    </row>
    <row r="124" spans="1:5" ht="25.5">
      <c r="A124" s="35" t="s">
        <v>50</v>
      </c>
      <c r="E124" s="36" t="s">
        <v>948</v>
      </c>
    </row>
    <row r="125" spans="1:5" ht="12.75">
      <c r="A125" s="37" t="s">
        <v>52</v>
      </c>
      <c r="E125" s="38" t="s">
        <v>47</v>
      </c>
    </row>
    <row r="126" spans="1:5" ht="12.75">
      <c r="A126" t="s">
        <v>53</v>
      </c>
      <c r="E126" s="36" t="s">
        <v>47</v>
      </c>
    </row>
    <row r="127" spans="1:16" ht="12.75">
      <c r="A127" s="25" t="s">
        <v>45</v>
      </c>
      <c r="B127" s="29" t="s">
        <v>314</v>
      </c>
      <c r="C127" s="29" t="s">
        <v>949</v>
      </c>
      <c r="D127" s="25" t="s">
        <v>47</v>
      </c>
      <c r="E127" s="30" t="s">
        <v>950</v>
      </c>
      <c r="F127" s="31" t="s">
        <v>135</v>
      </c>
      <c r="G127" s="32">
        <v>29</v>
      </c>
      <c r="H127" s="33">
        <v>0</v>
      </c>
      <c r="I127" s="34">
        <f>ROUND(ROUND(H127,2)*ROUND(G127,3),2)</f>
      </c>
      <c r="O127">
        <f>(I127*21)/100</f>
      </c>
      <c r="P127" t="s">
        <v>23</v>
      </c>
    </row>
    <row r="128" spans="1:5" ht="12.75">
      <c r="A128" s="35" t="s">
        <v>50</v>
      </c>
      <c r="E128" s="36" t="s">
        <v>950</v>
      </c>
    </row>
    <row r="129" spans="1:5" ht="12.75">
      <c r="A129" s="37" t="s">
        <v>52</v>
      </c>
      <c r="E129" s="38" t="s">
        <v>951</v>
      </c>
    </row>
    <row r="130" spans="1:5" ht="12.75">
      <c r="A130" t="s">
        <v>53</v>
      </c>
      <c r="E130" s="36" t="s">
        <v>47</v>
      </c>
    </row>
    <row r="131" spans="1:16" ht="12.75">
      <c r="A131" s="25" t="s">
        <v>45</v>
      </c>
      <c r="B131" s="29" t="s">
        <v>318</v>
      </c>
      <c r="C131" s="29" t="s">
        <v>952</v>
      </c>
      <c r="D131" s="25" t="s">
        <v>47</v>
      </c>
      <c r="E131" s="30" t="s">
        <v>953</v>
      </c>
      <c r="F131" s="31" t="s">
        <v>135</v>
      </c>
      <c r="G131" s="32">
        <v>25</v>
      </c>
      <c r="H131" s="33">
        <v>0</v>
      </c>
      <c r="I131" s="34">
        <f>ROUND(ROUND(H131,2)*ROUND(G131,3),2)</f>
      </c>
      <c r="O131">
        <f>(I131*21)/100</f>
      </c>
      <c r="P131" t="s">
        <v>23</v>
      </c>
    </row>
    <row r="132" spans="1:5" ht="25.5">
      <c r="A132" s="35" t="s">
        <v>50</v>
      </c>
      <c r="E132" s="36" t="s">
        <v>954</v>
      </c>
    </row>
    <row r="133" spans="1:5" ht="12.75">
      <c r="A133" s="37" t="s">
        <v>52</v>
      </c>
      <c r="E133" s="38" t="s">
        <v>477</v>
      </c>
    </row>
    <row r="134" spans="1:5" ht="38.25">
      <c r="A134" t="s">
        <v>53</v>
      </c>
      <c r="E134" s="36" t="s">
        <v>955</v>
      </c>
    </row>
    <row r="135" spans="1:16" ht="12.75">
      <c r="A135" s="25" t="s">
        <v>45</v>
      </c>
      <c r="B135" s="29" t="s">
        <v>323</v>
      </c>
      <c r="C135" s="29" t="s">
        <v>956</v>
      </c>
      <c r="D135" s="25" t="s">
        <v>47</v>
      </c>
      <c r="E135" s="30" t="s">
        <v>957</v>
      </c>
      <c r="F135" s="31" t="s">
        <v>135</v>
      </c>
      <c r="G135" s="32">
        <v>44</v>
      </c>
      <c r="H135" s="33">
        <v>0</v>
      </c>
      <c r="I135" s="34">
        <f>ROUND(ROUND(H135,2)*ROUND(G135,3),2)</f>
      </c>
      <c r="O135">
        <f>(I135*21)/100</f>
      </c>
      <c r="P135" t="s">
        <v>23</v>
      </c>
    </row>
    <row r="136" spans="1:5" ht="12.75">
      <c r="A136" s="35" t="s">
        <v>50</v>
      </c>
      <c r="E136" s="36" t="s">
        <v>958</v>
      </c>
    </row>
    <row r="137" spans="1:5" ht="12.75">
      <c r="A137" s="37" t="s">
        <v>52</v>
      </c>
      <c r="E137" s="38" t="s">
        <v>959</v>
      </c>
    </row>
    <row r="138" spans="1:5" ht="12.75">
      <c r="A138" t="s">
        <v>53</v>
      </c>
      <c r="E138" s="36" t="s">
        <v>47</v>
      </c>
    </row>
    <row r="139" spans="1:16" ht="12.75">
      <c r="A139" s="25" t="s">
        <v>45</v>
      </c>
      <c r="B139" s="29" t="s">
        <v>329</v>
      </c>
      <c r="C139" s="29" t="s">
        <v>960</v>
      </c>
      <c r="D139" s="25" t="s">
        <v>47</v>
      </c>
      <c r="E139" s="30" t="s">
        <v>961</v>
      </c>
      <c r="F139" s="31" t="s">
        <v>135</v>
      </c>
      <c r="G139" s="32">
        <v>44</v>
      </c>
      <c r="H139" s="33">
        <v>0</v>
      </c>
      <c r="I139" s="34">
        <f>ROUND(ROUND(H139,2)*ROUND(G139,3),2)</f>
      </c>
      <c r="O139">
        <f>(I139*21)/100</f>
      </c>
      <c r="P139" t="s">
        <v>23</v>
      </c>
    </row>
    <row r="140" spans="1:5" ht="12.75">
      <c r="A140" s="35" t="s">
        <v>50</v>
      </c>
      <c r="E140" s="36" t="s">
        <v>962</v>
      </c>
    </row>
    <row r="141" spans="1:5" ht="12.75">
      <c r="A141" s="37" t="s">
        <v>52</v>
      </c>
      <c r="E141" s="38" t="s">
        <v>959</v>
      </c>
    </row>
    <row r="142" spans="1:5" ht="12.75">
      <c r="A142" t="s">
        <v>53</v>
      </c>
      <c r="E142" s="36" t="s">
        <v>47</v>
      </c>
    </row>
    <row r="143" spans="1:16" ht="12.75">
      <c r="A143" s="25" t="s">
        <v>45</v>
      </c>
      <c r="B143" s="29" t="s">
        <v>335</v>
      </c>
      <c r="C143" s="29" t="s">
        <v>963</v>
      </c>
      <c r="D143" s="25" t="s">
        <v>47</v>
      </c>
      <c r="E143" s="30" t="s">
        <v>964</v>
      </c>
      <c r="F143" s="31" t="s">
        <v>135</v>
      </c>
      <c r="G143" s="32">
        <v>45.76</v>
      </c>
      <c r="H143" s="33">
        <v>0</v>
      </c>
      <c r="I143" s="34">
        <f>ROUND(ROUND(H143,2)*ROUND(G143,3),2)</f>
      </c>
      <c r="O143">
        <f>(I143*21)/100</f>
      </c>
      <c r="P143" t="s">
        <v>23</v>
      </c>
    </row>
    <row r="144" spans="1:5" ht="12.75">
      <c r="A144" s="35" t="s">
        <v>50</v>
      </c>
      <c r="E144" s="36" t="s">
        <v>965</v>
      </c>
    </row>
    <row r="145" spans="1:5" ht="12.75">
      <c r="A145" s="37" t="s">
        <v>52</v>
      </c>
      <c r="E145" s="38" t="s">
        <v>966</v>
      </c>
    </row>
    <row r="146" spans="1:5" ht="12.75">
      <c r="A146" t="s">
        <v>53</v>
      </c>
      <c r="E146" s="36" t="s">
        <v>47</v>
      </c>
    </row>
    <row r="147" spans="1:16" ht="12.75">
      <c r="A147" s="25" t="s">
        <v>45</v>
      </c>
      <c r="B147" s="29" t="s">
        <v>345</v>
      </c>
      <c r="C147" s="29" t="s">
        <v>967</v>
      </c>
      <c r="D147" s="25" t="s">
        <v>47</v>
      </c>
      <c r="E147" s="30" t="s">
        <v>968</v>
      </c>
      <c r="F147" s="31" t="s">
        <v>64</v>
      </c>
      <c r="G147" s="32">
        <v>8</v>
      </c>
      <c r="H147" s="33">
        <v>0</v>
      </c>
      <c r="I147" s="34">
        <f>ROUND(ROUND(H147,2)*ROUND(G147,3),2)</f>
      </c>
      <c r="O147">
        <f>(I147*21)/100</f>
      </c>
      <c r="P147" t="s">
        <v>23</v>
      </c>
    </row>
    <row r="148" spans="1:5" ht="12.75">
      <c r="A148" s="35" t="s">
        <v>50</v>
      </c>
      <c r="E148" s="36" t="s">
        <v>968</v>
      </c>
    </row>
    <row r="149" spans="1:5" ht="12.75">
      <c r="A149" s="37" t="s">
        <v>52</v>
      </c>
      <c r="E149" s="38" t="s">
        <v>969</v>
      </c>
    </row>
    <row r="150" spans="1:5" ht="12.75">
      <c r="A150" t="s">
        <v>53</v>
      </c>
      <c r="E150" s="36" t="s">
        <v>47</v>
      </c>
    </row>
    <row r="151" spans="1:16" ht="12.75">
      <c r="A151" s="25" t="s">
        <v>45</v>
      </c>
      <c r="B151" s="29" t="s">
        <v>397</v>
      </c>
      <c r="C151" s="29" t="s">
        <v>970</v>
      </c>
      <c r="D151" s="25" t="s">
        <v>47</v>
      </c>
      <c r="E151" s="30" t="s">
        <v>971</v>
      </c>
      <c r="F151" s="31" t="s">
        <v>64</v>
      </c>
      <c r="G151" s="32">
        <v>1</v>
      </c>
      <c r="H151" s="33">
        <v>0</v>
      </c>
      <c r="I151" s="34">
        <f>ROUND(ROUND(H151,2)*ROUND(G151,3),2)</f>
      </c>
      <c r="O151">
        <f>(I151*21)/100</f>
      </c>
      <c r="P151" t="s">
        <v>23</v>
      </c>
    </row>
    <row r="152" spans="1:5" ht="12.75">
      <c r="A152" s="35" t="s">
        <v>50</v>
      </c>
      <c r="E152" s="36" t="s">
        <v>971</v>
      </c>
    </row>
    <row r="153" spans="1:5" ht="12.75">
      <c r="A153" s="37" t="s">
        <v>52</v>
      </c>
      <c r="E153" s="38" t="s">
        <v>972</v>
      </c>
    </row>
    <row r="154" spans="1:5" ht="12.75">
      <c r="A154" t="s">
        <v>53</v>
      </c>
      <c r="E154" s="36" t="s">
        <v>47</v>
      </c>
    </row>
    <row r="155" spans="1:16" ht="12.75">
      <c r="A155" s="25" t="s">
        <v>45</v>
      </c>
      <c r="B155" s="29" t="s">
        <v>401</v>
      </c>
      <c r="C155" s="29" t="s">
        <v>973</v>
      </c>
      <c r="D155" s="25" t="s">
        <v>47</v>
      </c>
      <c r="E155" s="30" t="s">
        <v>974</v>
      </c>
      <c r="F155" s="31" t="s">
        <v>64</v>
      </c>
      <c r="G155" s="32">
        <v>3</v>
      </c>
      <c r="H155" s="33">
        <v>0</v>
      </c>
      <c r="I155" s="34">
        <f>ROUND(ROUND(H155,2)*ROUND(G155,3),2)</f>
      </c>
      <c r="O155">
        <f>(I155*21)/100</f>
      </c>
      <c r="P155" t="s">
        <v>23</v>
      </c>
    </row>
    <row r="156" spans="1:5" ht="12.75">
      <c r="A156" s="35" t="s">
        <v>50</v>
      </c>
      <c r="E156" s="36" t="s">
        <v>974</v>
      </c>
    </row>
    <row r="157" spans="1:5" ht="12.75">
      <c r="A157" s="37" t="s">
        <v>52</v>
      </c>
      <c r="E157" s="38" t="s">
        <v>975</v>
      </c>
    </row>
    <row r="158" spans="1:5" ht="12.75">
      <c r="A158" t="s">
        <v>53</v>
      </c>
      <c r="E158" s="36" t="s">
        <v>47</v>
      </c>
    </row>
    <row r="159" spans="1:16" ht="25.5">
      <c r="A159" s="25" t="s">
        <v>45</v>
      </c>
      <c r="B159" s="29" t="s">
        <v>404</v>
      </c>
      <c r="C159" s="29" t="s">
        <v>976</v>
      </c>
      <c r="D159" s="25" t="s">
        <v>47</v>
      </c>
      <c r="E159" s="30" t="s">
        <v>977</v>
      </c>
      <c r="F159" s="31" t="s">
        <v>64</v>
      </c>
      <c r="G159" s="32">
        <v>1</v>
      </c>
      <c r="H159" s="33">
        <v>0</v>
      </c>
      <c r="I159" s="34">
        <f>ROUND(ROUND(H159,2)*ROUND(G159,3),2)</f>
      </c>
      <c r="O159">
        <f>(I159*21)/100</f>
      </c>
      <c r="P159" t="s">
        <v>23</v>
      </c>
    </row>
    <row r="160" spans="1:5" ht="25.5">
      <c r="A160" s="35" t="s">
        <v>50</v>
      </c>
      <c r="E160" s="36" t="s">
        <v>977</v>
      </c>
    </row>
    <row r="161" spans="1:5" ht="12.75">
      <c r="A161" s="37" t="s">
        <v>52</v>
      </c>
      <c r="E161" s="38" t="s">
        <v>978</v>
      </c>
    </row>
    <row r="162" spans="1:5" ht="12.75">
      <c r="A162" t="s">
        <v>53</v>
      </c>
      <c r="E162" s="36" t="s">
        <v>47</v>
      </c>
    </row>
    <row r="163" spans="1:16" ht="25.5">
      <c r="A163" s="25" t="s">
        <v>45</v>
      </c>
      <c r="B163" s="29" t="s">
        <v>409</v>
      </c>
      <c r="C163" s="29" t="s">
        <v>979</v>
      </c>
      <c r="D163" s="25" t="s">
        <v>47</v>
      </c>
      <c r="E163" s="30" t="s">
        <v>980</v>
      </c>
      <c r="F163" s="31" t="s">
        <v>64</v>
      </c>
      <c r="G163" s="32">
        <v>2</v>
      </c>
      <c r="H163" s="33">
        <v>0</v>
      </c>
      <c r="I163" s="34">
        <f>ROUND(ROUND(H163,2)*ROUND(G163,3),2)</f>
      </c>
      <c r="O163">
        <f>(I163*21)/100</f>
      </c>
      <c r="P163" t="s">
        <v>23</v>
      </c>
    </row>
    <row r="164" spans="1:5" ht="25.5">
      <c r="A164" s="35" t="s">
        <v>50</v>
      </c>
      <c r="E164" s="36" t="s">
        <v>980</v>
      </c>
    </row>
    <row r="165" spans="1:5" ht="12.75">
      <c r="A165" s="37" t="s">
        <v>52</v>
      </c>
      <c r="E165" s="38" t="s">
        <v>981</v>
      </c>
    </row>
    <row r="166" spans="1:5" ht="12.75">
      <c r="A166" t="s">
        <v>53</v>
      </c>
      <c r="E166" s="36" t="s">
        <v>47</v>
      </c>
    </row>
    <row r="167" spans="1:16" ht="12.75">
      <c r="A167" s="25" t="s">
        <v>45</v>
      </c>
      <c r="B167" s="29" t="s">
        <v>421</v>
      </c>
      <c r="C167" s="29" t="s">
        <v>982</v>
      </c>
      <c r="D167" s="25" t="s">
        <v>47</v>
      </c>
      <c r="E167" s="30" t="s">
        <v>983</v>
      </c>
      <c r="F167" s="31" t="s">
        <v>64</v>
      </c>
      <c r="G167" s="32">
        <v>2</v>
      </c>
      <c r="H167" s="33">
        <v>0</v>
      </c>
      <c r="I167" s="34">
        <f>ROUND(ROUND(H167,2)*ROUND(G167,3),2)</f>
      </c>
      <c r="O167">
        <f>(I167*21)/100</f>
      </c>
      <c r="P167" t="s">
        <v>23</v>
      </c>
    </row>
    <row r="168" spans="1:5" ht="12.75">
      <c r="A168" s="35" t="s">
        <v>50</v>
      </c>
      <c r="E168" s="36" t="s">
        <v>983</v>
      </c>
    </row>
    <row r="169" spans="1:5" ht="12.75">
      <c r="A169" s="37" t="s">
        <v>52</v>
      </c>
      <c r="E169" s="38" t="s">
        <v>47</v>
      </c>
    </row>
    <row r="170" spans="1:5" ht="12.75">
      <c r="A170" t="s">
        <v>53</v>
      </c>
      <c r="E170" s="36" t="s">
        <v>47</v>
      </c>
    </row>
    <row r="171" spans="1:18" ht="12.75" customHeight="1">
      <c r="A171" s="6" t="s">
        <v>43</v>
      </c>
      <c r="B171" s="6"/>
      <c r="C171" s="41" t="s">
        <v>984</v>
      </c>
      <c r="D171" s="6"/>
      <c r="E171" s="27" t="s">
        <v>985</v>
      </c>
      <c r="F171" s="6"/>
      <c r="G171" s="6"/>
      <c r="H171" s="6"/>
      <c r="I171" s="42">
        <f>0+Q171</f>
      </c>
      <c r="O171">
        <f>0+R171</f>
      </c>
      <c r="Q171">
        <f>0+I172+I176+I180+I184</f>
      </c>
      <c r="R171">
        <f>0+O172+O176+O180+O184</f>
      </c>
    </row>
    <row r="172" spans="1:16" ht="12.75">
      <c r="A172" s="25" t="s">
        <v>45</v>
      </c>
      <c r="B172" s="29" t="s">
        <v>272</v>
      </c>
      <c r="C172" s="29" t="s">
        <v>986</v>
      </c>
      <c r="D172" s="25" t="s">
        <v>47</v>
      </c>
      <c r="E172" s="30" t="s">
        <v>987</v>
      </c>
      <c r="F172" s="31" t="s">
        <v>64</v>
      </c>
      <c r="G172" s="32">
        <v>8</v>
      </c>
      <c r="H172" s="33">
        <v>0</v>
      </c>
      <c r="I172" s="34">
        <f>ROUND(ROUND(H172,2)*ROUND(G172,3),2)</f>
      </c>
      <c r="O172">
        <f>(I172*21)/100</f>
      </c>
      <c r="P172" t="s">
        <v>23</v>
      </c>
    </row>
    <row r="173" spans="1:5" ht="12.75">
      <c r="A173" s="35" t="s">
        <v>50</v>
      </c>
      <c r="E173" s="36" t="s">
        <v>988</v>
      </c>
    </row>
    <row r="174" spans="1:5" ht="12.75">
      <c r="A174" s="37" t="s">
        <v>52</v>
      </c>
      <c r="E174" s="38" t="s">
        <v>989</v>
      </c>
    </row>
    <row r="175" spans="1:5" ht="12.75">
      <c r="A175" t="s">
        <v>53</v>
      </c>
      <c r="E175" s="36" t="s">
        <v>47</v>
      </c>
    </row>
    <row r="176" spans="1:16" ht="25.5">
      <c r="A176" s="25" t="s">
        <v>45</v>
      </c>
      <c r="B176" s="29" t="s">
        <v>288</v>
      </c>
      <c r="C176" s="29" t="s">
        <v>990</v>
      </c>
      <c r="D176" s="25" t="s">
        <v>47</v>
      </c>
      <c r="E176" s="30" t="s">
        <v>991</v>
      </c>
      <c r="F176" s="31" t="s">
        <v>64</v>
      </c>
      <c r="G176" s="32">
        <v>4</v>
      </c>
      <c r="H176" s="33">
        <v>0</v>
      </c>
      <c r="I176" s="34">
        <f>ROUND(ROUND(H176,2)*ROUND(G176,3),2)</f>
      </c>
      <c r="O176">
        <f>(I176*21)/100</f>
      </c>
      <c r="P176" t="s">
        <v>23</v>
      </c>
    </row>
    <row r="177" spans="1:5" ht="25.5">
      <c r="A177" s="35" t="s">
        <v>50</v>
      </c>
      <c r="E177" s="36" t="s">
        <v>992</v>
      </c>
    </row>
    <row r="178" spans="1:5" ht="12.75">
      <c r="A178" s="37" t="s">
        <v>52</v>
      </c>
      <c r="E178" s="38" t="s">
        <v>993</v>
      </c>
    </row>
    <row r="179" spans="1:5" ht="12.75">
      <c r="A179" t="s">
        <v>53</v>
      </c>
      <c r="E179" s="36" t="s">
        <v>47</v>
      </c>
    </row>
    <row r="180" spans="1:16" ht="25.5">
      <c r="A180" s="25" t="s">
        <v>45</v>
      </c>
      <c r="B180" s="29" t="s">
        <v>308</v>
      </c>
      <c r="C180" s="29" t="s">
        <v>946</v>
      </c>
      <c r="D180" s="25" t="s">
        <v>47</v>
      </c>
      <c r="E180" s="30" t="s">
        <v>947</v>
      </c>
      <c r="F180" s="31" t="s">
        <v>64</v>
      </c>
      <c r="G180" s="32">
        <v>2</v>
      </c>
      <c r="H180" s="33">
        <v>0</v>
      </c>
      <c r="I180" s="34">
        <f>ROUND(ROUND(H180,2)*ROUND(G180,3),2)</f>
      </c>
      <c r="O180">
        <f>(I180*21)/100</f>
      </c>
      <c r="P180" t="s">
        <v>23</v>
      </c>
    </row>
    <row r="181" spans="1:5" ht="25.5">
      <c r="A181" s="35" t="s">
        <v>50</v>
      </c>
      <c r="E181" s="36" t="s">
        <v>948</v>
      </c>
    </row>
    <row r="182" spans="1:5" ht="12.75">
      <c r="A182" s="37" t="s">
        <v>52</v>
      </c>
      <c r="E182" s="38" t="s">
        <v>390</v>
      </c>
    </row>
    <row r="183" spans="1:5" ht="12.75">
      <c r="A183" t="s">
        <v>53</v>
      </c>
      <c r="E183" s="36" t="s">
        <v>47</v>
      </c>
    </row>
    <row r="184" spans="1:16" ht="12.75">
      <c r="A184" s="25" t="s">
        <v>45</v>
      </c>
      <c r="B184" s="29" t="s">
        <v>345</v>
      </c>
      <c r="C184" s="29" t="s">
        <v>967</v>
      </c>
      <c r="D184" s="25" t="s">
        <v>47</v>
      </c>
      <c r="E184" s="30" t="s">
        <v>968</v>
      </c>
      <c r="F184" s="31" t="s">
        <v>64</v>
      </c>
      <c r="G184" s="32">
        <v>2</v>
      </c>
      <c r="H184" s="33">
        <v>0</v>
      </c>
      <c r="I184" s="34">
        <f>ROUND(ROUND(H184,2)*ROUND(G184,3),2)</f>
      </c>
      <c r="O184">
        <f>(I184*21)/100</f>
      </c>
      <c r="P184" t="s">
        <v>23</v>
      </c>
    </row>
    <row r="185" spans="1:5" ht="12.75">
      <c r="A185" s="35" t="s">
        <v>50</v>
      </c>
      <c r="E185" s="36" t="s">
        <v>968</v>
      </c>
    </row>
    <row r="186" spans="1:5" ht="12.75">
      <c r="A186" s="37" t="s">
        <v>52</v>
      </c>
      <c r="E186" s="38" t="s">
        <v>390</v>
      </c>
    </row>
    <row r="187" spans="1:5" ht="12.75">
      <c r="A187" t="s">
        <v>53</v>
      </c>
      <c r="E187" s="36" t="s">
        <v>47</v>
      </c>
    </row>
    <row r="188" spans="1:18" ht="12.75" customHeight="1">
      <c r="A188" s="6" t="s">
        <v>43</v>
      </c>
      <c r="B188" s="6"/>
      <c r="C188" s="41" t="s">
        <v>994</v>
      </c>
      <c r="D188" s="6"/>
      <c r="E188" s="27" t="s">
        <v>995</v>
      </c>
      <c r="F188" s="6"/>
      <c r="G188" s="6"/>
      <c r="H188" s="6"/>
      <c r="I188" s="42">
        <f>0+Q188</f>
      </c>
      <c r="O188">
        <f>0+R188</f>
      </c>
      <c r="Q188">
        <f>0+I189+I193+I197+I201+I205+I209+I213+I217+I221+I225</f>
      </c>
      <c r="R188">
        <f>0+O189+O193+O197+O201+O205+O209+O213+O217+O221+O225</f>
      </c>
    </row>
    <row r="189" spans="1:16" ht="12.75">
      <c r="A189" s="25" t="s">
        <v>45</v>
      </c>
      <c r="B189" s="29" t="s">
        <v>277</v>
      </c>
      <c r="C189" s="29" t="s">
        <v>996</v>
      </c>
      <c r="D189" s="25" t="s">
        <v>47</v>
      </c>
      <c r="E189" s="30" t="s">
        <v>997</v>
      </c>
      <c r="F189" s="31" t="s">
        <v>135</v>
      </c>
      <c r="G189" s="32">
        <v>16</v>
      </c>
      <c r="H189" s="33">
        <v>0</v>
      </c>
      <c r="I189" s="34">
        <f>ROUND(ROUND(H189,2)*ROUND(G189,3),2)</f>
      </c>
      <c r="O189">
        <f>(I189*21)/100</f>
      </c>
      <c r="P189" t="s">
        <v>23</v>
      </c>
    </row>
    <row r="190" spans="1:5" ht="12.75">
      <c r="A190" s="35" t="s">
        <v>50</v>
      </c>
      <c r="E190" s="36" t="s">
        <v>997</v>
      </c>
    </row>
    <row r="191" spans="1:5" ht="12.75">
      <c r="A191" s="37" t="s">
        <v>52</v>
      </c>
      <c r="E191" s="38" t="s">
        <v>47</v>
      </c>
    </row>
    <row r="192" spans="1:5" ht="12.75">
      <c r="A192" t="s">
        <v>53</v>
      </c>
      <c r="E192" s="36" t="s">
        <v>47</v>
      </c>
    </row>
    <row r="193" spans="1:16" ht="12.75">
      <c r="A193" s="25" t="s">
        <v>45</v>
      </c>
      <c r="B193" s="29" t="s">
        <v>282</v>
      </c>
      <c r="C193" s="29" t="s">
        <v>998</v>
      </c>
      <c r="D193" s="25" t="s">
        <v>47</v>
      </c>
      <c r="E193" s="30" t="s">
        <v>999</v>
      </c>
      <c r="F193" s="31" t="s">
        <v>64</v>
      </c>
      <c r="G193" s="32">
        <v>4</v>
      </c>
      <c r="H193" s="33">
        <v>0</v>
      </c>
      <c r="I193" s="34">
        <f>ROUND(ROUND(H193,2)*ROUND(G193,3),2)</f>
      </c>
      <c r="O193">
        <f>(I193*21)/100</f>
      </c>
      <c r="P193" t="s">
        <v>23</v>
      </c>
    </row>
    <row r="194" spans="1:5" ht="12.75">
      <c r="A194" s="35" t="s">
        <v>50</v>
      </c>
      <c r="E194" s="36" t="s">
        <v>999</v>
      </c>
    </row>
    <row r="195" spans="1:5" ht="12.75">
      <c r="A195" s="37" t="s">
        <v>52</v>
      </c>
      <c r="E195" s="38" t="s">
        <v>47</v>
      </c>
    </row>
    <row r="196" spans="1:5" ht="12.75">
      <c r="A196" t="s">
        <v>53</v>
      </c>
      <c r="E196" s="36" t="s">
        <v>47</v>
      </c>
    </row>
    <row r="197" spans="1:16" ht="25.5">
      <c r="A197" s="25" t="s">
        <v>45</v>
      </c>
      <c r="B197" s="29" t="s">
        <v>293</v>
      </c>
      <c r="C197" s="29" t="s">
        <v>1000</v>
      </c>
      <c r="D197" s="25" t="s">
        <v>47</v>
      </c>
      <c r="E197" s="30" t="s">
        <v>1001</v>
      </c>
      <c r="F197" s="31" t="s">
        <v>135</v>
      </c>
      <c r="G197" s="32">
        <v>16</v>
      </c>
      <c r="H197" s="33">
        <v>0</v>
      </c>
      <c r="I197" s="34">
        <f>ROUND(ROUND(H197,2)*ROUND(G197,3),2)</f>
      </c>
      <c r="O197">
        <f>(I197*21)/100</f>
      </c>
      <c r="P197" t="s">
        <v>23</v>
      </c>
    </row>
    <row r="198" spans="1:5" ht="25.5">
      <c r="A198" s="35" t="s">
        <v>50</v>
      </c>
      <c r="E198" s="36" t="s">
        <v>1002</v>
      </c>
    </row>
    <row r="199" spans="1:5" ht="12.75">
      <c r="A199" s="37" t="s">
        <v>52</v>
      </c>
      <c r="E199" s="38" t="s">
        <v>1003</v>
      </c>
    </row>
    <row r="200" spans="1:5" ht="12.75">
      <c r="A200" t="s">
        <v>53</v>
      </c>
      <c r="E200" s="36" t="s">
        <v>47</v>
      </c>
    </row>
    <row r="201" spans="1:16" ht="25.5">
      <c r="A201" s="25" t="s">
        <v>45</v>
      </c>
      <c r="B201" s="29" t="s">
        <v>302</v>
      </c>
      <c r="C201" s="29" t="s">
        <v>1004</v>
      </c>
      <c r="D201" s="25" t="s">
        <v>47</v>
      </c>
      <c r="E201" s="30" t="s">
        <v>1005</v>
      </c>
      <c r="F201" s="31" t="s">
        <v>64</v>
      </c>
      <c r="G201" s="32">
        <v>32</v>
      </c>
      <c r="H201" s="33">
        <v>0</v>
      </c>
      <c r="I201" s="34">
        <f>ROUND(ROUND(H201,2)*ROUND(G201,3),2)</f>
      </c>
      <c r="O201">
        <f>(I201*21)/100</f>
      </c>
      <c r="P201" t="s">
        <v>23</v>
      </c>
    </row>
    <row r="202" spans="1:5" ht="25.5">
      <c r="A202" s="35" t="s">
        <v>50</v>
      </c>
      <c r="E202" s="36" t="s">
        <v>1006</v>
      </c>
    </row>
    <row r="203" spans="1:5" ht="12.75">
      <c r="A203" s="37" t="s">
        <v>52</v>
      </c>
      <c r="E203" s="38" t="s">
        <v>47</v>
      </c>
    </row>
    <row r="204" spans="1:5" ht="12.75">
      <c r="A204" t="s">
        <v>53</v>
      </c>
      <c r="E204" s="36" t="s">
        <v>47</v>
      </c>
    </row>
    <row r="205" spans="1:16" ht="25.5">
      <c r="A205" s="25" t="s">
        <v>45</v>
      </c>
      <c r="B205" s="29" t="s">
        <v>308</v>
      </c>
      <c r="C205" s="29" t="s">
        <v>946</v>
      </c>
      <c r="D205" s="25" t="s">
        <v>47</v>
      </c>
      <c r="E205" s="30" t="s">
        <v>947</v>
      </c>
      <c r="F205" s="31" t="s">
        <v>64</v>
      </c>
      <c r="G205" s="32">
        <v>8</v>
      </c>
      <c r="H205" s="33">
        <v>0</v>
      </c>
      <c r="I205" s="34">
        <f>ROUND(ROUND(H205,2)*ROUND(G205,3),2)</f>
      </c>
      <c r="O205">
        <f>(I205*21)/100</f>
      </c>
      <c r="P205" t="s">
        <v>23</v>
      </c>
    </row>
    <row r="206" spans="1:5" ht="25.5">
      <c r="A206" s="35" t="s">
        <v>50</v>
      </c>
      <c r="E206" s="36" t="s">
        <v>948</v>
      </c>
    </row>
    <row r="207" spans="1:5" ht="12.75">
      <c r="A207" s="37" t="s">
        <v>52</v>
      </c>
      <c r="E207" s="38" t="s">
        <v>989</v>
      </c>
    </row>
    <row r="208" spans="1:5" ht="12.75">
      <c r="A208" t="s">
        <v>53</v>
      </c>
      <c r="E208" s="36" t="s">
        <v>47</v>
      </c>
    </row>
    <row r="209" spans="1:16" ht="12.75">
      <c r="A209" s="25" t="s">
        <v>45</v>
      </c>
      <c r="B209" s="29" t="s">
        <v>340</v>
      </c>
      <c r="C209" s="29" t="s">
        <v>1007</v>
      </c>
      <c r="D209" s="25" t="s">
        <v>47</v>
      </c>
      <c r="E209" s="30" t="s">
        <v>1008</v>
      </c>
      <c r="F209" s="31" t="s">
        <v>135</v>
      </c>
      <c r="G209" s="32">
        <v>16</v>
      </c>
      <c r="H209" s="33">
        <v>0</v>
      </c>
      <c r="I209" s="34">
        <f>ROUND(ROUND(H209,2)*ROUND(G209,3),2)</f>
      </c>
      <c r="O209">
        <f>(I209*21)/100</f>
      </c>
      <c r="P209" t="s">
        <v>23</v>
      </c>
    </row>
    <row r="210" spans="1:5" ht="12.75">
      <c r="A210" s="35" t="s">
        <v>50</v>
      </c>
      <c r="E210" s="36" t="s">
        <v>1008</v>
      </c>
    </row>
    <row r="211" spans="1:5" ht="12.75">
      <c r="A211" s="37" t="s">
        <v>52</v>
      </c>
      <c r="E211" s="38" t="s">
        <v>47</v>
      </c>
    </row>
    <row r="212" spans="1:5" ht="12.75">
      <c r="A212" t="s">
        <v>53</v>
      </c>
      <c r="E212" s="36" t="s">
        <v>47</v>
      </c>
    </row>
    <row r="213" spans="1:16" ht="12.75">
      <c r="A213" s="25" t="s">
        <v>45</v>
      </c>
      <c r="B213" s="29" t="s">
        <v>351</v>
      </c>
      <c r="C213" s="29" t="s">
        <v>1009</v>
      </c>
      <c r="D213" s="25" t="s">
        <v>47</v>
      </c>
      <c r="E213" s="30" t="s">
        <v>1010</v>
      </c>
      <c r="F213" s="31" t="s">
        <v>64</v>
      </c>
      <c r="G213" s="32">
        <v>8</v>
      </c>
      <c r="H213" s="33">
        <v>0</v>
      </c>
      <c r="I213" s="34">
        <f>ROUND(ROUND(H213,2)*ROUND(G213,3),2)</f>
      </c>
      <c r="O213">
        <f>(I213*21)/100</f>
      </c>
      <c r="P213" t="s">
        <v>23</v>
      </c>
    </row>
    <row r="214" spans="1:5" ht="12.75">
      <c r="A214" s="35" t="s">
        <v>50</v>
      </c>
      <c r="E214" s="36" t="s">
        <v>1010</v>
      </c>
    </row>
    <row r="215" spans="1:5" ht="12.75">
      <c r="A215" s="37" t="s">
        <v>52</v>
      </c>
      <c r="E215" s="38" t="s">
        <v>1011</v>
      </c>
    </row>
    <row r="216" spans="1:5" ht="12.75">
      <c r="A216" t="s">
        <v>53</v>
      </c>
      <c r="E216" s="36" t="s">
        <v>47</v>
      </c>
    </row>
    <row r="217" spans="1:16" ht="12.75">
      <c r="A217" s="25" t="s">
        <v>45</v>
      </c>
      <c r="B217" s="29" t="s">
        <v>356</v>
      </c>
      <c r="C217" s="29" t="s">
        <v>1012</v>
      </c>
      <c r="D217" s="25" t="s">
        <v>47</v>
      </c>
      <c r="E217" s="30" t="s">
        <v>1013</v>
      </c>
      <c r="F217" s="31" t="s">
        <v>64</v>
      </c>
      <c r="G217" s="32">
        <v>16</v>
      </c>
      <c r="H217" s="33">
        <v>0</v>
      </c>
      <c r="I217" s="34">
        <f>ROUND(ROUND(H217,2)*ROUND(G217,3),2)</f>
      </c>
      <c r="O217">
        <f>(I217*21)/100</f>
      </c>
      <c r="P217" t="s">
        <v>23</v>
      </c>
    </row>
    <row r="218" spans="1:5" ht="12.75">
      <c r="A218" s="35" t="s">
        <v>50</v>
      </c>
      <c r="E218" s="36" t="s">
        <v>1013</v>
      </c>
    </row>
    <row r="219" spans="1:5" ht="12.75">
      <c r="A219" s="37" t="s">
        <v>52</v>
      </c>
      <c r="E219" s="38" t="s">
        <v>1014</v>
      </c>
    </row>
    <row r="220" spans="1:5" ht="12.75">
      <c r="A220" t="s">
        <v>53</v>
      </c>
      <c r="E220" s="36" t="s">
        <v>47</v>
      </c>
    </row>
    <row r="221" spans="1:16" ht="12.75">
      <c r="A221" s="25" t="s">
        <v>45</v>
      </c>
      <c r="B221" s="29" t="s">
        <v>413</v>
      </c>
      <c r="C221" s="29" t="s">
        <v>1015</v>
      </c>
      <c r="D221" s="25" t="s">
        <v>47</v>
      </c>
      <c r="E221" s="30" t="s">
        <v>1016</v>
      </c>
      <c r="F221" s="31" t="s">
        <v>64</v>
      </c>
      <c r="G221" s="32">
        <v>8</v>
      </c>
      <c r="H221" s="33">
        <v>0</v>
      </c>
      <c r="I221" s="34">
        <f>ROUND(ROUND(H221,2)*ROUND(G221,3),2)</f>
      </c>
      <c r="O221">
        <f>(I221*21)/100</f>
      </c>
      <c r="P221" t="s">
        <v>23</v>
      </c>
    </row>
    <row r="222" spans="1:5" ht="12.75">
      <c r="A222" s="35" t="s">
        <v>50</v>
      </c>
      <c r="E222" s="36" t="s">
        <v>1016</v>
      </c>
    </row>
    <row r="223" spans="1:5" ht="12.75">
      <c r="A223" s="37" t="s">
        <v>52</v>
      </c>
      <c r="E223" s="38" t="s">
        <v>989</v>
      </c>
    </row>
    <row r="224" spans="1:5" ht="12.75">
      <c r="A224" t="s">
        <v>53</v>
      </c>
      <c r="E224" s="36" t="s">
        <v>47</v>
      </c>
    </row>
    <row r="225" spans="1:16" ht="25.5">
      <c r="A225" s="25" t="s">
        <v>45</v>
      </c>
      <c r="B225" s="29" t="s">
        <v>417</v>
      </c>
      <c r="C225" s="29" t="s">
        <v>1017</v>
      </c>
      <c r="D225" s="25" t="s">
        <v>47</v>
      </c>
      <c r="E225" s="30" t="s">
        <v>1018</v>
      </c>
      <c r="F225" s="31" t="s">
        <v>64</v>
      </c>
      <c r="G225" s="32">
        <v>8</v>
      </c>
      <c r="H225" s="33">
        <v>0</v>
      </c>
      <c r="I225" s="34">
        <f>ROUND(ROUND(H225,2)*ROUND(G225,3),2)</f>
      </c>
      <c r="O225">
        <f>(I225*21)/100</f>
      </c>
      <c r="P225" t="s">
        <v>23</v>
      </c>
    </row>
    <row r="226" spans="1:5" ht="25.5">
      <c r="A226" s="35" t="s">
        <v>50</v>
      </c>
      <c r="E226" s="36" t="s">
        <v>1018</v>
      </c>
    </row>
    <row r="227" spans="1:5" ht="12.75">
      <c r="A227" s="37" t="s">
        <v>52</v>
      </c>
      <c r="E227" s="38" t="s">
        <v>989</v>
      </c>
    </row>
    <row r="228" spans="1:5" ht="12.75">
      <c r="A228" t="s">
        <v>53</v>
      </c>
      <c r="E228" s="36" t="s">
        <v>47</v>
      </c>
    </row>
    <row r="229" spans="1:18" ht="12.75" customHeight="1">
      <c r="A229" s="6" t="s">
        <v>43</v>
      </c>
      <c r="B229" s="6"/>
      <c r="C229" s="41" t="s">
        <v>33</v>
      </c>
      <c r="D229" s="6"/>
      <c r="E229" s="27" t="s">
        <v>247</v>
      </c>
      <c r="F229" s="6"/>
      <c r="G229" s="6"/>
      <c r="H229" s="6"/>
      <c r="I229" s="42">
        <f>0+Q229</f>
      </c>
      <c r="O229">
        <f>0+R229</f>
      </c>
      <c r="Q229">
        <f>0+I230</f>
      </c>
      <c r="R229">
        <f>0+O230</f>
      </c>
    </row>
    <row r="230" spans="1:16" ht="12.75">
      <c r="A230" s="25" t="s">
        <v>45</v>
      </c>
      <c r="B230" s="29" t="s">
        <v>362</v>
      </c>
      <c r="C230" s="29" t="s">
        <v>1019</v>
      </c>
      <c r="D230" s="25" t="s">
        <v>47</v>
      </c>
      <c r="E230" s="30" t="s">
        <v>1020</v>
      </c>
      <c r="F230" s="31" t="s">
        <v>125</v>
      </c>
      <c r="G230" s="32">
        <v>6</v>
      </c>
      <c r="H230" s="33">
        <v>0</v>
      </c>
      <c r="I230" s="34">
        <f>ROUND(ROUND(H230,2)*ROUND(G230,3),2)</f>
      </c>
      <c r="O230">
        <f>(I230*21)/100</f>
      </c>
      <c r="P230" t="s">
        <v>23</v>
      </c>
    </row>
    <row r="231" spans="1:5" ht="25.5">
      <c r="A231" s="35" t="s">
        <v>50</v>
      </c>
      <c r="E231" s="36" t="s">
        <v>1021</v>
      </c>
    </row>
    <row r="232" spans="1:5" ht="38.25">
      <c r="A232" s="37" t="s">
        <v>52</v>
      </c>
      <c r="E232" s="38" t="s">
        <v>1022</v>
      </c>
    </row>
    <row r="233" spans="1:5" ht="12.75">
      <c r="A233" t="s">
        <v>53</v>
      </c>
      <c r="E233" s="36" t="s">
        <v>47</v>
      </c>
    </row>
    <row r="234" spans="1:18" ht="12.75" customHeight="1">
      <c r="A234" s="6" t="s">
        <v>43</v>
      </c>
      <c r="B234" s="6"/>
      <c r="C234" s="41" t="s">
        <v>76</v>
      </c>
      <c r="D234" s="6"/>
      <c r="E234" s="27" t="s">
        <v>1023</v>
      </c>
      <c r="F234" s="6"/>
      <c r="G234" s="6"/>
      <c r="H234" s="6"/>
      <c r="I234" s="42">
        <f>0+Q234</f>
      </c>
      <c r="O234">
        <f>0+R234</f>
      </c>
      <c r="Q234">
        <f>0+I235+I239</f>
      </c>
      <c r="R234">
        <f>0+O235+O239</f>
      </c>
    </row>
    <row r="235" spans="1:16" ht="12.75">
      <c r="A235" s="25" t="s">
        <v>45</v>
      </c>
      <c r="B235" s="29" t="s">
        <v>374</v>
      </c>
      <c r="C235" s="29" t="s">
        <v>1024</v>
      </c>
      <c r="D235" s="25" t="s">
        <v>47</v>
      </c>
      <c r="E235" s="30" t="s">
        <v>1025</v>
      </c>
      <c r="F235" s="31" t="s">
        <v>135</v>
      </c>
      <c r="G235" s="32">
        <v>44</v>
      </c>
      <c r="H235" s="33">
        <v>0</v>
      </c>
      <c r="I235" s="34">
        <f>ROUND(ROUND(H235,2)*ROUND(G235,3),2)</f>
      </c>
      <c r="O235">
        <f>(I235*21)/100</f>
      </c>
      <c r="P235" t="s">
        <v>23</v>
      </c>
    </row>
    <row r="236" spans="1:5" ht="12.75">
      <c r="A236" s="35" t="s">
        <v>50</v>
      </c>
      <c r="E236" s="36" t="s">
        <v>1026</v>
      </c>
    </row>
    <row r="237" spans="1:5" ht="12.75">
      <c r="A237" s="37" t="s">
        <v>52</v>
      </c>
      <c r="E237" s="38" t="s">
        <v>959</v>
      </c>
    </row>
    <row r="238" spans="1:5" ht="12.75">
      <c r="A238" t="s">
        <v>53</v>
      </c>
      <c r="E238" s="36" t="s">
        <v>47</v>
      </c>
    </row>
    <row r="239" spans="1:16" ht="12.75">
      <c r="A239" s="25" t="s">
        <v>45</v>
      </c>
      <c r="B239" s="29" t="s">
        <v>380</v>
      </c>
      <c r="C239" s="29" t="s">
        <v>1027</v>
      </c>
      <c r="D239" s="25" t="s">
        <v>47</v>
      </c>
      <c r="E239" s="30" t="s">
        <v>1028</v>
      </c>
      <c r="F239" s="31" t="s">
        <v>135</v>
      </c>
      <c r="G239" s="32">
        <v>88</v>
      </c>
      <c r="H239" s="33">
        <v>0</v>
      </c>
      <c r="I239" s="34">
        <f>ROUND(ROUND(H239,2)*ROUND(G239,3),2)</f>
      </c>
      <c r="O239">
        <f>(I239*21)/100</f>
      </c>
      <c r="P239" t="s">
        <v>23</v>
      </c>
    </row>
    <row r="240" spans="1:5" ht="12.75">
      <c r="A240" s="35" t="s">
        <v>50</v>
      </c>
      <c r="E240" s="36" t="s">
        <v>1029</v>
      </c>
    </row>
    <row r="241" spans="1:5" ht="12.75">
      <c r="A241" s="37" t="s">
        <v>52</v>
      </c>
      <c r="E241" s="38" t="s">
        <v>1030</v>
      </c>
    </row>
    <row r="242" spans="1:5" ht="12.75">
      <c r="A242" t="s">
        <v>53</v>
      </c>
      <c r="E242" s="36" t="s">
        <v>47</v>
      </c>
    </row>
    <row r="243" spans="1:18" ht="12.75" customHeight="1">
      <c r="A243" s="6" t="s">
        <v>43</v>
      </c>
      <c r="B243" s="6"/>
      <c r="C243" s="41" t="s">
        <v>40</v>
      </c>
      <c r="D243" s="6"/>
      <c r="E243" s="27" t="s">
        <v>1031</v>
      </c>
      <c r="F243" s="6"/>
      <c r="G243" s="6"/>
      <c r="H243" s="6"/>
      <c r="I243" s="42">
        <f>0+Q243</f>
      </c>
      <c r="O243">
        <f>0+R243</f>
      </c>
      <c r="Q243">
        <f>0+I244</f>
      </c>
      <c r="R243">
        <f>0+O244</f>
      </c>
    </row>
    <row r="244" spans="1:16" ht="12.75">
      <c r="A244" s="25" t="s">
        <v>45</v>
      </c>
      <c r="B244" s="29" t="s">
        <v>386</v>
      </c>
      <c r="C244" s="29" t="s">
        <v>1032</v>
      </c>
      <c r="D244" s="25" t="s">
        <v>47</v>
      </c>
      <c r="E244" s="30" t="s">
        <v>1033</v>
      </c>
      <c r="F244" s="31" t="s">
        <v>108</v>
      </c>
      <c r="G244" s="32">
        <v>62.753</v>
      </c>
      <c r="H244" s="33">
        <v>0</v>
      </c>
      <c r="I244" s="34">
        <f>ROUND(ROUND(H244,2)*ROUND(G244,3),2)</f>
      </c>
      <c r="O244">
        <f>(I244*21)/100</f>
      </c>
      <c r="P244" t="s">
        <v>23</v>
      </c>
    </row>
    <row r="245" spans="1:5" ht="38.25">
      <c r="A245" s="35" t="s">
        <v>50</v>
      </c>
      <c r="E245" s="36" t="s">
        <v>1034</v>
      </c>
    </row>
    <row r="246" spans="1:5" ht="12.75">
      <c r="A246" s="37" t="s">
        <v>52</v>
      </c>
      <c r="E246" s="38" t="s">
        <v>47</v>
      </c>
    </row>
    <row r="247" spans="1:5" ht="12.75">
      <c r="A247" t="s">
        <v>53</v>
      </c>
      <c r="E247" s="36" t="s">
        <v>47</v>
      </c>
    </row>
  </sheetData>
  <sheetProtection sheet="1" objects="1" scenarios="1"/>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R60"/>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5" customHeight="1">
      <c r="B2" s="1"/>
      <c r="C2" s="1"/>
      <c r="D2" s="1"/>
      <c r="E2" s="2" t="s">
        <v>13</v>
      </c>
      <c r="F2" s="1"/>
      <c r="G2" s="1"/>
      <c r="H2" s="6"/>
      <c r="I2" s="6"/>
      <c r="O2">
        <f>0+O8</f>
      </c>
      <c r="P2" t="s">
        <v>22</v>
      </c>
    </row>
    <row r="3" spans="1:16" ht="15" customHeight="1">
      <c r="A3" t="s">
        <v>12</v>
      </c>
      <c r="B3" s="12" t="s">
        <v>14</v>
      </c>
      <c r="C3" s="13" t="s">
        <v>15</v>
      </c>
      <c r="D3" s="1"/>
      <c r="E3" s="14" t="s">
        <v>16</v>
      </c>
      <c r="F3" s="1"/>
      <c r="G3" s="9"/>
      <c r="H3" s="8" t="s">
        <v>24</v>
      </c>
      <c r="I3" s="39">
        <f>0+I8</f>
      </c>
      <c r="O3" t="s">
        <v>19</v>
      </c>
      <c r="P3" t="s">
        <v>23</v>
      </c>
    </row>
    <row r="4" spans="1:16" ht="15" customHeight="1">
      <c r="A4" t="s">
        <v>17</v>
      </c>
      <c r="B4" s="16" t="s">
        <v>18</v>
      </c>
      <c r="C4" s="17" t="s">
        <v>24</v>
      </c>
      <c r="D4" s="6"/>
      <c r="E4" s="18" t="s">
        <v>25</v>
      </c>
      <c r="F4" s="6"/>
      <c r="G4" s="6"/>
      <c r="H4" s="19"/>
      <c r="I4" s="19"/>
      <c r="O4" t="s">
        <v>20</v>
      </c>
      <c r="P4" t="s">
        <v>23</v>
      </c>
    </row>
    <row r="5" spans="1:16" ht="12.75" customHeight="1">
      <c r="A5" s="15" t="s">
        <v>26</v>
      </c>
      <c r="B5" s="15" t="s">
        <v>28</v>
      </c>
      <c r="C5" s="15" t="s">
        <v>30</v>
      </c>
      <c r="D5" s="15" t="s">
        <v>31</v>
      </c>
      <c r="E5" s="15" t="s">
        <v>32</v>
      </c>
      <c r="F5" s="15" t="s">
        <v>34</v>
      </c>
      <c r="G5" s="15" t="s">
        <v>36</v>
      </c>
      <c r="H5" s="15" t="s">
        <v>38</v>
      </c>
      <c r="I5" s="15"/>
      <c r="O5" t="s">
        <v>21</v>
      </c>
      <c r="P5" t="s">
        <v>23</v>
      </c>
    </row>
    <row r="6" spans="1:9" ht="12.75" customHeight="1">
      <c r="A6" s="15"/>
      <c r="B6" s="15"/>
      <c r="C6" s="15"/>
      <c r="D6" s="15"/>
      <c r="E6" s="15"/>
      <c r="F6" s="15"/>
      <c r="G6" s="15"/>
      <c r="H6" s="15" t="s">
        <v>39</v>
      </c>
      <c r="I6" s="15" t="s">
        <v>41</v>
      </c>
    </row>
    <row r="7" spans="1:9" ht="12.75" customHeight="1">
      <c r="A7" s="15" t="s">
        <v>27</v>
      </c>
      <c r="B7" s="15" t="s">
        <v>29</v>
      </c>
      <c r="C7" s="15" t="s">
        <v>23</v>
      </c>
      <c r="D7" s="15" t="s">
        <v>22</v>
      </c>
      <c r="E7" s="15" t="s">
        <v>33</v>
      </c>
      <c r="F7" s="15" t="s">
        <v>35</v>
      </c>
      <c r="G7" s="15" t="s">
        <v>37</v>
      </c>
      <c r="H7" s="15" t="s">
        <v>40</v>
      </c>
      <c r="I7" s="15" t="s">
        <v>42</v>
      </c>
    </row>
    <row r="8" spans="1:18" ht="12.75" customHeight="1">
      <c r="A8" s="19" t="s">
        <v>43</v>
      </c>
      <c r="B8" s="19"/>
      <c r="C8" s="26" t="s">
        <v>27</v>
      </c>
      <c r="D8" s="19"/>
      <c r="E8" s="27" t="s">
        <v>44</v>
      </c>
      <c r="F8" s="19"/>
      <c r="G8" s="19"/>
      <c r="H8" s="19"/>
      <c r="I8" s="28">
        <f>0+Q8</f>
      </c>
      <c r="O8">
        <f>0+R8</f>
      </c>
      <c r="Q8">
        <f>0+I9+I13+I17+I21+I25+I29+I33+I37+I41+I45+I49+I53+I57</f>
      </c>
      <c r="R8">
        <f>0+O9+O13+O17+O21+O25+O29+O33+O37+O41+O45+O49+O53+O57</f>
      </c>
    </row>
    <row r="9" spans="1:16" ht="12.75">
      <c r="A9" s="25" t="s">
        <v>45</v>
      </c>
      <c r="B9" s="29" t="s">
        <v>29</v>
      </c>
      <c r="C9" s="29" t="s">
        <v>46</v>
      </c>
      <c r="D9" s="25" t="s">
        <v>47</v>
      </c>
      <c r="E9" s="30" t="s">
        <v>48</v>
      </c>
      <c r="F9" s="31" t="s">
        <v>49</v>
      </c>
      <c r="G9" s="32">
        <v>1</v>
      </c>
      <c r="H9" s="33">
        <v>0</v>
      </c>
      <c r="I9" s="34">
        <f>ROUND(ROUND(H9,2)*ROUND(G9,3),2)</f>
      </c>
      <c r="O9">
        <f>(I9*21)/100</f>
      </c>
      <c r="P9" t="s">
        <v>23</v>
      </c>
    </row>
    <row r="10" spans="1:5" ht="25.5">
      <c r="A10" s="35" t="s">
        <v>50</v>
      </c>
      <c r="E10" s="36" t="s">
        <v>51</v>
      </c>
    </row>
    <row r="11" spans="1:5" ht="12.75">
      <c r="A11" s="37" t="s">
        <v>52</v>
      </c>
      <c r="E11" s="38" t="s">
        <v>47</v>
      </c>
    </row>
    <row r="12" spans="1:5" ht="12.75">
      <c r="A12" t="s">
        <v>53</v>
      </c>
      <c r="E12" s="36" t="s">
        <v>54</v>
      </c>
    </row>
    <row r="13" spans="1:16" ht="12.75">
      <c r="A13" s="25" t="s">
        <v>45</v>
      </c>
      <c r="B13" s="29" t="s">
        <v>23</v>
      </c>
      <c r="C13" s="29" t="s">
        <v>55</v>
      </c>
      <c r="D13" s="25" t="s">
        <v>47</v>
      </c>
      <c r="E13" s="30" t="s">
        <v>56</v>
      </c>
      <c r="F13" s="31" t="s">
        <v>49</v>
      </c>
      <c r="G13" s="32">
        <v>1</v>
      </c>
      <c r="H13" s="33">
        <v>0</v>
      </c>
      <c r="I13" s="34">
        <f>ROUND(ROUND(H13,2)*ROUND(G13,3),2)</f>
      </c>
      <c r="O13">
        <f>(I13*21)/100</f>
      </c>
      <c r="P13" t="s">
        <v>23</v>
      </c>
    </row>
    <row r="14" spans="1:5" ht="25.5">
      <c r="A14" s="35" t="s">
        <v>50</v>
      </c>
      <c r="E14" s="36" t="s">
        <v>57</v>
      </c>
    </row>
    <row r="15" spans="1:5" ht="12.75">
      <c r="A15" s="37" t="s">
        <v>52</v>
      </c>
      <c r="E15" s="38" t="s">
        <v>47</v>
      </c>
    </row>
    <row r="16" spans="1:5" ht="12.75">
      <c r="A16" t="s">
        <v>53</v>
      </c>
      <c r="E16" s="36" t="s">
        <v>58</v>
      </c>
    </row>
    <row r="17" spans="1:16" ht="12.75">
      <c r="A17" s="25" t="s">
        <v>45</v>
      </c>
      <c r="B17" s="29" t="s">
        <v>22</v>
      </c>
      <c r="C17" s="29" t="s">
        <v>59</v>
      </c>
      <c r="D17" s="25" t="s">
        <v>47</v>
      </c>
      <c r="E17" s="30" t="s">
        <v>60</v>
      </c>
      <c r="F17" s="31" t="s">
        <v>49</v>
      </c>
      <c r="G17" s="32">
        <v>1</v>
      </c>
      <c r="H17" s="33">
        <v>0</v>
      </c>
      <c r="I17" s="34">
        <f>ROUND(ROUND(H17,2)*ROUND(G17,3),2)</f>
      </c>
      <c r="O17">
        <f>(I17*21)/100</f>
      </c>
      <c r="P17" t="s">
        <v>23</v>
      </c>
    </row>
    <row r="18" spans="1:5" ht="12.75">
      <c r="A18" s="35" t="s">
        <v>50</v>
      </c>
      <c r="E18" s="36" t="s">
        <v>61</v>
      </c>
    </row>
    <row r="19" spans="1:5" ht="12.75">
      <c r="A19" s="37" t="s">
        <v>52</v>
      </c>
      <c r="E19" s="38" t="s">
        <v>47</v>
      </c>
    </row>
    <row r="20" spans="1:5" ht="12.75">
      <c r="A20" t="s">
        <v>53</v>
      </c>
      <c r="E20" s="36" t="s">
        <v>58</v>
      </c>
    </row>
    <row r="21" spans="1:16" ht="12.75">
      <c r="A21" s="25" t="s">
        <v>45</v>
      </c>
      <c r="B21" s="29" t="s">
        <v>33</v>
      </c>
      <c r="C21" s="29" t="s">
        <v>62</v>
      </c>
      <c r="D21" s="25" t="s">
        <v>47</v>
      </c>
      <c r="E21" s="30" t="s">
        <v>63</v>
      </c>
      <c r="F21" s="31" t="s">
        <v>64</v>
      </c>
      <c r="G21" s="32">
        <v>1</v>
      </c>
      <c r="H21" s="33">
        <v>0</v>
      </c>
      <c r="I21" s="34">
        <f>ROUND(ROUND(H21,2)*ROUND(G21,3),2)</f>
      </c>
      <c r="O21">
        <f>(I21*21)/100</f>
      </c>
      <c r="P21" t="s">
        <v>23</v>
      </c>
    </row>
    <row r="22" spans="1:5" ht="89.25">
      <c r="A22" s="35" t="s">
        <v>50</v>
      </c>
      <c r="E22" s="36" t="s">
        <v>65</v>
      </c>
    </row>
    <row r="23" spans="1:5" ht="12.75">
      <c r="A23" s="37" t="s">
        <v>52</v>
      </c>
      <c r="E23" s="38" t="s">
        <v>47</v>
      </c>
    </row>
    <row r="24" spans="1:5" ht="12.75">
      <c r="A24" t="s">
        <v>53</v>
      </c>
      <c r="E24" s="36" t="s">
        <v>58</v>
      </c>
    </row>
    <row r="25" spans="1:16" ht="12.75">
      <c r="A25" s="25" t="s">
        <v>45</v>
      </c>
      <c r="B25" s="29" t="s">
        <v>35</v>
      </c>
      <c r="C25" s="29" t="s">
        <v>66</v>
      </c>
      <c r="D25" s="25" t="s">
        <v>47</v>
      </c>
      <c r="E25" s="30" t="s">
        <v>67</v>
      </c>
      <c r="F25" s="31" t="s">
        <v>49</v>
      </c>
      <c r="G25" s="32">
        <v>1</v>
      </c>
      <c r="H25" s="33">
        <v>0</v>
      </c>
      <c r="I25" s="34">
        <f>ROUND(ROUND(H25,2)*ROUND(G25,3),2)</f>
      </c>
      <c r="O25">
        <f>(I25*21)/100</f>
      </c>
      <c r="P25" t="s">
        <v>23</v>
      </c>
    </row>
    <row r="26" spans="1:5" ht="12.75">
      <c r="A26" s="35" t="s">
        <v>50</v>
      </c>
      <c r="E26" s="36" t="s">
        <v>68</v>
      </c>
    </row>
    <row r="27" spans="1:5" ht="12.75">
      <c r="A27" s="37" t="s">
        <v>52</v>
      </c>
      <c r="E27" s="38" t="s">
        <v>47</v>
      </c>
    </row>
    <row r="28" spans="1:5" ht="12.75">
      <c r="A28" t="s">
        <v>53</v>
      </c>
      <c r="E28" s="36" t="s">
        <v>58</v>
      </c>
    </row>
    <row r="29" spans="1:16" ht="12.75">
      <c r="A29" s="25" t="s">
        <v>45</v>
      </c>
      <c r="B29" s="29" t="s">
        <v>37</v>
      </c>
      <c r="C29" s="29" t="s">
        <v>69</v>
      </c>
      <c r="D29" s="25" t="s">
        <v>47</v>
      </c>
      <c r="E29" s="30" t="s">
        <v>70</v>
      </c>
      <c r="F29" s="31" t="s">
        <v>49</v>
      </c>
      <c r="G29" s="32">
        <v>1</v>
      </c>
      <c r="H29" s="33">
        <v>0</v>
      </c>
      <c r="I29" s="34">
        <f>ROUND(ROUND(H29,2)*ROUND(G29,3),2)</f>
      </c>
      <c r="O29">
        <f>(I29*21)/100</f>
      </c>
      <c r="P29" t="s">
        <v>23</v>
      </c>
    </row>
    <row r="30" spans="1:5" ht="114.75">
      <c r="A30" s="35" t="s">
        <v>50</v>
      </c>
      <c r="E30" s="36" t="s">
        <v>71</v>
      </c>
    </row>
    <row r="31" spans="1:5" ht="12.75">
      <c r="A31" s="37" t="s">
        <v>52</v>
      </c>
      <c r="E31" s="38" t="s">
        <v>47</v>
      </c>
    </row>
    <row r="32" spans="1:5" ht="12.75">
      <c r="A32" t="s">
        <v>53</v>
      </c>
      <c r="E32" s="36" t="s">
        <v>58</v>
      </c>
    </row>
    <row r="33" spans="1:16" ht="12.75">
      <c r="A33" s="25" t="s">
        <v>45</v>
      </c>
      <c r="B33" s="29" t="s">
        <v>72</v>
      </c>
      <c r="C33" s="29" t="s">
        <v>73</v>
      </c>
      <c r="D33" s="25" t="s">
        <v>47</v>
      </c>
      <c r="E33" s="30" t="s">
        <v>74</v>
      </c>
      <c r="F33" s="31" t="s">
        <v>49</v>
      </c>
      <c r="G33" s="32">
        <v>1</v>
      </c>
      <c r="H33" s="33">
        <v>0</v>
      </c>
      <c r="I33" s="34">
        <f>ROUND(ROUND(H33,2)*ROUND(G33,3),2)</f>
      </c>
      <c r="O33">
        <f>(I33*21)/100</f>
      </c>
      <c r="P33" t="s">
        <v>23</v>
      </c>
    </row>
    <row r="34" spans="1:5" ht="63.75">
      <c r="A34" s="35" t="s">
        <v>50</v>
      </c>
      <c r="E34" s="36" t="s">
        <v>75</v>
      </c>
    </row>
    <row r="35" spans="1:5" ht="12.75">
      <c r="A35" s="37" t="s">
        <v>52</v>
      </c>
      <c r="E35" s="38" t="s">
        <v>47</v>
      </c>
    </row>
    <row r="36" spans="1:5" ht="12.75">
      <c r="A36" t="s">
        <v>53</v>
      </c>
      <c r="E36" s="36" t="s">
        <v>58</v>
      </c>
    </row>
    <row r="37" spans="1:16" ht="12.75">
      <c r="A37" s="25" t="s">
        <v>45</v>
      </c>
      <c r="B37" s="29" t="s">
        <v>76</v>
      </c>
      <c r="C37" s="29" t="s">
        <v>77</v>
      </c>
      <c r="D37" s="25" t="s">
        <v>47</v>
      </c>
      <c r="E37" s="30" t="s">
        <v>78</v>
      </c>
      <c r="F37" s="31" t="s">
        <v>79</v>
      </c>
      <c r="G37" s="32">
        <v>40</v>
      </c>
      <c r="H37" s="33">
        <v>0</v>
      </c>
      <c r="I37" s="34">
        <f>ROUND(ROUND(H37,2)*ROUND(G37,3),2)</f>
      </c>
      <c r="O37">
        <f>(I37*21)/100</f>
      </c>
      <c r="P37" t="s">
        <v>23</v>
      </c>
    </row>
    <row r="38" spans="1:5" ht="89.25">
      <c r="A38" s="35" t="s">
        <v>50</v>
      </c>
      <c r="E38" s="36" t="s">
        <v>80</v>
      </c>
    </row>
    <row r="39" spans="1:5" ht="12.75">
      <c r="A39" s="37" t="s">
        <v>52</v>
      </c>
      <c r="E39" s="38" t="s">
        <v>47</v>
      </c>
    </row>
    <row r="40" spans="1:5" ht="76.5">
      <c r="A40" t="s">
        <v>53</v>
      </c>
      <c r="E40" s="36" t="s">
        <v>81</v>
      </c>
    </row>
    <row r="41" spans="1:16" ht="12.75">
      <c r="A41" s="25" t="s">
        <v>45</v>
      </c>
      <c r="B41" s="29" t="s">
        <v>40</v>
      </c>
      <c r="C41" s="29" t="s">
        <v>82</v>
      </c>
      <c r="D41" s="25" t="s">
        <v>47</v>
      </c>
      <c r="E41" s="30" t="s">
        <v>83</v>
      </c>
      <c r="F41" s="31" t="s">
        <v>49</v>
      </c>
      <c r="G41" s="32">
        <v>1</v>
      </c>
      <c r="H41" s="33">
        <v>0</v>
      </c>
      <c r="I41" s="34">
        <f>ROUND(ROUND(H41,2)*ROUND(G41,3),2)</f>
      </c>
      <c r="O41">
        <f>(I41*21)/100</f>
      </c>
      <c r="P41" t="s">
        <v>23</v>
      </c>
    </row>
    <row r="42" spans="1:5" ht="12.75">
      <c r="A42" s="35" t="s">
        <v>50</v>
      </c>
      <c r="E42" s="36" t="s">
        <v>47</v>
      </c>
    </row>
    <row r="43" spans="1:5" ht="12.75">
      <c r="A43" s="37" t="s">
        <v>52</v>
      </c>
      <c r="E43" s="38" t="s">
        <v>47</v>
      </c>
    </row>
    <row r="44" spans="1:5" ht="63.75">
      <c r="A44" t="s">
        <v>53</v>
      </c>
      <c r="E44" s="36" t="s">
        <v>84</v>
      </c>
    </row>
    <row r="45" spans="1:16" ht="12.75">
      <c r="A45" s="25" t="s">
        <v>45</v>
      </c>
      <c r="B45" s="29" t="s">
        <v>42</v>
      </c>
      <c r="C45" s="29" t="s">
        <v>85</v>
      </c>
      <c r="D45" s="25" t="s">
        <v>47</v>
      </c>
      <c r="E45" s="30" t="s">
        <v>86</v>
      </c>
      <c r="F45" s="31" t="s">
        <v>49</v>
      </c>
      <c r="G45" s="32">
        <v>1</v>
      </c>
      <c r="H45" s="33">
        <v>0</v>
      </c>
      <c r="I45" s="34">
        <f>ROUND(ROUND(H45,2)*ROUND(G45,3),2)</f>
      </c>
      <c r="O45">
        <f>(I45*21)/100</f>
      </c>
      <c r="P45" t="s">
        <v>23</v>
      </c>
    </row>
    <row r="46" spans="1:5" ht="12.75">
      <c r="A46" s="35" t="s">
        <v>50</v>
      </c>
      <c r="E46" s="36" t="s">
        <v>87</v>
      </c>
    </row>
    <row r="47" spans="1:5" ht="12.75">
      <c r="A47" s="37" t="s">
        <v>52</v>
      </c>
      <c r="E47" s="38" t="s">
        <v>47</v>
      </c>
    </row>
    <row r="48" spans="1:5" ht="12.75">
      <c r="A48" t="s">
        <v>53</v>
      </c>
      <c r="E48" s="36" t="s">
        <v>88</v>
      </c>
    </row>
    <row r="49" spans="1:16" ht="12.75">
      <c r="A49" s="25" t="s">
        <v>45</v>
      </c>
      <c r="B49" s="29" t="s">
        <v>89</v>
      </c>
      <c r="C49" s="29" t="s">
        <v>90</v>
      </c>
      <c r="D49" s="25" t="s">
        <v>47</v>
      </c>
      <c r="E49" s="30" t="s">
        <v>91</v>
      </c>
      <c r="F49" s="31" t="s">
        <v>49</v>
      </c>
      <c r="G49" s="32">
        <v>1</v>
      </c>
      <c r="H49" s="33">
        <v>0</v>
      </c>
      <c r="I49" s="34">
        <f>ROUND(ROUND(H49,2)*ROUND(G49,3),2)</f>
      </c>
      <c r="O49">
        <f>(I49*21)/100</f>
      </c>
      <c r="P49" t="s">
        <v>23</v>
      </c>
    </row>
    <row r="50" spans="1:5" ht="127.5">
      <c r="A50" s="35" t="s">
        <v>50</v>
      </c>
      <c r="E50" s="36" t="s">
        <v>92</v>
      </c>
    </row>
    <row r="51" spans="1:5" ht="12.75">
      <c r="A51" s="37" t="s">
        <v>52</v>
      </c>
      <c r="E51" s="38" t="s">
        <v>47</v>
      </c>
    </row>
    <row r="52" spans="1:5" ht="89.25">
      <c r="A52" t="s">
        <v>53</v>
      </c>
      <c r="E52" s="36" t="s">
        <v>93</v>
      </c>
    </row>
    <row r="53" spans="1:16" ht="12.75">
      <c r="A53" s="25" t="s">
        <v>45</v>
      </c>
      <c r="B53" s="29" t="s">
        <v>94</v>
      </c>
      <c r="C53" s="29" t="s">
        <v>95</v>
      </c>
      <c r="D53" s="25" t="s">
        <v>47</v>
      </c>
      <c r="E53" s="30" t="s">
        <v>96</v>
      </c>
      <c r="F53" s="31" t="s">
        <v>49</v>
      </c>
      <c r="G53" s="32">
        <v>1</v>
      </c>
      <c r="H53" s="33">
        <v>0</v>
      </c>
      <c r="I53" s="34">
        <f>ROUND(ROUND(H53,2)*ROUND(G53,3),2)</f>
      </c>
      <c r="O53">
        <f>(I53*21)/100</f>
      </c>
      <c r="P53" t="s">
        <v>23</v>
      </c>
    </row>
    <row r="54" spans="1:5" ht="178.5">
      <c r="A54" s="35" t="s">
        <v>50</v>
      </c>
      <c r="E54" s="36" t="s">
        <v>97</v>
      </c>
    </row>
    <row r="55" spans="1:5" ht="12.75">
      <c r="A55" s="37" t="s">
        <v>52</v>
      </c>
      <c r="E55" s="38" t="s">
        <v>47</v>
      </c>
    </row>
    <row r="56" spans="1:5" ht="25.5">
      <c r="A56" t="s">
        <v>53</v>
      </c>
      <c r="E56" s="36" t="s">
        <v>98</v>
      </c>
    </row>
    <row r="57" spans="1:16" ht="12.75">
      <c r="A57" s="25" t="s">
        <v>45</v>
      </c>
      <c r="B57" s="29" t="s">
        <v>99</v>
      </c>
      <c r="C57" s="29" t="s">
        <v>100</v>
      </c>
      <c r="D57" s="25" t="s">
        <v>47</v>
      </c>
      <c r="E57" s="30" t="s">
        <v>101</v>
      </c>
      <c r="F57" s="31" t="s">
        <v>49</v>
      </c>
      <c r="G57" s="32">
        <v>1</v>
      </c>
      <c r="H57" s="33">
        <v>0</v>
      </c>
      <c r="I57" s="34">
        <f>ROUND(ROUND(H57,2)*ROUND(G57,3),2)</f>
      </c>
      <c r="O57">
        <f>(I57*21)/100</f>
      </c>
      <c r="P57" t="s">
        <v>23</v>
      </c>
    </row>
    <row r="58" spans="1:5" ht="63.75">
      <c r="A58" s="35" t="s">
        <v>50</v>
      </c>
      <c r="E58" s="36" t="s">
        <v>102</v>
      </c>
    </row>
    <row r="59" spans="1:5" ht="12.75">
      <c r="A59" s="37" t="s">
        <v>52</v>
      </c>
      <c r="E59" s="38" t="s">
        <v>47</v>
      </c>
    </row>
    <row r="60" spans="1:5" ht="12.75">
      <c r="A60" t="s">
        <v>53</v>
      </c>
      <c r="E60" s="36" t="s">
        <v>103</v>
      </c>
    </row>
  </sheetData>
  <sheetProtection sheet="1" objects="1" scenarios="1"/>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1:R42"/>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5" customHeight="1">
      <c r="B2" s="1"/>
      <c r="C2" s="1"/>
      <c r="D2" s="1"/>
      <c r="E2" s="2" t="s">
        <v>13</v>
      </c>
      <c r="F2" s="1"/>
      <c r="G2" s="1"/>
      <c r="H2" s="6"/>
      <c r="I2" s="6"/>
      <c r="O2">
        <f>0+O8+O13+O26</f>
      </c>
      <c r="P2" t="s">
        <v>22</v>
      </c>
    </row>
    <row r="3" spans="1:16" ht="15" customHeight="1">
      <c r="A3" t="s">
        <v>12</v>
      </c>
      <c r="B3" s="12" t="s">
        <v>14</v>
      </c>
      <c r="C3" s="13" t="s">
        <v>15</v>
      </c>
      <c r="D3" s="1"/>
      <c r="E3" s="14" t="s">
        <v>16</v>
      </c>
      <c r="F3" s="1"/>
      <c r="G3" s="9"/>
      <c r="H3" s="8" t="s">
        <v>104</v>
      </c>
      <c r="I3" s="39">
        <f>0+I8+I13+I26</f>
      </c>
      <c r="O3" t="s">
        <v>19</v>
      </c>
      <c r="P3" t="s">
        <v>23</v>
      </c>
    </row>
    <row r="4" spans="1:16" ht="15" customHeight="1">
      <c r="A4" t="s">
        <v>17</v>
      </c>
      <c r="B4" s="16" t="s">
        <v>18</v>
      </c>
      <c r="C4" s="17" t="s">
        <v>104</v>
      </c>
      <c r="D4" s="6"/>
      <c r="E4" s="18" t="s">
        <v>105</v>
      </c>
      <c r="F4" s="6"/>
      <c r="G4" s="6"/>
      <c r="H4" s="19"/>
      <c r="I4" s="19"/>
      <c r="O4" t="s">
        <v>20</v>
      </c>
      <c r="P4" t="s">
        <v>23</v>
      </c>
    </row>
    <row r="5" spans="1:16" ht="12.75" customHeight="1">
      <c r="A5" s="15" t="s">
        <v>26</v>
      </c>
      <c r="B5" s="15" t="s">
        <v>28</v>
      </c>
      <c r="C5" s="15" t="s">
        <v>30</v>
      </c>
      <c r="D5" s="15" t="s">
        <v>31</v>
      </c>
      <c r="E5" s="15" t="s">
        <v>32</v>
      </c>
      <c r="F5" s="15" t="s">
        <v>34</v>
      </c>
      <c r="G5" s="15" t="s">
        <v>36</v>
      </c>
      <c r="H5" s="15" t="s">
        <v>38</v>
      </c>
      <c r="I5" s="15"/>
      <c r="O5" t="s">
        <v>21</v>
      </c>
      <c r="P5" t="s">
        <v>23</v>
      </c>
    </row>
    <row r="6" spans="1:9" ht="12.75" customHeight="1">
      <c r="A6" s="15"/>
      <c r="B6" s="15"/>
      <c r="C6" s="15"/>
      <c r="D6" s="15"/>
      <c r="E6" s="15"/>
      <c r="F6" s="15"/>
      <c r="G6" s="15"/>
      <c r="H6" s="15" t="s">
        <v>39</v>
      </c>
      <c r="I6" s="15" t="s">
        <v>41</v>
      </c>
    </row>
    <row r="7" spans="1:9" ht="12.75" customHeight="1">
      <c r="A7" s="15" t="s">
        <v>27</v>
      </c>
      <c r="B7" s="15" t="s">
        <v>29</v>
      </c>
      <c r="C7" s="15" t="s">
        <v>23</v>
      </c>
      <c r="D7" s="15" t="s">
        <v>22</v>
      </c>
      <c r="E7" s="15" t="s">
        <v>33</v>
      </c>
      <c r="F7" s="15" t="s">
        <v>35</v>
      </c>
      <c r="G7" s="15" t="s">
        <v>37</v>
      </c>
      <c r="H7" s="15" t="s">
        <v>40</v>
      </c>
      <c r="I7" s="15" t="s">
        <v>42</v>
      </c>
    </row>
    <row r="8" spans="1:18" ht="12.75" customHeight="1">
      <c r="A8" s="19" t="s">
        <v>43</v>
      </c>
      <c r="B8" s="19"/>
      <c r="C8" s="26" t="s">
        <v>27</v>
      </c>
      <c r="D8" s="19"/>
      <c r="E8" s="27" t="s">
        <v>44</v>
      </c>
      <c r="F8" s="19"/>
      <c r="G8" s="19"/>
      <c r="H8" s="19"/>
      <c r="I8" s="28">
        <f>0+Q8</f>
      </c>
      <c r="O8">
        <f>0+R8</f>
      </c>
      <c r="Q8">
        <f>0+I9</f>
      </c>
      <c r="R8">
        <f>0+O9</f>
      </c>
    </row>
    <row r="9" spans="1:16" ht="12.75">
      <c r="A9" s="25" t="s">
        <v>45</v>
      </c>
      <c r="B9" s="29" t="s">
        <v>29</v>
      </c>
      <c r="C9" s="29" t="s">
        <v>106</v>
      </c>
      <c r="D9" s="25" t="s">
        <v>47</v>
      </c>
      <c r="E9" s="30" t="s">
        <v>107</v>
      </c>
      <c r="F9" s="31" t="s">
        <v>108</v>
      </c>
      <c r="G9" s="32">
        <v>18.25</v>
      </c>
      <c r="H9" s="33">
        <v>0</v>
      </c>
      <c r="I9" s="34">
        <f>ROUND(ROUND(H9,2)*ROUND(G9,3),2)</f>
      </c>
      <c r="O9">
        <f>(I9*21)/100</f>
      </c>
      <c r="P9" t="s">
        <v>23</v>
      </c>
    </row>
    <row r="10" spans="1:5" ht="25.5">
      <c r="A10" s="35" t="s">
        <v>50</v>
      </c>
      <c r="E10" s="36" t="s">
        <v>109</v>
      </c>
    </row>
    <row r="11" spans="1:5" ht="38.25">
      <c r="A11" s="37" t="s">
        <v>52</v>
      </c>
      <c r="E11" s="38" t="s">
        <v>110</v>
      </c>
    </row>
    <row r="12" spans="1:5" ht="25.5">
      <c r="A12" t="s">
        <v>53</v>
      </c>
      <c r="E12" s="36" t="s">
        <v>111</v>
      </c>
    </row>
    <row r="13" spans="1:18" ht="12.75" customHeight="1">
      <c r="A13" s="6" t="s">
        <v>43</v>
      </c>
      <c r="B13" s="6"/>
      <c r="C13" s="41" t="s">
        <v>76</v>
      </c>
      <c r="D13" s="6"/>
      <c r="E13" s="27" t="s">
        <v>112</v>
      </c>
      <c r="F13" s="6"/>
      <c r="G13" s="6"/>
      <c r="H13" s="6"/>
      <c r="I13" s="42">
        <f>0+Q13</f>
      </c>
      <c r="O13">
        <f>0+R13</f>
      </c>
      <c r="Q13">
        <f>0+I14+I18+I22</f>
      </c>
      <c r="R13">
        <f>0+O14+O18+O22</f>
      </c>
    </row>
    <row r="14" spans="1:16" ht="12.75">
      <c r="A14" s="25" t="s">
        <v>45</v>
      </c>
      <c r="B14" s="29" t="s">
        <v>23</v>
      </c>
      <c r="C14" s="29" t="s">
        <v>113</v>
      </c>
      <c r="D14" s="25" t="s">
        <v>47</v>
      </c>
      <c r="E14" s="30" t="s">
        <v>114</v>
      </c>
      <c r="F14" s="31" t="s">
        <v>49</v>
      </c>
      <c r="G14" s="32">
        <v>1</v>
      </c>
      <c r="H14" s="33">
        <v>0</v>
      </c>
      <c r="I14" s="34">
        <f>ROUND(ROUND(H14,2)*ROUND(G14,3),2)</f>
      </c>
      <c r="O14">
        <f>(I14*21)/100</f>
      </c>
      <c r="P14" t="s">
        <v>23</v>
      </c>
    </row>
    <row r="15" spans="1:5" ht="140.25">
      <c r="A15" s="35" t="s">
        <v>50</v>
      </c>
      <c r="E15" s="36" t="s">
        <v>115</v>
      </c>
    </row>
    <row r="16" spans="1:5" ht="12.75">
      <c r="A16" s="37" t="s">
        <v>52</v>
      </c>
      <c r="E16" s="38" t="s">
        <v>47</v>
      </c>
    </row>
    <row r="17" spans="1:5" ht="12.75">
      <c r="A17" t="s">
        <v>53</v>
      </c>
      <c r="E17" s="36" t="s">
        <v>47</v>
      </c>
    </row>
    <row r="18" spans="1:16" ht="12.75">
      <c r="A18" s="25" t="s">
        <v>45</v>
      </c>
      <c r="B18" s="29" t="s">
        <v>22</v>
      </c>
      <c r="C18" s="29" t="s">
        <v>116</v>
      </c>
      <c r="D18" s="25" t="s">
        <v>47</v>
      </c>
      <c r="E18" s="30" t="s">
        <v>117</v>
      </c>
      <c r="F18" s="31" t="s">
        <v>49</v>
      </c>
      <c r="G18" s="32">
        <v>1</v>
      </c>
      <c r="H18" s="33">
        <v>0</v>
      </c>
      <c r="I18" s="34">
        <f>ROUND(ROUND(H18,2)*ROUND(G18,3),2)</f>
      </c>
      <c r="O18">
        <f>(I18*21)/100</f>
      </c>
      <c r="P18" t="s">
        <v>23</v>
      </c>
    </row>
    <row r="19" spans="1:5" ht="165.75">
      <c r="A19" s="35" t="s">
        <v>50</v>
      </c>
      <c r="E19" s="36" t="s">
        <v>118</v>
      </c>
    </row>
    <row r="20" spans="1:5" ht="12.75">
      <c r="A20" s="37" t="s">
        <v>52</v>
      </c>
      <c r="E20" s="38" t="s">
        <v>47</v>
      </c>
    </row>
    <row r="21" spans="1:5" ht="12.75">
      <c r="A21" t="s">
        <v>53</v>
      </c>
      <c r="E21" s="36" t="s">
        <v>47</v>
      </c>
    </row>
    <row r="22" spans="1:16" ht="12.75">
      <c r="A22" s="25" t="s">
        <v>45</v>
      </c>
      <c r="B22" s="29" t="s">
        <v>33</v>
      </c>
      <c r="C22" s="29" t="s">
        <v>119</v>
      </c>
      <c r="D22" s="25" t="s">
        <v>47</v>
      </c>
      <c r="E22" s="30" t="s">
        <v>120</v>
      </c>
      <c r="F22" s="31" t="s">
        <v>49</v>
      </c>
      <c r="G22" s="32">
        <v>1</v>
      </c>
      <c r="H22" s="33">
        <v>0</v>
      </c>
      <c r="I22" s="34">
        <f>ROUND(ROUND(H22,2)*ROUND(G22,3),2)</f>
      </c>
      <c r="O22">
        <f>(I22*21)/100</f>
      </c>
      <c r="P22" t="s">
        <v>23</v>
      </c>
    </row>
    <row r="23" spans="1:5" ht="140.25">
      <c r="A23" s="35" t="s">
        <v>50</v>
      </c>
      <c r="E23" s="36" t="s">
        <v>121</v>
      </c>
    </row>
    <row r="24" spans="1:5" ht="12.75">
      <c r="A24" s="37" t="s">
        <v>52</v>
      </c>
      <c r="E24" s="38" t="s">
        <v>47</v>
      </c>
    </row>
    <row r="25" spans="1:5" ht="12.75">
      <c r="A25" t="s">
        <v>53</v>
      </c>
      <c r="E25" s="36" t="s">
        <v>47</v>
      </c>
    </row>
    <row r="26" spans="1:18" ht="12.75" customHeight="1">
      <c r="A26" s="6" t="s">
        <v>43</v>
      </c>
      <c r="B26" s="6"/>
      <c r="C26" s="41" t="s">
        <v>40</v>
      </c>
      <c r="D26" s="6"/>
      <c r="E26" s="27" t="s">
        <v>122</v>
      </c>
      <c r="F26" s="6"/>
      <c r="G26" s="6"/>
      <c r="H26" s="6"/>
      <c r="I26" s="42">
        <f>0+Q26</f>
      </c>
      <c r="O26">
        <f>0+R26</f>
      </c>
      <c r="Q26">
        <f>0+I27+I31+I35+I39</f>
      </c>
      <c r="R26">
        <f>0+O27+O31+O35+O39</f>
      </c>
    </row>
    <row r="27" spans="1:16" ht="12.75">
      <c r="A27" s="25" t="s">
        <v>45</v>
      </c>
      <c r="B27" s="29" t="s">
        <v>35</v>
      </c>
      <c r="C27" s="29" t="s">
        <v>123</v>
      </c>
      <c r="D27" s="25" t="s">
        <v>47</v>
      </c>
      <c r="E27" s="30" t="s">
        <v>124</v>
      </c>
      <c r="F27" s="31" t="s">
        <v>125</v>
      </c>
      <c r="G27" s="32">
        <v>2.25</v>
      </c>
      <c r="H27" s="33">
        <v>0</v>
      </c>
      <c r="I27" s="34">
        <f>ROUND(ROUND(H27,2)*ROUND(G27,3),2)</f>
      </c>
      <c r="O27">
        <f>(I27*21)/100</f>
      </c>
      <c r="P27" t="s">
        <v>23</v>
      </c>
    </row>
    <row r="28" spans="1:5" ht="25.5">
      <c r="A28" s="35" t="s">
        <v>50</v>
      </c>
      <c r="E28" s="36" t="s">
        <v>126</v>
      </c>
    </row>
    <row r="29" spans="1:5" ht="12.75">
      <c r="A29" s="37" t="s">
        <v>52</v>
      </c>
      <c r="E29" s="38" t="s">
        <v>127</v>
      </c>
    </row>
    <row r="30" spans="1:5" ht="102">
      <c r="A30" t="s">
        <v>53</v>
      </c>
      <c r="E30" s="36" t="s">
        <v>128</v>
      </c>
    </row>
    <row r="31" spans="1:16" ht="12.75">
      <c r="A31" s="25" t="s">
        <v>45</v>
      </c>
      <c r="B31" s="29" t="s">
        <v>37</v>
      </c>
      <c r="C31" s="29" t="s">
        <v>129</v>
      </c>
      <c r="D31" s="25" t="s">
        <v>47</v>
      </c>
      <c r="E31" s="30" t="s">
        <v>130</v>
      </c>
      <c r="F31" s="31" t="s">
        <v>125</v>
      </c>
      <c r="G31" s="32">
        <v>5.5</v>
      </c>
      <c r="H31" s="33">
        <v>0</v>
      </c>
      <c r="I31" s="34">
        <f>ROUND(ROUND(H31,2)*ROUND(G31,3),2)</f>
      </c>
      <c r="O31">
        <f>(I31*21)/100</f>
      </c>
      <c r="P31" t="s">
        <v>23</v>
      </c>
    </row>
    <row r="32" spans="1:5" ht="25.5">
      <c r="A32" s="35" t="s">
        <v>50</v>
      </c>
      <c r="E32" s="36" t="s">
        <v>131</v>
      </c>
    </row>
    <row r="33" spans="1:5" ht="12.75">
      <c r="A33" s="37" t="s">
        <v>52</v>
      </c>
      <c r="E33" s="38" t="s">
        <v>132</v>
      </c>
    </row>
    <row r="34" spans="1:5" ht="102">
      <c r="A34" t="s">
        <v>53</v>
      </c>
      <c r="E34" s="36" t="s">
        <v>128</v>
      </c>
    </row>
    <row r="35" spans="1:16" ht="12.75">
      <c r="A35" s="25" t="s">
        <v>45</v>
      </c>
      <c r="B35" s="29" t="s">
        <v>72</v>
      </c>
      <c r="C35" s="29" t="s">
        <v>133</v>
      </c>
      <c r="D35" s="25" t="s">
        <v>47</v>
      </c>
      <c r="E35" s="30" t="s">
        <v>134</v>
      </c>
      <c r="F35" s="31" t="s">
        <v>135</v>
      </c>
      <c r="G35" s="32">
        <v>10</v>
      </c>
      <c r="H35" s="33">
        <v>0</v>
      </c>
      <c r="I35" s="34">
        <f>ROUND(ROUND(H35,2)*ROUND(G35,3),2)</f>
      </c>
      <c r="O35">
        <f>(I35*21)/100</f>
      </c>
      <c r="P35" t="s">
        <v>23</v>
      </c>
    </row>
    <row r="36" spans="1:5" ht="25.5">
      <c r="A36" s="35" t="s">
        <v>50</v>
      </c>
      <c r="E36" s="36" t="s">
        <v>136</v>
      </c>
    </row>
    <row r="37" spans="1:5" ht="12.75">
      <c r="A37" s="37" t="s">
        <v>52</v>
      </c>
      <c r="E37" s="38" t="s">
        <v>47</v>
      </c>
    </row>
    <row r="38" spans="1:5" ht="63.75">
      <c r="A38" t="s">
        <v>53</v>
      </c>
      <c r="E38" s="36" t="s">
        <v>137</v>
      </c>
    </row>
    <row r="39" spans="1:16" ht="12.75">
      <c r="A39" s="25" t="s">
        <v>45</v>
      </c>
      <c r="B39" s="29" t="s">
        <v>76</v>
      </c>
      <c r="C39" s="29" t="s">
        <v>138</v>
      </c>
      <c r="D39" s="25" t="s">
        <v>47</v>
      </c>
      <c r="E39" s="30" t="s">
        <v>139</v>
      </c>
      <c r="F39" s="31" t="s">
        <v>47</v>
      </c>
      <c r="G39" s="32">
        <v>5</v>
      </c>
      <c r="H39" s="33">
        <v>0</v>
      </c>
      <c r="I39" s="34">
        <f>ROUND(ROUND(H39,2)*ROUND(G39,3),2)</f>
      </c>
      <c r="O39">
        <f>(I39*21)/100</f>
      </c>
      <c r="P39" t="s">
        <v>23</v>
      </c>
    </row>
    <row r="40" spans="1:5" ht="25.5">
      <c r="A40" s="35" t="s">
        <v>50</v>
      </c>
      <c r="E40" s="36" t="s">
        <v>140</v>
      </c>
    </row>
    <row r="41" spans="1:5" ht="12.75">
      <c r="A41" s="37" t="s">
        <v>52</v>
      </c>
      <c r="E41" s="38" t="s">
        <v>47</v>
      </c>
    </row>
    <row r="42" spans="1:5" ht="12.75">
      <c r="A42" t="s">
        <v>53</v>
      </c>
      <c r="E42" s="36" t="s">
        <v>47</v>
      </c>
    </row>
  </sheetData>
  <sheetProtection sheet="1" objects="1" scenarios="1"/>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1:R292"/>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5" customHeight="1">
      <c r="B2" s="1"/>
      <c r="C2" s="1"/>
      <c r="D2" s="1"/>
      <c r="E2" s="2" t="s">
        <v>13</v>
      </c>
      <c r="F2" s="1"/>
      <c r="G2" s="1"/>
      <c r="H2" s="6"/>
      <c r="I2" s="6"/>
      <c r="O2">
        <f>0+O9+O22+O83+O96+O109+O174+O179+O232</f>
      </c>
      <c r="P2" t="s">
        <v>22</v>
      </c>
    </row>
    <row r="3" spans="1:16" ht="15" customHeight="1">
      <c r="A3" t="s">
        <v>12</v>
      </c>
      <c r="B3" s="12" t="s">
        <v>14</v>
      </c>
      <c r="C3" s="13" t="s">
        <v>15</v>
      </c>
      <c r="D3" s="1"/>
      <c r="E3" s="14" t="s">
        <v>16</v>
      </c>
      <c r="F3" s="1"/>
      <c r="G3" s="9"/>
      <c r="H3" s="8" t="s">
        <v>145</v>
      </c>
      <c r="I3" s="39">
        <f>0+I9+I22+I83+I96+I109+I174+I179+I232</f>
      </c>
      <c r="O3" t="s">
        <v>19</v>
      </c>
      <c r="P3" t="s">
        <v>23</v>
      </c>
    </row>
    <row r="4" spans="1:16" ht="15" customHeight="1">
      <c r="A4" t="s">
        <v>17</v>
      </c>
      <c r="B4" s="12" t="s">
        <v>141</v>
      </c>
      <c r="C4" s="13" t="s">
        <v>142</v>
      </c>
      <c r="D4" s="1"/>
      <c r="E4" s="14" t="s">
        <v>143</v>
      </c>
      <c r="F4" s="1"/>
      <c r="G4" s="1"/>
      <c r="H4" s="11"/>
      <c r="I4" s="11"/>
      <c r="O4" t="s">
        <v>20</v>
      </c>
      <c r="P4" t="s">
        <v>23</v>
      </c>
    </row>
    <row r="5" spans="1:16" ht="12.75" customHeight="1">
      <c r="A5" t="s">
        <v>144</v>
      </c>
      <c r="B5" s="16" t="s">
        <v>18</v>
      </c>
      <c r="C5" s="17" t="s">
        <v>145</v>
      </c>
      <c r="D5" s="6"/>
      <c r="E5" s="18" t="s">
        <v>143</v>
      </c>
      <c r="F5" s="6"/>
      <c r="G5" s="6"/>
      <c r="H5" s="6"/>
      <c r="I5" s="6"/>
      <c r="O5" t="s">
        <v>21</v>
      </c>
      <c r="P5" t="s">
        <v>23</v>
      </c>
    </row>
    <row r="6" spans="1:9" ht="12.75" customHeight="1">
      <c r="A6" s="15" t="s">
        <v>26</v>
      </c>
      <c r="B6" s="15" t="s">
        <v>28</v>
      </c>
      <c r="C6" s="15" t="s">
        <v>30</v>
      </c>
      <c r="D6" s="15" t="s">
        <v>31</v>
      </c>
      <c r="E6" s="15" t="s">
        <v>32</v>
      </c>
      <c r="F6" s="15" t="s">
        <v>34</v>
      </c>
      <c r="G6" s="15" t="s">
        <v>36</v>
      </c>
      <c r="H6" s="15" t="s">
        <v>38</v>
      </c>
      <c r="I6" s="15"/>
    </row>
    <row r="7" spans="1:9" ht="12.75" customHeight="1">
      <c r="A7" s="15"/>
      <c r="B7" s="15"/>
      <c r="C7" s="15"/>
      <c r="D7" s="15"/>
      <c r="E7" s="15"/>
      <c r="F7" s="15"/>
      <c r="G7" s="15"/>
      <c r="H7" s="15" t="s">
        <v>39</v>
      </c>
      <c r="I7" s="15" t="s">
        <v>41</v>
      </c>
    </row>
    <row r="8" spans="1:9" ht="12.75" customHeight="1">
      <c r="A8" s="15" t="s">
        <v>27</v>
      </c>
      <c r="B8" s="15" t="s">
        <v>29</v>
      </c>
      <c r="C8" s="15" t="s">
        <v>23</v>
      </c>
      <c r="D8" s="15" t="s">
        <v>22</v>
      </c>
      <c r="E8" s="15" t="s">
        <v>33</v>
      </c>
      <c r="F8" s="15" t="s">
        <v>35</v>
      </c>
      <c r="G8" s="15" t="s">
        <v>37</v>
      </c>
      <c r="H8" s="15" t="s">
        <v>40</v>
      </c>
      <c r="I8" s="15" t="s">
        <v>42</v>
      </c>
    </row>
    <row r="9" spans="1:18" ht="12.75" customHeight="1">
      <c r="A9" s="19" t="s">
        <v>43</v>
      </c>
      <c r="B9" s="19"/>
      <c r="C9" s="26" t="s">
        <v>27</v>
      </c>
      <c r="D9" s="19"/>
      <c r="E9" s="27" t="s">
        <v>44</v>
      </c>
      <c r="F9" s="19"/>
      <c r="G9" s="19"/>
      <c r="H9" s="19"/>
      <c r="I9" s="28">
        <f>0+Q9</f>
      </c>
      <c r="O9">
        <f>0+R9</f>
      </c>
      <c r="Q9">
        <f>0+I10+I14+I18</f>
      </c>
      <c r="R9">
        <f>0+O10+O14+O18</f>
      </c>
    </row>
    <row r="10" spans="1:16" ht="12.75">
      <c r="A10" s="25" t="s">
        <v>45</v>
      </c>
      <c r="B10" s="29" t="s">
        <v>29</v>
      </c>
      <c r="C10" s="29" t="s">
        <v>146</v>
      </c>
      <c r="D10" s="25" t="s">
        <v>47</v>
      </c>
      <c r="E10" s="30" t="s">
        <v>147</v>
      </c>
      <c r="F10" s="31" t="s">
        <v>108</v>
      </c>
      <c r="G10" s="32">
        <v>1050.96</v>
      </c>
      <c r="H10" s="33">
        <v>0</v>
      </c>
      <c r="I10" s="34">
        <f>ROUND(ROUND(H10,2)*ROUND(G10,3),2)</f>
      </c>
      <c r="O10">
        <f>(I10*21)/100</f>
      </c>
      <c r="P10" t="s">
        <v>23</v>
      </c>
    </row>
    <row r="11" spans="1:5" ht="12.75">
      <c r="A11" s="35" t="s">
        <v>50</v>
      </c>
      <c r="E11" s="36" t="s">
        <v>47</v>
      </c>
    </row>
    <row r="12" spans="1:5" ht="38.25">
      <c r="A12" s="37" t="s">
        <v>52</v>
      </c>
      <c r="E12" s="38" t="s">
        <v>148</v>
      </c>
    </row>
    <row r="13" spans="1:5" ht="25.5">
      <c r="A13" t="s">
        <v>53</v>
      </c>
      <c r="E13" s="36" t="s">
        <v>111</v>
      </c>
    </row>
    <row r="14" spans="1:16" ht="12.75">
      <c r="A14" s="25" t="s">
        <v>45</v>
      </c>
      <c r="B14" s="29" t="s">
        <v>23</v>
      </c>
      <c r="C14" s="29" t="s">
        <v>106</v>
      </c>
      <c r="D14" s="25" t="s">
        <v>47</v>
      </c>
      <c r="E14" s="30" t="s">
        <v>107</v>
      </c>
      <c r="F14" s="31" t="s">
        <v>108</v>
      </c>
      <c r="G14" s="32">
        <v>441.96</v>
      </c>
      <c r="H14" s="33">
        <v>0</v>
      </c>
      <c r="I14" s="34">
        <f>ROUND(ROUND(H14,2)*ROUND(G14,3),2)</f>
      </c>
      <c r="O14">
        <f>(I14*21)/100</f>
      </c>
      <c r="P14" t="s">
        <v>23</v>
      </c>
    </row>
    <row r="15" spans="1:5" ht="25.5">
      <c r="A15" s="35" t="s">
        <v>50</v>
      </c>
      <c r="E15" s="36" t="s">
        <v>109</v>
      </c>
    </row>
    <row r="16" spans="1:5" ht="63.75">
      <c r="A16" s="37" t="s">
        <v>52</v>
      </c>
      <c r="E16" s="38" t="s">
        <v>149</v>
      </c>
    </row>
    <row r="17" spans="1:5" ht="25.5">
      <c r="A17" t="s">
        <v>53</v>
      </c>
      <c r="E17" s="36" t="s">
        <v>111</v>
      </c>
    </row>
    <row r="18" spans="1:16" ht="25.5">
      <c r="A18" s="25" t="s">
        <v>45</v>
      </c>
      <c r="B18" s="29" t="s">
        <v>22</v>
      </c>
      <c r="C18" s="29" t="s">
        <v>150</v>
      </c>
      <c r="D18" s="25" t="s">
        <v>47</v>
      </c>
      <c r="E18" s="30" t="s">
        <v>151</v>
      </c>
      <c r="F18" s="31" t="s">
        <v>108</v>
      </c>
      <c r="G18" s="32">
        <v>392.7</v>
      </c>
      <c r="H18" s="33">
        <v>0</v>
      </c>
      <c r="I18" s="34">
        <f>ROUND(ROUND(H18,2)*ROUND(G18,3),2)</f>
      </c>
      <c r="O18">
        <f>(I18*21)/100</f>
      </c>
      <c r="P18" t="s">
        <v>23</v>
      </c>
    </row>
    <row r="19" spans="1:5" ht="12.75">
      <c r="A19" s="35" t="s">
        <v>50</v>
      </c>
      <c r="E19" s="36" t="s">
        <v>47</v>
      </c>
    </row>
    <row r="20" spans="1:5" ht="38.25">
      <c r="A20" s="37" t="s">
        <v>52</v>
      </c>
      <c r="E20" s="38" t="s">
        <v>152</v>
      </c>
    </row>
    <row r="21" spans="1:5" ht="140.25">
      <c r="A21" t="s">
        <v>53</v>
      </c>
      <c r="E21" s="36" t="s">
        <v>153</v>
      </c>
    </row>
    <row r="22" spans="1:18" ht="12.75" customHeight="1">
      <c r="A22" s="6" t="s">
        <v>43</v>
      </c>
      <c r="B22" s="6"/>
      <c r="C22" s="41" t="s">
        <v>29</v>
      </c>
      <c r="D22" s="6"/>
      <c r="E22" s="27" t="s">
        <v>154</v>
      </c>
      <c r="F22" s="6"/>
      <c r="G22" s="6"/>
      <c r="H22" s="6"/>
      <c r="I22" s="42">
        <f>0+Q22</f>
      </c>
      <c r="O22">
        <f>0+R22</f>
      </c>
      <c r="Q22">
        <f>0+I23+I27+I31+I35+I39+I43+I47+I51+I55+I59+I63+I67+I71+I75+I79</f>
      </c>
      <c r="R22">
        <f>0+O23+O27+O31+O35+O39+O43+O47+O51+O55+O59+O63+O67+O71+O75+O79</f>
      </c>
    </row>
    <row r="23" spans="1:16" ht="12.75">
      <c r="A23" s="25" t="s">
        <v>45</v>
      </c>
      <c r="B23" s="29" t="s">
        <v>33</v>
      </c>
      <c r="C23" s="29" t="s">
        <v>155</v>
      </c>
      <c r="D23" s="25" t="s">
        <v>47</v>
      </c>
      <c r="E23" s="30" t="s">
        <v>156</v>
      </c>
      <c r="F23" s="31" t="s">
        <v>157</v>
      </c>
      <c r="G23" s="32">
        <v>9</v>
      </c>
      <c r="H23" s="33">
        <v>0</v>
      </c>
      <c r="I23" s="34">
        <f>ROUND(ROUND(H23,2)*ROUND(G23,3),2)</f>
      </c>
      <c r="O23">
        <f>(I23*21)/100</f>
      </c>
      <c r="P23" t="s">
        <v>23</v>
      </c>
    </row>
    <row r="24" spans="1:5" ht="12.75">
      <c r="A24" s="35" t="s">
        <v>50</v>
      </c>
      <c r="E24" s="36" t="s">
        <v>158</v>
      </c>
    </row>
    <row r="25" spans="1:5" ht="12.75">
      <c r="A25" s="37" t="s">
        <v>52</v>
      </c>
      <c r="E25" s="38" t="s">
        <v>159</v>
      </c>
    </row>
    <row r="26" spans="1:5" ht="12.75">
      <c r="A26" t="s">
        <v>53</v>
      </c>
      <c r="E26" s="36" t="s">
        <v>160</v>
      </c>
    </row>
    <row r="27" spans="1:16" ht="12.75">
      <c r="A27" s="25" t="s">
        <v>45</v>
      </c>
      <c r="B27" s="29" t="s">
        <v>35</v>
      </c>
      <c r="C27" s="29" t="s">
        <v>161</v>
      </c>
      <c r="D27" s="25" t="s">
        <v>47</v>
      </c>
      <c r="E27" s="30" t="s">
        <v>162</v>
      </c>
      <c r="F27" s="31" t="s">
        <v>125</v>
      </c>
      <c r="G27" s="32">
        <v>142.8</v>
      </c>
      <c r="H27" s="33">
        <v>0</v>
      </c>
      <c r="I27" s="34">
        <f>ROUND(ROUND(H27,2)*ROUND(G27,3),2)</f>
      </c>
      <c r="O27">
        <f>(I27*21)/100</f>
      </c>
      <c r="P27" t="s">
        <v>23</v>
      </c>
    </row>
    <row r="28" spans="1:5" ht="25.5">
      <c r="A28" s="35" t="s">
        <v>50</v>
      </c>
      <c r="E28" s="36" t="s">
        <v>163</v>
      </c>
    </row>
    <row r="29" spans="1:5" ht="12.75">
      <c r="A29" s="37" t="s">
        <v>52</v>
      </c>
      <c r="E29" s="38" t="s">
        <v>164</v>
      </c>
    </row>
    <row r="30" spans="1:5" ht="63.75">
      <c r="A30" t="s">
        <v>53</v>
      </c>
      <c r="E30" s="36" t="s">
        <v>165</v>
      </c>
    </row>
    <row r="31" spans="1:16" ht="25.5">
      <c r="A31" s="25" t="s">
        <v>45</v>
      </c>
      <c r="B31" s="29" t="s">
        <v>37</v>
      </c>
      <c r="C31" s="29" t="s">
        <v>166</v>
      </c>
      <c r="D31" s="25" t="s">
        <v>47</v>
      </c>
      <c r="E31" s="30" t="s">
        <v>167</v>
      </c>
      <c r="F31" s="31" t="s">
        <v>125</v>
      </c>
      <c r="G31" s="32">
        <v>196.35</v>
      </c>
      <c r="H31" s="33">
        <v>0</v>
      </c>
      <c r="I31" s="34">
        <f>ROUND(ROUND(H31,2)*ROUND(G31,3),2)</f>
      </c>
      <c r="O31">
        <f>(I31*21)/100</f>
      </c>
      <c r="P31" t="s">
        <v>23</v>
      </c>
    </row>
    <row r="32" spans="1:5" ht="25.5">
      <c r="A32" s="35" t="s">
        <v>50</v>
      </c>
      <c r="E32" s="36" t="s">
        <v>168</v>
      </c>
    </row>
    <row r="33" spans="1:5" ht="12.75">
      <c r="A33" s="37" t="s">
        <v>52</v>
      </c>
      <c r="E33" s="38" t="s">
        <v>169</v>
      </c>
    </row>
    <row r="34" spans="1:5" ht="63.75">
      <c r="A34" t="s">
        <v>53</v>
      </c>
      <c r="E34" s="36" t="s">
        <v>165</v>
      </c>
    </row>
    <row r="35" spans="1:16" ht="12.75">
      <c r="A35" s="25" t="s">
        <v>45</v>
      </c>
      <c r="B35" s="29" t="s">
        <v>72</v>
      </c>
      <c r="C35" s="29" t="s">
        <v>170</v>
      </c>
      <c r="D35" s="25" t="s">
        <v>47</v>
      </c>
      <c r="E35" s="30" t="s">
        <v>171</v>
      </c>
      <c r="F35" s="31" t="s">
        <v>125</v>
      </c>
      <c r="G35" s="32">
        <v>35.4</v>
      </c>
      <c r="H35" s="33">
        <v>0</v>
      </c>
      <c r="I35" s="34">
        <f>ROUND(ROUND(H35,2)*ROUND(G35,3),2)</f>
      </c>
      <c r="O35">
        <f>(I35*21)/100</f>
      </c>
      <c r="P35" t="s">
        <v>23</v>
      </c>
    </row>
    <row r="36" spans="1:5" ht="12.75">
      <c r="A36" s="35" t="s">
        <v>50</v>
      </c>
      <c r="E36" s="36" t="s">
        <v>172</v>
      </c>
    </row>
    <row r="37" spans="1:5" ht="38.25">
      <c r="A37" s="37" t="s">
        <v>52</v>
      </c>
      <c r="E37" s="38" t="s">
        <v>173</v>
      </c>
    </row>
    <row r="38" spans="1:5" ht="63.75">
      <c r="A38" t="s">
        <v>53</v>
      </c>
      <c r="E38" s="36" t="s">
        <v>165</v>
      </c>
    </row>
    <row r="39" spans="1:16" ht="12.75">
      <c r="A39" s="25" t="s">
        <v>45</v>
      </c>
      <c r="B39" s="29" t="s">
        <v>76</v>
      </c>
      <c r="C39" s="29" t="s">
        <v>174</v>
      </c>
      <c r="D39" s="25" t="s">
        <v>47</v>
      </c>
      <c r="E39" s="30" t="s">
        <v>175</v>
      </c>
      <c r="F39" s="31" t="s">
        <v>135</v>
      </c>
      <c r="G39" s="32">
        <v>40</v>
      </c>
      <c r="H39" s="33">
        <v>0</v>
      </c>
      <c r="I39" s="34">
        <f>ROUND(ROUND(H39,2)*ROUND(G39,3),2)</f>
      </c>
      <c r="O39">
        <f>(I39*21)/100</f>
      </c>
      <c r="P39" t="s">
        <v>23</v>
      </c>
    </row>
    <row r="40" spans="1:5" ht="25.5">
      <c r="A40" s="35" t="s">
        <v>50</v>
      </c>
      <c r="E40" s="36" t="s">
        <v>176</v>
      </c>
    </row>
    <row r="41" spans="1:5" ht="12.75">
      <c r="A41" s="37" t="s">
        <v>52</v>
      </c>
      <c r="E41" s="38" t="s">
        <v>177</v>
      </c>
    </row>
    <row r="42" spans="1:5" ht="63.75">
      <c r="A42" t="s">
        <v>53</v>
      </c>
      <c r="E42" s="36" t="s">
        <v>165</v>
      </c>
    </row>
    <row r="43" spans="1:16" ht="12.75">
      <c r="A43" s="25" t="s">
        <v>45</v>
      </c>
      <c r="B43" s="29" t="s">
        <v>40</v>
      </c>
      <c r="C43" s="29" t="s">
        <v>178</v>
      </c>
      <c r="D43" s="25" t="s">
        <v>47</v>
      </c>
      <c r="E43" s="30" t="s">
        <v>179</v>
      </c>
      <c r="F43" s="31" t="s">
        <v>125</v>
      </c>
      <c r="G43" s="32">
        <v>100.06</v>
      </c>
      <c r="H43" s="33">
        <v>0</v>
      </c>
      <c r="I43" s="34">
        <f>ROUND(ROUND(H43,2)*ROUND(G43,3),2)</f>
      </c>
      <c r="O43">
        <f>(I43*21)/100</f>
      </c>
      <c r="P43" t="s">
        <v>23</v>
      </c>
    </row>
    <row r="44" spans="1:5" ht="25.5">
      <c r="A44" s="35" t="s">
        <v>50</v>
      </c>
      <c r="E44" s="36" t="s">
        <v>180</v>
      </c>
    </row>
    <row r="45" spans="1:5" ht="63.75">
      <c r="A45" s="37" t="s">
        <v>52</v>
      </c>
      <c r="E45" s="38" t="s">
        <v>181</v>
      </c>
    </row>
    <row r="46" spans="1:5" ht="63.75">
      <c r="A46" t="s">
        <v>53</v>
      </c>
      <c r="E46" s="36" t="s">
        <v>165</v>
      </c>
    </row>
    <row r="47" spans="1:16" ht="12.75">
      <c r="A47" s="25" t="s">
        <v>45</v>
      </c>
      <c r="B47" s="29" t="s">
        <v>42</v>
      </c>
      <c r="C47" s="29" t="s">
        <v>182</v>
      </c>
      <c r="D47" s="25" t="s">
        <v>47</v>
      </c>
      <c r="E47" s="30" t="s">
        <v>183</v>
      </c>
      <c r="F47" s="31" t="s">
        <v>135</v>
      </c>
      <c r="G47" s="32">
        <v>320</v>
      </c>
      <c r="H47" s="33">
        <v>0</v>
      </c>
      <c r="I47" s="34">
        <f>ROUND(ROUND(H47,2)*ROUND(G47,3),2)</f>
      </c>
      <c r="O47">
        <f>(I47*21)/100</f>
      </c>
      <c r="P47" t="s">
        <v>23</v>
      </c>
    </row>
    <row r="48" spans="1:5" ht="12.75">
      <c r="A48" s="35" t="s">
        <v>50</v>
      </c>
      <c r="E48" s="36" t="s">
        <v>184</v>
      </c>
    </row>
    <row r="49" spans="1:5" ht="12.75">
      <c r="A49" s="37" t="s">
        <v>52</v>
      </c>
      <c r="E49" s="38" t="s">
        <v>185</v>
      </c>
    </row>
    <row r="50" spans="1:5" ht="25.5">
      <c r="A50" t="s">
        <v>53</v>
      </c>
      <c r="E50" s="36" t="s">
        <v>186</v>
      </c>
    </row>
    <row r="51" spans="1:16" ht="12.75">
      <c r="A51" s="25" t="s">
        <v>45</v>
      </c>
      <c r="B51" s="29" t="s">
        <v>89</v>
      </c>
      <c r="C51" s="29" t="s">
        <v>187</v>
      </c>
      <c r="D51" s="25" t="s">
        <v>47</v>
      </c>
      <c r="E51" s="30" t="s">
        <v>188</v>
      </c>
      <c r="F51" s="31" t="s">
        <v>189</v>
      </c>
      <c r="G51" s="32">
        <v>11025</v>
      </c>
      <c r="H51" s="33">
        <v>0</v>
      </c>
      <c r="I51" s="34">
        <f>ROUND(ROUND(H51,2)*ROUND(G51,3),2)</f>
      </c>
      <c r="O51">
        <f>(I51*21)/100</f>
      </c>
      <c r="P51" t="s">
        <v>23</v>
      </c>
    </row>
    <row r="52" spans="1:5" ht="12.75">
      <c r="A52" s="35" t="s">
        <v>50</v>
      </c>
      <c r="E52" s="36" t="s">
        <v>190</v>
      </c>
    </row>
    <row r="53" spans="1:5" ht="12.75">
      <c r="A53" s="37" t="s">
        <v>52</v>
      </c>
      <c r="E53" s="38" t="s">
        <v>191</v>
      </c>
    </row>
    <row r="54" spans="1:5" ht="25.5">
      <c r="A54" t="s">
        <v>53</v>
      </c>
      <c r="E54" s="36" t="s">
        <v>192</v>
      </c>
    </row>
    <row r="55" spans="1:16" ht="12.75">
      <c r="A55" s="25" t="s">
        <v>45</v>
      </c>
      <c r="B55" s="29" t="s">
        <v>94</v>
      </c>
      <c r="C55" s="29" t="s">
        <v>193</v>
      </c>
      <c r="D55" s="25" t="s">
        <v>47</v>
      </c>
      <c r="E55" s="30" t="s">
        <v>194</v>
      </c>
      <c r="F55" s="31" t="s">
        <v>125</v>
      </c>
      <c r="G55" s="32">
        <v>317</v>
      </c>
      <c r="H55" s="33">
        <v>0</v>
      </c>
      <c r="I55" s="34">
        <f>ROUND(ROUND(H55,2)*ROUND(G55,3),2)</f>
      </c>
      <c r="O55">
        <f>(I55*21)/100</f>
      </c>
      <c r="P55" t="s">
        <v>23</v>
      </c>
    </row>
    <row r="56" spans="1:5" ht="12.75">
      <c r="A56" s="35" t="s">
        <v>50</v>
      </c>
      <c r="E56" s="36" t="s">
        <v>195</v>
      </c>
    </row>
    <row r="57" spans="1:5" ht="51">
      <c r="A57" s="37" t="s">
        <v>52</v>
      </c>
      <c r="E57" s="38" t="s">
        <v>196</v>
      </c>
    </row>
    <row r="58" spans="1:5" ht="369.75">
      <c r="A58" t="s">
        <v>53</v>
      </c>
      <c r="E58" s="36" t="s">
        <v>197</v>
      </c>
    </row>
    <row r="59" spans="1:16" ht="12.75">
      <c r="A59" s="25" t="s">
        <v>45</v>
      </c>
      <c r="B59" s="29" t="s">
        <v>99</v>
      </c>
      <c r="C59" s="29" t="s">
        <v>198</v>
      </c>
      <c r="D59" s="25" t="s">
        <v>47</v>
      </c>
      <c r="E59" s="30" t="s">
        <v>199</v>
      </c>
      <c r="F59" s="31" t="s">
        <v>125</v>
      </c>
      <c r="G59" s="32">
        <v>73.2</v>
      </c>
      <c r="H59" s="33">
        <v>0</v>
      </c>
      <c r="I59" s="34">
        <f>ROUND(ROUND(H59,2)*ROUND(G59,3),2)</f>
      </c>
      <c r="O59">
        <f>(I59*21)/100</f>
      </c>
      <c r="P59" t="s">
        <v>23</v>
      </c>
    </row>
    <row r="60" spans="1:5" ht="12.75">
      <c r="A60" s="35" t="s">
        <v>50</v>
      </c>
      <c r="E60" s="36" t="s">
        <v>195</v>
      </c>
    </row>
    <row r="61" spans="1:5" ht="38.25">
      <c r="A61" s="37" t="s">
        <v>52</v>
      </c>
      <c r="E61" s="38" t="s">
        <v>200</v>
      </c>
    </row>
    <row r="62" spans="1:5" ht="318.75">
      <c r="A62" t="s">
        <v>53</v>
      </c>
      <c r="E62" s="36" t="s">
        <v>201</v>
      </c>
    </row>
    <row r="63" spans="1:16" ht="12.75">
      <c r="A63" s="25" t="s">
        <v>45</v>
      </c>
      <c r="B63" s="29" t="s">
        <v>202</v>
      </c>
      <c r="C63" s="29" t="s">
        <v>203</v>
      </c>
      <c r="D63" s="25" t="s">
        <v>47</v>
      </c>
      <c r="E63" s="30" t="s">
        <v>204</v>
      </c>
      <c r="F63" s="31" t="s">
        <v>125</v>
      </c>
      <c r="G63" s="32">
        <v>30.678</v>
      </c>
      <c r="H63" s="33">
        <v>0</v>
      </c>
      <c r="I63" s="34">
        <f>ROUND(ROUND(H63,2)*ROUND(G63,3),2)</f>
      </c>
      <c r="O63">
        <f>(I63*21)/100</f>
      </c>
      <c r="P63" t="s">
        <v>23</v>
      </c>
    </row>
    <row r="64" spans="1:5" ht="12.75">
      <c r="A64" s="35" t="s">
        <v>50</v>
      </c>
      <c r="E64" s="36" t="s">
        <v>195</v>
      </c>
    </row>
    <row r="65" spans="1:5" ht="51">
      <c r="A65" s="37" t="s">
        <v>52</v>
      </c>
      <c r="E65" s="38" t="s">
        <v>205</v>
      </c>
    </row>
    <row r="66" spans="1:5" ht="318.75">
      <c r="A66" t="s">
        <v>53</v>
      </c>
      <c r="E66" s="36" t="s">
        <v>201</v>
      </c>
    </row>
    <row r="67" spans="1:16" ht="12.75">
      <c r="A67" s="25" t="s">
        <v>45</v>
      </c>
      <c r="B67" s="29" t="s">
        <v>206</v>
      </c>
      <c r="C67" s="29" t="s">
        <v>207</v>
      </c>
      <c r="D67" s="25" t="s">
        <v>47</v>
      </c>
      <c r="E67" s="30" t="s">
        <v>208</v>
      </c>
      <c r="F67" s="31" t="s">
        <v>125</v>
      </c>
      <c r="G67" s="32">
        <v>62.16</v>
      </c>
      <c r="H67" s="33">
        <v>0</v>
      </c>
      <c r="I67" s="34">
        <f>ROUND(ROUND(H67,2)*ROUND(G67,3),2)</f>
      </c>
      <c r="O67">
        <f>(I67*21)/100</f>
      </c>
      <c r="P67" t="s">
        <v>23</v>
      </c>
    </row>
    <row r="68" spans="1:5" ht="12.75">
      <c r="A68" s="35" t="s">
        <v>50</v>
      </c>
      <c r="E68" s="36" t="s">
        <v>47</v>
      </c>
    </row>
    <row r="69" spans="1:5" ht="38.25">
      <c r="A69" s="37" t="s">
        <v>52</v>
      </c>
      <c r="E69" s="38" t="s">
        <v>209</v>
      </c>
    </row>
    <row r="70" spans="1:5" ht="229.5">
      <c r="A70" t="s">
        <v>53</v>
      </c>
      <c r="E70" s="36" t="s">
        <v>210</v>
      </c>
    </row>
    <row r="71" spans="1:16" ht="12.75">
      <c r="A71" s="25" t="s">
        <v>45</v>
      </c>
      <c r="B71" s="29" t="s">
        <v>211</v>
      </c>
      <c r="C71" s="29" t="s">
        <v>212</v>
      </c>
      <c r="D71" s="25" t="s">
        <v>47</v>
      </c>
      <c r="E71" s="30" t="s">
        <v>213</v>
      </c>
      <c r="F71" s="31" t="s">
        <v>125</v>
      </c>
      <c r="G71" s="32">
        <v>20.54</v>
      </c>
      <c r="H71" s="33">
        <v>0</v>
      </c>
      <c r="I71" s="34">
        <f>ROUND(ROUND(H71,2)*ROUND(G71,3),2)</f>
      </c>
      <c r="O71">
        <f>(I71*21)/100</f>
      </c>
      <c r="P71" t="s">
        <v>23</v>
      </c>
    </row>
    <row r="72" spans="1:5" ht="12.75">
      <c r="A72" s="35" t="s">
        <v>50</v>
      </c>
      <c r="E72" s="36" t="s">
        <v>47</v>
      </c>
    </row>
    <row r="73" spans="1:5" ht="51">
      <c r="A73" s="37" t="s">
        <v>52</v>
      </c>
      <c r="E73" s="38" t="s">
        <v>214</v>
      </c>
    </row>
    <row r="74" spans="1:5" ht="280.5">
      <c r="A74" t="s">
        <v>53</v>
      </c>
      <c r="E74" s="36" t="s">
        <v>215</v>
      </c>
    </row>
    <row r="75" spans="1:16" ht="12.75">
      <c r="A75" s="25" t="s">
        <v>45</v>
      </c>
      <c r="B75" s="29" t="s">
        <v>216</v>
      </c>
      <c r="C75" s="29" t="s">
        <v>217</v>
      </c>
      <c r="D75" s="25" t="s">
        <v>47</v>
      </c>
      <c r="E75" s="30" t="s">
        <v>218</v>
      </c>
      <c r="F75" s="31" t="s">
        <v>125</v>
      </c>
      <c r="G75" s="32">
        <v>8.51</v>
      </c>
      <c r="H75" s="33">
        <v>0</v>
      </c>
      <c r="I75" s="34">
        <f>ROUND(ROUND(H75,2)*ROUND(G75,3),2)</f>
      </c>
      <c r="O75">
        <f>(I75*21)/100</f>
      </c>
      <c r="P75" t="s">
        <v>23</v>
      </c>
    </row>
    <row r="76" spans="1:5" ht="12.75">
      <c r="A76" s="35" t="s">
        <v>50</v>
      </c>
      <c r="E76" s="36" t="s">
        <v>219</v>
      </c>
    </row>
    <row r="77" spans="1:5" ht="12.75">
      <c r="A77" s="37" t="s">
        <v>52</v>
      </c>
      <c r="E77" s="38" t="s">
        <v>220</v>
      </c>
    </row>
    <row r="78" spans="1:5" ht="293.25">
      <c r="A78" t="s">
        <v>53</v>
      </c>
      <c r="E78" s="36" t="s">
        <v>221</v>
      </c>
    </row>
    <row r="79" spans="1:16" ht="12.75">
      <c r="A79" s="25" t="s">
        <v>45</v>
      </c>
      <c r="B79" s="29" t="s">
        <v>222</v>
      </c>
      <c r="C79" s="29" t="s">
        <v>223</v>
      </c>
      <c r="D79" s="25" t="s">
        <v>47</v>
      </c>
      <c r="E79" s="30" t="s">
        <v>224</v>
      </c>
      <c r="F79" s="31" t="s">
        <v>157</v>
      </c>
      <c r="G79" s="32">
        <v>860</v>
      </c>
      <c r="H79" s="33">
        <v>0</v>
      </c>
      <c r="I79" s="34">
        <f>ROUND(ROUND(H79,2)*ROUND(G79,3),2)</f>
      </c>
      <c r="O79">
        <f>(I79*21)/100</f>
      </c>
      <c r="P79" t="s">
        <v>23</v>
      </c>
    </row>
    <row r="80" spans="1:5" ht="12.75">
      <c r="A80" s="35" t="s">
        <v>50</v>
      </c>
      <c r="E80" s="36" t="s">
        <v>225</v>
      </c>
    </row>
    <row r="81" spans="1:5" ht="38.25">
      <c r="A81" s="37" t="s">
        <v>52</v>
      </c>
      <c r="E81" s="38" t="s">
        <v>226</v>
      </c>
    </row>
    <row r="82" spans="1:5" ht="25.5">
      <c r="A82" t="s">
        <v>53</v>
      </c>
      <c r="E82" s="36" t="s">
        <v>227</v>
      </c>
    </row>
    <row r="83" spans="1:18" ht="12.75" customHeight="1">
      <c r="A83" s="6" t="s">
        <v>43</v>
      </c>
      <c r="B83" s="6"/>
      <c r="C83" s="41" t="s">
        <v>23</v>
      </c>
      <c r="D83" s="6"/>
      <c r="E83" s="27" t="s">
        <v>228</v>
      </c>
      <c r="F83" s="6"/>
      <c r="G83" s="6"/>
      <c r="H83" s="6"/>
      <c r="I83" s="42">
        <f>0+Q83</f>
      </c>
      <c r="O83">
        <f>0+R83</f>
      </c>
      <c r="Q83">
        <f>0+I84+I88+I92</f>
      </c>
      <c r="R83">
        <f>0+O84+O88+O92</f>
      </c>
    </row>
    <row r="84" spans="1:16" ht="12.75">
      <c r="A84" s="25" t="s">
        <v>45</v>
      </c>
      <c r="B84" s="29" t="s">
        <v>229</v>
      </c>
      <c r="C84" s="29" t="s">
        <v>230</v>
      </c>
      <c r="D84" s="25" t="s">
        <v>47</v>
      </c>
      <c r="E84" s="30" t="s">
        <v>231</v>
      </c>
      <c r="F84" s="31" t="s">
        <v>157</v>
      </c>
      <c r="G84" s="32">
        <v>161</v>
      </c>
      <c r="H84" s="33">
        <v>0</v>
      </c>
      <c r="I84" s="34">
        <f>ROUND(ROUND(H84,2)*ROUND(G84,3),2)</f>
      </c>
      <c r="O84">
        <f>(I84*21)/100</f>
      </c>
      <c r="P84" t="s">
        <v>23</v>
      </c>
    </row>
    <row r="85" spans="1:5" ht="12.75">
      <c r="A85" s="35" t="s">
        <v>50</v>
      </c>
      <c r="E85" s="36" t="s">
        <v>232</v>
      </c>
    </row>
    <row r="86" spans="1:5" ht="12.75">
      <c r="A86" s="37" t="s">
        <v>52</v>
      </c>
      <c r="E86" s="38" t="s">
        <v>233</v>
      </c>
    </row>
    <row r="87" spans="1:5" ht="25.5">
      <c r="A87" t="s">
        <v>53</v>
      </c>
      <c r="E87" s="36" t="s">
        <v>234</v>
      </c>
    </row>
    <row r="88" spans="1:16" ht="12.75">
      <c r="A88" s="25" t="s">
        <v>45</v>
      </c>
      <c r="B88" s="29" t="s">
        <v>235</v>
      </c>
      <c r="C88" s="29" t="s">
        <v>236</v>
      </c>
      <c r="D88" s="25" t="s">
        <v>47</v>
      </c>
      <c r="E88" s="30" t="s">
        <v>237</v>
      </c>
      <c r="F88" s="31" t="s">
        <v>135</v>
      </c>
      <c r="G88" s="32">
        <v>70</v>
      </c>
      <c r="H88" s="33">
        <v>0</v>
      </c>
      <c r="I88" s="34">
        <f>ROUND(ROUND(H88,2)*ROUND(G88,3),2)</f>
      </c>
      <c r="O88">
        <f>(I88*21)/100</f>
      </c>
      <c r="P88" t="s">
        <v>23</v>
      </c>
    </row>
    <row r="89" spans="1:5" ht="25.5">
      <c r="A89" s="35" t="s">
        <v>50</v>
      </c>
      <c r="E89" s="36" t="s">
        <v>238</v>
      </c>
    </row>
    <row r="90" spans="1:5" ht="12.75">
      <c r="A90" s="37" t="s">
        <v>52</v>
      </c>
      <c r="E90" s="38" t="s">
        <v>239</v>
      </c>
    </row>
    <row r="91" spans="1:5" ht="165.75">
      <c r="A91" t="s">
        <v>53</v>
      </c>
      <c r="E91" s="36" t="s">
        <v>240</v>
      </c>
    </row>
    <row r="92" spans="1:16" ht="12.75">
      <c r="A92" s="25" t="s">
        <v>45</v>
      </c>
      <c r="B92" s="29" t="s">
        <v>241</v>
      </c>
      <c r="C92" s="29" t="s">
        <v>242</v>
      </c>
      <c r="D92" s="25" t="s">
        <v>47</v>
      </c>
      <c r="E92" s="30" t="s">
        <v>243</v>
      </c>
      <c r="F92" s="31" t="s">
        <v>157</v>
      </c>
      <c r="G92" s="32">
        <v>840</v>
      </c>
      <c r="H92" s="33">
        <v>0</v>
      </c>
      <c r="I92" s="34">
        <f>ROUND(ROUND(H92,2)*ROUND(G92,3),2)</f>
      </c>
      <c r="O92">
        <f>(I92*21)/100</f>
      </c>
      <c r="P92" t="s">
        <v>23</v>
      </c>
    </row>
    <row r="93" spans="1:5" ht="63.75">
      <c r="A93" s="35" t="s">
        <v>50</v>
      </c>
      <c r="E93" s="36" t="s">
        <v>244</v>
      </c>
    </row>
    <row r="94" spans="1:5" ht="12.75">
      <c r="A94" s="37" t="s">
        <v>52</v>
      </c>
      <c r="E94" s="38" t="s">
        <v>245</v>
      </c>
    </row>
    <row r="95" spans="1:5" ht="38.25">
      <c r="A95" t="s">
        <v>53</v>
      </c>
      <c r="E95" s="36" t="s">
        <v>246</v>
      </c>
    </row>
    <row r="96" spans="1:18" ht="12.75" customHeight="1">
      <c r="A96" s="6" t="s">
        <v>43</v>
      </c>
      <c r="B96" s="6"/>
      <c r="C96" s="41" t="s">
        <v>33</v>
      </c>
      <c r="D96" s="6"/>
      <c r="E96" s="27" t="s">
        <v>247</v>
      </c>
      <c r="F96" s="6"/>
      <c r="G96" s="6"/>
      <c r="H96" s="6"/>
      <c r="I96" s="42">
        <f>0+Q96</f>
      </c>
      <c r="O96">
        <f>0+R96</f>
      </c>
      <c r="Q96">
        <f>0+I97+I101+I105</f>
      </c>
      <c r="R96">
        <f>0+O97+O101+O105</f>
      </c>
    </row>
    <row r="97" spans="1:16" ht="12.75">
      <c r="A97" s="25" t="s">
        <v>45</v>
      </c>
      <c r="B97" s="29" t="s">
        <v>248</v>
      </c>
      <c r="C97" s="29" t="s">
        <v>249</v>
      </c>
      <c r="D97" s="25" t="s">
        <v>47</v>
      </c>
      <c r="E97" s="30" t="s">
        <v>250</v>
      </c>
      <c r="F97" s="31" t="s">
        <v>125</v>
      </c>
      <c r="G97" s="32">
        <v>0.494</v>
      </c>
      <c r="H97" s="33">
        <v>0</v>
      </c>
      <c r="I97" s="34">
        <f>ROUND(ROUND(H97,2)*ROUND(G97,3),2)</f>
      </c>
      <c r="O97">
        <f>(I97*21)/100</f>
      </c>
      <c r="P97" t="s">
        <v>23</v>
      </c>
    </row>
    <row r="98" spans="1:5" ht="12.75">
      <c r="A98" s="35" t="s">
        <v>50</v>
      </c>
      <c r="E98" s="36" t="s">
        <v>251</v>
      </c>
    </row>
    <row r="99" spans="1:5" ht="12.75">
      <c r="A99" s="37" t="s">
        <v>52</v>
      </c>
      <c r="E99" s="38" t="s">
        <v>252</v>
      </c>
    </row>
    <row r="100" spans="1:5" ht="369.75">
      <c r="A100" t="s">
        <v>53</v>
      </c>
      <c r="E100" s="36" t="s">
        <v>253</v>
      </c>
    </row>
    <row r="101" spans="1:16" ht="12.75">
      <c r="A101" s="25" t="s">
        <v>45</v>
      </c>
      <c r="B101" s="29" t="s">
        <v>254</v>
      </c>
      <c r="C101" s="29" t="s">
        <v>255</v>
      </c>
      <c r="D101" s="25" t="s">
        <v>47</v>
      </c>
      <c r="E101" s="30" t="s">
        <v>256</v>
      </c>
      <c r="F101" s="31" t="s">
        <v>125</v>
      </c>
      <c r="G101" s="32">
        <v>1.84</v>
      </c>
      <c r="H101" s="33">
        <v>0</v>
      </c>
      <c r="I101" s="34">
        <f>ROUND(ROUND(H101,2)*ROUND(G101,3),2)</f>
      </c>
      <c r="O101">
        <f>(I101*21)/100</f>
      </c>
      <c r="P101" t="s">
        <v>23</v>
      </c>
    </row>
    <row r="102" spans="1:5" ht="12.75">
      <c r="A102" s="35" t="s">
        <v>50</v>
      </c>
      <c r="E102" s="36" t="s">
        <v>257</v>
      </c>
    </row>
    <row r="103" spans="1:5" ht="12.75">
      <c r="A103" s="37" t="s">
        <v>52</v>
      </c>
      <c r="E103" s="38" t="s">
        <v>258</v>
      </c>
    </row>
    <row r="104" spans="1:5" ht="38.25">
      <c r="A104" t="s">
        <v>53</v>
      </c>
      <c r="E104" s="36" t="s">
        <v>259</v>
      </c>
    </row>
    <row r="105" spans="1:16" ht="12.75">
      <c r="A105" s="25" t="s">
        <v>45</v>
      </c>
      <c r="B105" s="29" t="s">
        <v>260</v>
      </c>
      <c r="C105" s="29" t="s">
        <v>261</v>
      </c>
      <c r="D105" s="25" t="s">
        <v>47</v>
      </c>
      <c r="E105" s="30" t="s">
        <v>262</v>
      </c>
      <c r="F105" s="31" t="s">
        <v>125</v>
      </c>
      <c r="G105" s="32">
        <v>5.7</v>
      </c>
      <c r="H105" s="33">
        <v>0</v>
      </c>
      <c r="I105" s="34">
        <f>ROUND(ROUND(H105,2)*ROUND(G105,3),2)</f>
      </c>
      <c r="O105">
        <f>(I105*21)/100</f>
      </c>
      <c r="P105" t="s">
        <v>23</v>
      </c>
    </row>
    <row r="106" spans="1:5" ht="12.75">
      <c r="A106" s="35" t="s">
        <v>50</v>
      </c>
      <c r="E106" s="36" t="s">
        <v>263</v>
      </c>
    </row>
    <row r="107" spans="1:5" ht="12.75">
      <c r="A107" s="37" t="s">
        <v>52</v>
      </c>
      <c r="E107" s="38" t="s">
        <v>264</v>
      </c>
    </row>
    <row r="108" spans="1:5" ht="38.25">
      <c r="A108" t="s">
        <v>53</v>
      </c>
      <c r="E108" s="36" t="s">
        <v>259</v>
      </c>
    </row>
    <row r="109" spans="1:18" ht="12.75" customHeight="1">
      <c r="A109" s="6" t="s">
        <v>43</v>
      </c>
      <c r="B109" s="6"/>
      <c r="C109" s="41" t="s">
        <v>35</v>
      </c>
      <c r="D109" s="6"/>
      <c r="E109" s="27" t="s">
        <v>265</v>
      </c>
      <c r="F109" s="6"/>
      <c r="G109" s="6"/>
      <c r="H109" s="6"/>
      <c r="I109" s="42">
        <f>0+Q109</f>
      </c>
      <c r="O109">
        <f>0+R109</f>
      </c>
      <c r="Q109">
        <f>0+I110+I114+I118+I122+I126+I130+I134+I138+I142+I146+I150+I154+I158+I162+I166+I170</f>
      </c>
      <c r="R109">
        <f>0+O110+O114+O118+O122+O126+O130+O134+O138+O142+O146+O150+O154+O158+O162+O166+O170</f>
      </c>
    </row>
    <row r="110" spans="1:16" ht="12.75">
      <c r="A110" s="25" t="s">
        <v>45</v>
      </c>
      <c r="B110" s="29" t="s">
        <v>266</v>
      </c>
      <c r="C110" s="29" t="s">
        <v>267</v>
      </c>
      <c r="D110" s="25" t="s">
        <v>47</v>
      </c>
      <c r="E110" s="30" t="s">
        <v>268</v>
      </c>
      <c r="F110" s="31" t="s">
        <v>157</v>
      </c>
      <c r="G110" s="32">
        <v>82</v>
      </c>
      <c r="H110" s="33">
        <v>0</v>
      </c>
      <c r="I110" s="34">
        <f>ROUND(ROUND(H110,2)*ROUND(G110,3),2)</f>
      </c>
      <c r="O110">
        <f>(I110*21)/100</f>
      </c>
      <c r="P110" t="s">
        <v>23</v>
      </c>
    </row>
    <row r="111" spans="1:5" ht="12.75">
      <c r="A111" s="35" t="s">
        <v>50</v>
      </c>
      <c r="E111" s="36" t="s">
        <v>269</v>
      </c>
    </row>
    <row r="112" spans="1:5" ht="12.75">
      <c r="A112" s="37" t="s">
        <v>52</v>
      </c>
      <c r="E112" s="38" t="s">
        <v>270</v>
      </c>
    </row>
    <row r="113" spans="1:5" ht="127.5">
      <c r="A113" t="s">
        <v>53</v>
      </c>
      <c r="E113" s="36" t="s">
        <v>271</v>
      </c>
    </row>
    <row r="114" spans="1:16" ht="12.75">
      <c r="A114" s="25" t="s">
        <v>45</v>
      </c>
      <c r="B114" s="29" t="s">
        <v>272</v>
      </c>
      <c r="C114" s="29" t="s">
        <v>273</v>
      </c>
      <c r="D114" s="25" t="s">
        <v>47</v>
      </c>
      <c r="E114" s="30" t="s">
        <v>274</v>
      </c>
      <c r="F114" s="31" t="s">
        <v>157</v>
      </c>
      <c r="G114" s="32">
        <v>815</v>
      </c>
      <c r="H114" s="33">
        <v>0</v>
      </c>
      <c r="I114" s="34">
        <f>ROUND(ROUND(H114,2)*ROUND(G114,3),2)</f>
      </c>
      <c r="O114">
        <f>(I114*21)/100</f>
      </c>
      <c r="P114" t="s">
        <v>23</v>
      </c>
    </row>
    <row r="115" spans="1:5" ht="12.75">
      <c r="A115" s="35" t="s">
        <v>50</v>
      </c>
      <c r="E115" s="36" t="s">
        <v>275</v>
      </c>
    </row>
    <row r="116" spans="1:5" ht="12.75">
      <c r="A116" s="37" t="s">
        <v>52</v>
      </c>
      <c r="E116" s="38" t="s">
        <v>276</v>
      </c>
    </row>
    <row r="117" spans="1:5" ht="127.5">
      <c r="A117" t="s">
        <v>53</v>
      </c>
      <c r="E117" s="36" t="s">
        <v>271</v>
      </c>
    </row>
    <row r="118" spans="1:16" ht="12.75">
      <c r="A118" s="25" t="s">
        <v>45</v>
      </c>
      <c r="B118" s="29" t="s">
        <v>277</v>
      </c>
      <c r="C118" s="29" t="s">
        <v>278</v>
      </c>
      <c r="D118" s="25" t="s">
        <v>47</v>
      </c>
      <c r="E118" s="30" t="s">
        <v>279</v>
      </c>
      <c r="F118" s="31" t="s">
        <v>157</v>
      </c>
      <c r="G118" s="32">
        <v>10</v>
      </c>
      <c r="H118" s="33">
        <v>0</v>
      </c>
      <c r="I118" s="34">
        <f>ROUND(ROUND(H118,2)*ROUND(G118,3),2)</f>
      </c>
      <c r="O118">
        <f>(I118*21)/100</f>
      </c>
      <c r="P118" t="s">
        <v>23</v>
      </c>
    </row>
    <row r="119" spans="1:5" ht="25.5">
      <c r="A119" s="35" t="s">
        <v>50</v>
      </c>
      <c r="E119" s="36" t="s">
        <v>280</v>
      </c>
    </row>
    <row r="120" spans="1:5" ht="12.75">
      <c r="A120" s="37" t="s">
        <v>52</v>
      </c>
      <c r="E120" s="38" t="s">
        <v>281</v>
      </c>
    </row>
    <row r="121" spans="1:5" ht="127.5">
      <c r="A121" t="s">
        <v>53</v>
      </c>
      <c r="E121" s="36" t="s">
        <v>271</v>
      </c>
    </row>
    <row r="122" spans="1:16" ht="12.75">
      <c r="A122" s="25" t="s">
        <v>45</v>
      </c>
      <c r="B122" s="29" t="s">
        <v>282</v>
      </c>
      <c r="C122" s="29" t="s">
        <v>283</v>
      </c>
      <c r="D122" s="25" t="s">
        <v>47</v>
      </c>
      <c r="E122" s="30" t="s">
        <v>284</v>
      </c>
      <c r="F122" s="31" t="s">
        <v>157</v>
      </c>
      <c r="G122" s="32">
        <v>14</v>
      </c>
      <c r="H122" s="33">
        <v>0</v>
      </c>
      <c r="I122" s="34">
        <f>ROUND(ROUND(H122,2)*ROUND(G122,3),2)</f>
      </c>
      <c r="O122">
        <f>(I122*21)/100</f>
      </c>
      <c r="P122" t="s">
        <v>23</v>
      </c>
    </row>
    <row r="123" spans="1:5" ht="12.75">
      <c r="A123" s="35" t="s">
        <v>50</v>
      </c>
      <c r="E123" s="36" t="s">
        <v>285</v>
      </c>
    </row>
    <row r="124" spans="1:5" ht="12.75">
      <c r="A124" s="37" t="s">
        <v>52</v>
      </c>
      <c r="E124" s="38" t="s">
        <v>286</v>
      </c>
    </row>
    <row r="125" spans="1:5" ht="51">
      <c r="A125" t="s">
        <v>53</v>
      </c>
      <c r="E125" s="36" t="s">
        <v>287</v>
      </c>
    </row>
    <row r="126" spans="1:16" ht="12.75">
      <c r="A126" s="25" t="s">
        <v>45</v>
      </c>
      <c r="B126" s="29" t="s">
        <v>288</v>
      </c>
      <c r="C126" s="29" t="s">
        <v>289</v>
      </c>
      <c r="D126" s="25" t="s">
        <v>47</v>
      </c>
      <c r="E126" s="30" t="s">
        <v>290</v>
      </c>
      <c r="F126" s="31" t="s">
        <v>157</v>
      </c>
      <c r="G126" s="32">
        <v>1120</v>
      </c>
      <c r="H126" s="33">
        <v>0</v>
      </c>
      <c r="I126" s="34">
        <f>ROUND(ROUND(H126,2)*ROUND(G126,3),2)</f>
      </c>
      <c r="O126">
        <f>(I126*21)/100</f>
      </c>
      <c r="P126" t="s">
        <v>23</v>
      </c>
    </row>
    <row r="127" spans="1:5" ht="12.75">
      <c r="A127" s="35" t="s">
        <v>50</v>
      </c>
      <c r="E127" s="36" t="s">
        <v>291</v>
      </c>
    </row>
    <row r="128" spans="1:5" ht="12.75">
      <c r="A128" s="37" t="s">
        <v>52</v>
      </c>
      <c r="E128" s="38" t="s">
        <v>292</v>
      </c>
    </row>
    <row r="129" spans="1:5" ht="51">
      <c r="A129" t="s">
        <v>53</v>
      </c>
      <c r="E129" s="36" t="s">
        <v>287</v>
      </c>
    </row>
    <row r="130" spans="1:16" ht="12.75">
      <c r="A130" s="25" t="s">
        <v>45</v>
      </c>
      <c r="B130" s="29" t="s">
        <v>293</v>
      </c>
      <c r="C130" s="29" t="s">
        <v>294</v>
      </c>
      <c r="D130" s="25" t="s">
        <v>47</v>
      </c>
      <c r="E130" s="30" t="s">
        <v>295</v>
      </c>
      <c r="F130" s="31" t="s">
        <v>157</v>
      </c>
      <c r="G130" s="32">
        <v>815</v>
      </c>
      <c r="H130" s="33">
        <v>0</v>
      </c>
      <c r="I130" s="34">
        <f>ROUND(ROUND(H130,2)*ROUND(G130,3),2)</f>
      </c>
      <c r="O130">
        <f>(I130*21)/100</f>
      </c>
      <c r="P130" t="s">
        <v>23</v>
      </c>
    </row>
    <row r="131" spans="1:5" ht="12.75">
      <c r="A131" s="35" t="s">
        <v>50</v>
      </c>
      <c r="E131" s="36" t="s">
        <v>296</v>
      </c>
    </row>
    <row r="132" spans="1:5" ht="12.75">
      <c r="A132" s="37" t="s">
        <v>52</v>
      </c>
      <c r="E132" s="38" t="s">
        <v>276</v>
      </c>
    </row>
    <row r="133" spans="1:5" ht="51">
      <c r="A133" t="s">
        <v>53</v>
      </c>
      <c r="E133" s="36" t="s">
        <v>297</v>
      </c>
    </row>
    <row r="134" spans="1:16" ht="12.75">
      <c r="A134" s="25" t="s">
        <v>45</v>
      </c>
      <c r="B134" s="29" t="s">
        <v>298</v>
      </c>
      <c r="C134" s="29" t="s">
        <v>299</v>
      </c>
      <c r="D134" s="25" t="s">
        <v>47</v>
      </c>
      <c r="E134" s="30" t="s">
        <v>300</v>
      </c>
      <c r="F134" s="31" t="s">
        <v>157</v>
      </c>
      <c r="G134" s="32">
        <v>1716</v>
      </c>
      <c r="H134" s="33">
        <v>0</v>
      </c>
      <c r="I134" s="34">
        <f>ROUND(ROUND(H134,2)*ROUND(G134,3),2)</f>
      </c>
      <c r="O134">
        <f>(I134*21)/100</f>
      </c>
      <c r="P134" t="s">
        <v>23</v>
      </c>
    </row>
    <row r="135" spans="1:5" ht="12.75">
      <c r="A135" s="35" t="s">
        <v>50</v>
      </c>
      <c r="E135" s="36" t="s">
        <v>47</v>
      </c>
    </row>
    <row r="136" spans="1:5" ht="38.25">
      <c r="A136" s="37" t="s">
        <v>52</v>
      </c>
      <c r="E136" s="38" t="s">
        <v>301</v>
      </c>
    </row>
    <row r="137" spans="1:5" ht="51">
      <c r="A137" t="s">
        <v>53</v>
      </c>
      <c r="E137" s="36" t="s">
        <v>297</v>
      </c>
    </row>
    <row r="138" spans="1:16" ht="12.75">
      <c r="A138" s="25" t="s">
        <v>45</v>
      </c>
      <c r="B138" s="29" t="s">
        <v>302</v>
      </c>
      <c r="C138" s="29" t="s">
        <v>303</v>
      </c>
      <c r="D138" s="25" t="s">
        <v>47</v>
      </c>
      <c r="E138" s="30" t="s">
        <v>304</v>
      </c>
      <c r="F138" s="31" t="s">
        <v>157</v>
      </c>
      <c r="G138" s="32">
        <v>210</v>
      </c>
      <c r="H138" s="33">
        <v>0</v>
      </c>
      <c r="I138" s="34">
        <f>ROUND(ROUND(H138,2)*ROUND(G138,3),2)</f>
      </c>
      <c r="O138">
        <f>(I138*21)/100</f>
      </c>
      <c r="P138" t="s">
        <v>23</v>
      </c>
    </row>
    <row r="139" spans="1:5" ht="12.75">
      <c r="A139" s="35" t="s">
        <v>50</v>
      </c>
      <c r="E139" s="36" t="s">
        <v>305</v>
      </c>
    </row>
    <row r="140" spans="1:5" ht="12.75">
      <c r="A140" s="37" t="s">
        <v>52</v>
      </c>
      <c r="E140" s="38" t="s">
        <v>306</v>
      </c>
    </row>
    <row r="141" spans="1:5" ht="51">
      <c r="A141" t="s">
        <v>53</v>
      </c>
      <c r="E141" s="36" t="s">
        <v>307</v>
      </c>
    </row>
    <row r="142" spans="1:16" ht="12.75">
      <c r="A142" s="25" t="s">
        <v>45</v>
      </c>
      <c r="B142" s="29" t="s">
        <v>308</v>
      </c>
      <c r="C142" s="29" t="s">
        <v>309</v>
      </c>
      <c r="D142" s="25" t="s">
        <v>47</v>
      </c>
      <c r="E142" s="30" t="s">
        <v>310</v>
      </c>
      <c r="F142" s="31" t="s">
        <v>157</v>
      </c>
      <c r="G142" s="32">
        <v>766</v>
      </c>
      <c r="H142" s="33">
        <v>0</v>
      </c>
      <c r="I142" s="34">
        <f>ROUND(ROUND(H142,2)*ROUND(G142,3),2)</f>
      </c>
      <c r="O142">
        <f>(I142*21)/100</f>
      </c>
      <c r="P142" t="s">
        <v>23</v>
      </c>
    </row>
    <row r="143" spans="1:5" ht="12.75">
      <c r="A143" s="35" t="s">
        <v>50</v>
      </c>
      <c r="E143" s="36" t="s">
        <v>311</v>
      </c>
    </row>
    <row r="144" spans="1:5" ht="12.75">
      <c r="A144" s="37" t="s">
        <v>52</v>
      </c>
      <c r="E144" s="38" t="s">
        <v>312</v>
      </c>
    </row>
    <row r="145" spans="1:5" ht="140.25">
      <c r="A145" t="s">
        <v>53</v>
      </c>
      <c r="E145" s="36" t="s">
        <v>313</v>
      </c>
    </row>
    <row r="146" spans="1:16" ht="12.75">
      <c r="A146" s="25" t="s">
        <v>45</v>
      </c>
      <c r="B146" s="29" t="s">
        <v>314</v>
      </c>
      <c r="C146" s="29" t="s">
        <v>315</v>
      </c>
      <c r="D146" s="25" t="s">
        <v>47</v>
      </c>
      <c r="E146" s="30" t="s">
        <v>316</v>
      </c>
      <c r="F146" s="31" t="s">
        <v>157</v>
      </c>
      <c r="G146" s="32">
        <v>766</v>
      </c>
      <c r="H146" s="33">
        <v>0</v>
      </c>
      <c r="I146" s="34">
        <f>ROUND(ROUND(H146,2)*ROUND(G146,3),2)</f>
      </c>
      <c r="O146">
        <f>(I146*21)/100</f>
      </c>
      <c r="P146" t="s">
        <v>23</v>
      </c>
    </row>
    <row r="147" spans="1:5" ht="12.75">
      <c r="A147" s="35" t="s">
        <v>50</v>
      </c>
      <c r="E147" s="36" t="s">
        <v>317</v>
      </c>
    </row>
    <row r="148" spans="1:5" ht="12.75">
      <c r="A148" s="37" t="s">
        <v>52</v>
      </c>
      <c r="E148" s="38" t="s">
        <v>312</v>
      </c>
    </row>
    <row r="149" spans="1:5" ht="140.25">
      <c r="A149" t="s">
        <v>53</v>
      </c>
      <c r="E149" s="36" t="s">
        <v>313</v>
      </c>
    </row>
    <row r="150" spans="1:16" ht="12.75">
      <c r="A150" s="25" t="s">
        <v>45</v>
      </c>
      <c r="B150" s="29" t="s">
        <v>318</v>
      </c>
      <c r="C150" s="29" t="s">
        <v>319</v>
      </c>
      <c r="D150" s="25" t="s">
        <v>47</v>
      </c>
      <c r="E150" s="30" t="s">
        <v>320</v>
      </c>
      <c r="F150" s="31" t="s">
        <v>157</v>
      </c>
      <c r="G150" s="32">
        <v>950</v>
      </c>
      <c r="H150" s="33">
        <v>0</v>
      </c>
      <c r="I150" s="34">
        <f>ROUND(ROUND(H150,2)*ROUND(G150,3),2)</f>
      </c>
      <c r="O150">
        <f>(I150*21)/100</f>
      </c>
      <c r="P150" t="s">
        <v>23</v>
      </c>
    </row>
    <row r="151" spans="1:5" ht="12.75">
      <c r="A151" s="35" t="s">
        <v>50</v>
      </c>
      <c r="E151" s="36" t="s">
        <v>321</v>
      </c>
    </row>
    <row r="152" spans="1:5" ht="12.75">
      <c r="A152" s="37" t="s">
        <v>52</v>
      </c>
      <c r="E152" s="38" t="s">
        <v>322</v>
      </c>
    </row>
    <row r="153" spans="1:5" ht="140.25">
      <c r="A153" t="s">
        <v>53</v>
      </c>
      <c r="E153" s="36" t="s">
        <v>313</v>
      </c>
    </row>
    <row r="154" spans="1:16" ht="25.5">
      <c r="A154" s="25" t="s">
        <v>45</v>
      </c>
      <c r="B154" s="29" t="s">
        <v>323</v>
      </c>
      <c r="C154" s="29" t="s">
        <v>324</v>
      </c>
      <c r="D154" s="25" t="s">
        <v>47</v>
      </c>
      <c r="E154" s="30" t="s">
        <v>325</v>
      </c>
      <c r="F154" s="31" t="s">
        <v>125</v>
      </c>
      <c r="G154" s="32">
        <v>15.6</v>
      </c>
      <c r="H154" s="33">
        <v>0</v>
      </c>
      <c r="I154" s="34">
        <f>ROUND(ROUND(H154,2)*ROUND(G154,3),2)</f>
      </c>
      <c r="O154">
        <f>(I154*21)/100</f>
      </c>
      <c r="P154" t="s">
        <v>23</v>
      </c>
    </row>
    <row r="155" spans="1:5" ht="38.25">
      <c r="A155" s="35" t="s">
        <v>50</v>
      </c>
      <c r="E155" s="36" t="s">
        <v>326</v>
      </c>
    </row>
    <row r="156" spans="1:5" ht="12.75">
      <c r="A156" s="37" t="s">
        <v>52</v>
      </c>
      <c r="E156" s="38" t="s">
        <v>327</v>
      </c>
    </row>
    <row r="157" spans="1:5" ht="140.25">
      <c r="A157" t="s">
        <v>53</v>
      </c>
      <c r="E157" s="36" t="s">
        <v>328</v>
      </c>
    </row>
    <row r="158" spans="1:16" ht="12.75">
      <c r="A158" s="25" t="s">
        <v>45</v>
      </c>
      <c r="B158" s="29" t="s">
        <v>329</v>
      </c>
      <c r="C158" s="29" t="s">
        <v>330</v>
      </c>
      <c r="D158" s="25" t="s">
        <v>47</v>
      </c>
      <c r="E158" s="30" t="s">
        <v>331</v>
      </c>
      <c r="F158" s="31" t="s">
        <v>157</v>
      </c>
      <c r="G158" s="32">
        <v>5.1</v>
      </c>
      <c r="H158" s="33">
        <v>0</v>
      </c>
      <c r="I158" s="34">
        <f>ROUND(ROUND(H158,2)*ROUND(G158,3),2)</f>
      </c>
      <c r="O158">
        <f>(I158*21)/100</f>
      </c>
      <c r="P158" t="s">
        <v>23</v>
      </c>
    </row>
    <row r="159" spans="1:5" ht="25.5">
      <c r="A159" s="35" t="s">
        <v>50</v>
      </c>
      <c r="E159" s="36" t="s">
        <v>332</v>
      </c>
    </row>
    <row r="160" spans="1:5" ht="12.75">
      <c r="A160" s="37" t="s">
        <v>52</v>
      </c>
      <c r="E160" s="38" t="s">
        <v>333</v>
      </c>
    </row>
    <row r="161" spans="1:5" ht="153">
      <c r="A161" t="s">
        <v>53</v>
      </c>
      <c r="E161" s="36" t="s">
        <v>334</v>
      </c>
    </row>
    <row r="162" spans="1:16" ht="12.75">
      <c r="A162" s="25" t="s">
        <v>45</v>
      </c>
      <c r="B162" s="29" t="s">
        <v>335</v>
      </c>
      <c r="C162" s="29" t="s">
        <v>336</v>
      </c>
      <c r="D162" s="25" t="s">
        <v>47</v>
      </c>
      <c r="E162" s="30" t="s">
        <v>337</v>
      </c>
      <c r="F162" s="31" t="s">
        <v>157</v>
      </c>
      <c r="G162" s="32">
        <v>34</v>
      </c>
      <c r="H162" s="33">
        <v>0</v>
      </c>
      <c r="I162" s="34">
        <f>ROUND(ROUND(H162,2)*ROUND(G162,3),2)</f>
      </c>
      <c r="O162">
        <f>(I162*21)/100</f>
      </c>
      <c r="P162" t="s">
        <v>23</v>
      </c>
    </row>
    <row r="163" spans="1:5" ht="12.75">
      <c r="A163" s="35" t="s">
        <v>50</v>
      </c>
      <c r="E163" s="36" t="s">
        <v>338</v>
      </c>
    </row>
    <row r="164" spans="1:5" ht="12.75">
      <c r="A164" s="37" t="s">
        <v>52</v>
      </c>
      <c r="E164" s="38" t="s">
        <v>339</v>
      </c>
    </row>
    <row r="165" spans="1:5" ht="153">
      <c r="A165" t="s">
        <v>53</v>
      </c>
      <c r="E165" s="36" t="s">
        <v>334</v>
      </c>
    </row>
    <row r="166" spans="1:16" ht="12.75">
      <c r="A166" s="25" t="s">
        <v>45</v>
      </c>
      <c r="B166" s="29" t="s">
        <v>340</v>
      </c>
      <c r="C166" s="29" t="s">
        <v>341</v>
      </c>
      <c r="D166" s="25" t="s">
        <v>47</v>
      </c>
      <c r="E166" s="30" t="s">
        <v>342</v>
      </c>
      <c r="F166" s="31" t="s">
        <v>157</v>
      </c>
      <c r="G166" s="32">
        <v>13</v>
      </c>
      <c r="H166" s="33">
        <v>0</v>
      </c>
      <c r="I166" s="34">
        <f>ROUND(ROUND(H166,2)*ROUND(G166,3),2)</f>
      </c>
      <c r="O166">
        <f>(I166*21)/100</f>
      </c>
      <c r="P166" t="s">
        <v>23</v>
      </c>
    </row>
    <row r="167" spans="1:5" ht="25.5">
      <c r="A167" s="35" t="s">
        <v>50</v>
      </c>
      <c r="E167" s="36" t="s">
        <v>343</v>
      </c>
    </row>
    <row r="168" spans="1:5" ht="12.75">
      <c r="A168" s="37" t="s">
        <v>52</v>
      </c>
      <c r="E168" s="38" t="s">
        <v>344</v>
      </c>
    </row>
    <row r="169" spans="1:5" ht="153">
      <c r="A169" t="s">
        <v>53</v>
      </c>
      <c r="E169" s="36" t="s">
        <v>334</v>
      </c>
    </row>
    <row r="170" spans="1:16" ht="25.5">
      <c r="A170" s="25" t="s">
        <v>45</v>
      </c>
      <c r="B170" s="29" t="s">
        <v>345</v>
      </c>
      <c r="C170" s="29" t="s">
        <v>346</v>
      </c>
      <c r="D170" s="25" t="s">
        <v>47</v>
      </c>
      <c r="E170" s="30" t="s">
        <v>347</v>
      </c>
      <c r="F170" s="31" t="s">
        <v>157</v>
      </c>
      <c r="G170" s="32">
        <v>3.5</v>
      </c>
      <c r="H170" s="33">
        <v>0</v>
      </c>
      <c r="I170" s="34">
        <f>ROUND(ROUND(H170,2)*ROUND(G170,3),2)</f>
      </c>
      <c r="O170">
        <f>(I170*21)/100</f>
      </c>
      <c r="P170" t="s">
        <v>23</v>
      </c>
    </row>
    <row r="171" spans="1:5" ht="25.5">
      <c r="A171" s="35" t="s">
        <v>50</v>
      </c>
      <c r="E171" s="36" t="s">
        <v>348</v>
      </c>
    </row>
    <row r="172" spans="1:5" ht="12.75">
      <c r="A172" s="37" t="s">
        <v>52</v>
      </c>
      <c r="E172" s="38" t="s">
        <v>349</v>
      </c>
    </row>
    <row r="173" spans="1:5" ht="153">
      <c r="A173" t="s">
        <v>53</v>
      </c>
      <c r="E173" s="36" t="s">
        <v>334</v>
      </c>
    </row>
    <row r="174" spans="1:18" ht="12.75" customHeight="1">
      <c r="A174" s="6" t="s">
        <v>43</v>
      </c>
      <c r="B174" s="6"/>
      <c r="C174" s="41" t="s">
        <v>72</v>
      </c>
      <c r="D174" s="6"/>
      <c r="E174" s="27" t="s">
        <v>350</v>
      </c>
      <c r="F174" s="6"/>
      <c r="G174" s="6"/>
      <c r="H174" s="6"/>
      <c r="I174" s="42">
        <f>0+Q174</f>
      </c>
      <c r="O174">
        <f>0+R174</f>
      </c>
      <c r="Q174">
        <f>0+I175</f>
      </c>
      <c r="R174">
        <f>0+O175</f>
      </c>
    </row>
    <row r="175" spans="1:16" ht="12.75">
      <c r="A175" s="25" t="s">
        <v>45</v>
      </c>
      <c r="B175" s="29" t="s">
        <v>351</v>
      </c>
      <c r="C175" s="29" t="s">
        <v>352</v>
      </c>
      <c r="D175" s="25" t="s">
        <v>47</v>
      </c>
      <c r="E175" s="30" t="s">
        <v>353</v>
      </c>
      <c r="F175" s="31" t="s">
        <v>49</v>
      </c>
      <c r="G175" s="32">
        <v>1</v>
      </c>
      <c r="H175" s="33">
        <v>0</v>
      </c>
      <c r="I175" s="34">
        <f>ROUND(ROUND(H175,2)*ROUND(G175,3),2)</f>
      </c>
      <c r="O175">
        <f>(I175*21)/100</f>
      </c>
      <c r="P175" t="s">
        <v>23</v>
      </c>
    </row>
    <row r="176" spans="1:5" ht="51">
      <c r="A176" s="35" t="s">
        <v>50</v>
      </c>
      <c r="E176" s="36" t="s">
        <v>354</v>
      </c>
    </row>
    <row r="177" spans="1:5" ht="12.75">
      <c r="A177" s="37" t="s">
        <v>52</v>
      </c>
      <c r="E177" s="38" t="s">
        <v>47</v>
      </c>
    </row>
    <row r="178" spans="1:5" ht="25.5">
      <c r="A178" t="s">
        <v>53</v>
      </c>
      <c r="E178" s="36" t="s">
        <v>355</v>
      </c>
    </row>
    <row r="179" spans="1:18" ht="12.75" customHeight="1">
      <c r="A179" s="6" t="s">
        <v>43</v>
      </c>
      <c r="B179" s="6"/>
      <c r="C179" s="41" t="s">
        <v>76</v>
      </c>
      <c r="D179" s="6"/>
      <c r="E179" s="27" t="s">
        <v>112</v>
      </c>
      <c r="F179" s="6"/>
      <c r="G179" s="6"/>
      <c r="H179" s="6"/>
      <c r="I179" s="42">
        <f>0+Q179</f>
      </c>
      <c r="O179">
        <f>0+R179</f>
      </c>
      <c r="Q179">
        <f>0+I180+I184+I188+I192+I196+I200+I204+I208+I212+I216+I220+I224+I228</f>
      </c>
      <c r="R179">
        <f>0+O180+O184+O188+O192+O196+O200+O204+O208+O212+O216+O220+O224+O228</f>
      </c>
    </row>
    <row r="180" spans="1:16" ht="12.75">
      <c r="A180" s="25" t="s">
        <v>45</v>
      </c>
      <c r="B180" s="29" t="s">
        <v>356</v>
      </c>
      <c r="C180" s="29" t="s">
        <v>357</v>
      </c>
      <c r="D180" s="25" t="s">
        <v>47</v>
      </c>
      <c r="E180" s="30" t="s">
        <v>358</v>
      </c>
      <c r="F180" s="31" t="s">
        <v>135</v>
      </c>
      <c r="G180" s="32">
        <v>23</v>
      </c>
      <c r="H180" s="33">
        <v>0</v>
      </c>
      <c r="I180" s="34">
        <f>ROUND(ROUND(H180,2)*ROUND(G180,3),2)</f>
      </c>
      <c r="O180">
        <f>(I180*21)/100</f>
      </c>
      <c r="P180" t="s">
        <v>23</v>
      </c>
    </row>
    <row r="181" spans="1:5" ht="12.75">
      <c r="A181" s="35" t="s">
        <v>50</v>
      </c>
      <c r="E181" s="36" t="s">
        <v>359</v>
      </c>
    </row>
    <row r="182" spans="1:5" ht="12.75">
      <c r="A182" s="37" t="s">
        <v>52</v>
      </c>
      <c r="E182" s="38" t="s">
        <v>360</v>
      </c>
    </row>
    <row r="183" spans="1:5" ht="255">
      <c r="A183" t="s">
        <v>53</v>
      </c>
      <c r="E183" s="36" t="s">
        <v>361</v>
      </c>
    </row>
    <row r="184" spans="1:16" ht="12.75">
      <c r="A184" s="25" t="s">
        <v>45</v>
      </c>
      <c r="B184" s="29" t="s">
        <v>362</v>
      </c>
      <c r="C184" s="29" t="s">
        <v>363</v>
      </c>
      <c r="D184" s="25" t="s">
        <v>47</v>
      </c>
      <c r="E184" s="30" t="s">
        <v>364</v>
      </c>
      <c r="F184" s="31" t="s">
        <v>135</v>
      </c>
      <c r="G184" s="32">
        <v>228</v>
      </c>
      <c r="H184" s="33">
        <v>0</v>
      </c>
      <c r="I184" s="34">
        <f>ROUND(ROUND(H184,2)*ROUND(G184,3),2)</f>
      </c>
      <c r="O184">
        <f>(I184*21)/100</f>
      </c>
      <c r="P184" t="s">
        <v>23</v>
      </c>
    </row>
    <row r="185" spans="1:5" ht="12.75">
      <c r="A185" s="35" t="s">
        <v>50</v>
      </c>
      <c r="E185" s="36" t="s">
        <v>365</v>
      </c>
    </row>
    <row r="186" spans="1:5" ht="12.75">
      <c r="A186" s="37" t="s">
        <v>52</v>
      </c>
      <c r="E186" s="38" t="s">
        <v>366</v>
      </c>
    </row>
    <row r="187" spans="1:5" ht="242.25">
      <c r="A187" t="s">
        <v>53</v>
      </c>
      <c r="E187" s="36" t="s">
        <v>367</v>
      </c>
    </row>
    <row r="188" spans="1:16" ht="12.75">
      <c r="A188" s="25" t="s">
        <v>45</v>
      </c>
      <c r="B188" s="29" t="s">
        <v>368</v>
      </c>
      <c r="C188" s="29" t="s">
        <v>369</v>
      </c>
      <c r="D188" s="25" t="s">
        <v>47</v>
      </c>
      <c r="E188" s="30" t="s">
        <v>370</v>
      </c>
      <c r="F188" s="31" t="s">
        <v>135</v>
      </c>
      <c r="G188" s="32">
        <v>143</v>
      </c>
      <c r="H188" s="33">
        <v>0</v>
      </c>
      <c r="I188" s="34">
        <f>ROUND(ROUND(H188,2)*ROUND(G188,3),2)</f>
      </c>
      <c r="O188">
        <f>(I188*21)/100</f>
      </c>
      <c r="P188" t="s">
        <v>23</v>
      </c>
    </row>
    <row r="189" spans="1:5" ht="12.75">
      <c r="A189" s="35" t="s">
        <v>50</v>
      </c>
      <c r="E189" s="36" t="s">
        <v>371</v>
      </c>
    </row>
    <row r="190" spans="1:5" ht="12.75">
      <c r="A190" s="37" t="s">
        <v>52</v>
      </c>
      <c r="E190" s="38" t="s">
        <v>372</v>
      </c>
    </row>
    <row r="191" spans="1:5" ht="242.25">
      <c r="A191" t="s">
        <v>53</v>
      </c>
      <c r="E191" s="36" t="s">
        <v>373</v>
      </c>
    </row>
    <row r="192" spans="1:16" ht="12.75">
      <c r="A192" s="25" t="s">
        <v>45</v>
      </c>
      <c r="B192" s="29" t="s">
        <v>374</v>
      </c>
      <c r="C192" s="29" t="s">
        <v>375</v>
      </c>
      <c r="D192" s="25" t="s">
        <v>47</v>
      </c>
      <c r="E192" s="30" t="s">
        <v>376</v>
      </c>
      <c r="F192" s="31" t="s">
        <v>64</v>
      </c>
      <c r="G192" s="32">
        <v>4</v>
      </c>
      <c r="H192" s="33">
        <v>0</v>
      </c>
      <c r="I192" s="34">
        <f>ROUND(ROUND(H192,2)*ROUND(G192,3),2)</f>
      </c>
      <c r="O192">
        <f>(I192*21)/100</f>
      </c>
      <c r="P192" t="s">
        <v>23</v>
      </c>
    </row>
    <row r="193" spans="1:5" ht="25.5">
      <c r="A193" s="35" t="s">
        <v>50</v>
      </c>
      <c r="E193" s="36" t="s">
        <v>377</v>
      </c>
    </row>
    <row r="194" spans="1:5" ht="12.75">
      <c r="A194" s="37" t="s">
        <v>52</v>
      </c>
      <c r="E194" s="38" t="s">
        <v>378</v>
      </c>
    </row>
    <row r="195" spans="1:5" ht="25.5">
      <c r="A195" t="s">
        <v>53</v>
      </c>
      <c r="E195" s="36" t="s">
        <v>379</v>
      </c>
    </row>
    <row r="196" spans="1:16" ht="12.75">
      <c r="A196" s="25" t="s">
        <v>45</v>
      </c>
      <c r="B196" s="29" t="s">
        <v>380</v>
      </c>
      <c r="C196" s="29" t="s">
        <v>381</v>
      </c>
      <c r="D196" s="25" t="s">
        <v>47</v>
      </c>
      <c r="E196" s="30" t="s">
        <v>382</v>
      </c>
      <c r="F196" s="31" t="s">
        <v>64</v>
      </c>
      <c r="G196" s="32">
        <v>1</v>
      </c>
      <c r="H196" s="33">
        <v>0</v>
      </c>
      <c r="I196" s="34">
        <f>ROUND(ROUND(H196,2)*ROUND(G196,3),2)</f>
      </c>
      <c r="O196">
        <f>(I196*21)/100</f>
      </c>
      <c r="P196" t="s">
        <v>23</v>
      </c>
    </row>
    <row r="197" spans="1:5" ht="25.5">
      <c r="A197" s="35" t="s">
        <v>50</v>
      </c>
      <c r="E197" s="36" t="s">
        <v>383</v>
      </c>
    </row>
    <row r="198" spans="1:5" ht="12.75">
      <c r="A198" s="37" t="s">
        <v>52</v>
      </c>
      <c r="E198" s="38" t="s">
        <v>384</v>
      </c>
    </row>
    <row r="199" spans="1:5" ht="242.25">
      <c r="A199" t="s">
        <v>53</v>
      </c>
      <c r="E199" s="36" t="s">
        <v>385</v>
      </c>
    </row>
    <row r="200" spans="1:16" ht="12.75">
      <c r="A200" s="25" t="s">
        <v>45</v>
      </c>
      <c r="B200" s="29" t="s">
        <v>386</v>
      </c>
      <c r="C200" s="29" t="s">
        <v>387</v>
      </c>
      <c r="D200" s="25" t="s">
        <v>47</v>
      </c>
      <c r="E200" s="30" t="s">
        <v>388</v>
      </c>
      <c r="F200" s="31" t="s">
        <v>64</v>
      </c>
      <c r="G200" s="32">
        <v>2</v>
      </c>
      <c r="H200" s="33">
        <v>0</v>
      </c>
      <c r="I200" s="34">
        <f>ROUND(ROUND(H200,2)*ROUND(G200,3),2)</f>
      </c>
      <c r="O200">
        <f>(I200*21)/100</f>
      </c>
      <c r="P200" t="s">
        <v>23</v>
      </c>
    </row>
    <row r="201" spans="1:5" ht="12.75">
      <c r="A201" s="35" t="s">
        <v>50</v>
      </c>
      <c r="E201" s="36" t="s">
        <v>389</v>
      </c>
    </row>
    <row r="202" spans="1:5" ht="12.75">
      <c r="A202" s="37" t="s">
        <v>52</v>
      </c>
      <c r="E202" s="38" t="s">
        <v>390</v>
      </c>
    </row>
    <row r="203" spans="1:5" ht="76.5">
      <c r="A203" t="s">
        <v>53</v>
      </c>
      <c r="E203" s="36" t="s">
        <v>391</v>
      </c>
    </row>
    <row r="204" spans="1:16" ht="12.75">
      <c r="A204" s="25" t="s">
        <v>45</v>
      </c>
      <c r="B204" s="29" t="s">
        <v>392</v>
      </c>
      <c r="C204" s="29" t="s">
        <v>393</v>
      </c>
      <c r="D204" s="25" t="s">
        <v>47</v>
      </c>
      <c r="E204" s="30" t="s">
        <v>394</v>
      </c>
      <c r="F204" s="31" t="s">
        <v>64</v>
      </c>
      <c r="G204" s="32">
        <v>2</v>
      </c>
      <c r="H204" s="33">
        <v>0</v>
      </c>
      <c r="I204" s="34">
        <f>ROUND(ROUND(H204,2)*ROUND(G204,3),2)</f>
      </c>
      <c r="O204">
        <f>(I204*21)/100</f>
      </c>
      <c r="P204" t="s">
        <v>23</v>
      </c>
    </row>
    <row r="205" spans="1:5" ht="12.75">
      <c r="A205" s="35" t="s">
        <v>50</v>
      </c>
      <c r="E205" s="36" t="s">
        <v>47</v>
      </c>
    </row>
    <row r="206" spans="1:5" ht="38.25">
      <c r="A206" s="37" t="s">
        <v>52</v>
      </c>
      <c r="E206" s="38" t="s">
        <v>395</v>
      </c>
    </row>
    <row r="207" spans="1:5" ht="242.25">
      <c r="A207" t="s">
        <v>53</v>
      </c>
      <c r="E207" s="36" t="s">
        <v>396</v>
      </c>
    </row>
    <row r="208" spans="1:16" ht="12.75">
      <c r="A208" s="25" t="s">
        <v>45</v>
      </c>
      <c r="B208" s="29" t="s">
        <v>397</v>
      </c>
      <c r="C208" s="29" t="s">
        <v>398</v>
      </c>
      <c r="D208" s="25" t="s">
        <v>47</v>
      </c>
      <c r="E208" s="30" t="s">
        <v>399</v>
      </c>
      <c r="F208" s="31" t="s">
        <v>64</v>
      </c>
      <c r="G208" s="32">
        <v>1</v>
      </c>
      <c r="H208" s="33">
        <v>0</v>
      </c>
      <c r="I208" s="34">
        <f>ROUND(ROUND(H208,2)*ROUND(G208,3),2)</f>
      </c>
      <c r="O208">
        <f>(I208*21)/100</f>
      </c>
      <c r="P208" t="s">
        <v>23</v>
      </c>
    </row>
    <row r="209" spans="1:5" ht="12.75">
      <c r="A209" s="35" t="s">
        <v>50</v>
      </c>
      <c r="E209" s="36" t="s">
        <v>47</v>
      </c>
    </row>
    <row r="210" spans="1:5" ht="12.75">
      <c r="A210" s="37" t="s">
        <v>52</v>
      </c>
      <c r="E210" s="38" t="s">
        <v>384</v>
      </c>
    </row>
    <row r="211" spans="1:5" ht="12.75">
      <c r="A211" t="s">
        <v>53</v>
      </c>
      <c r="E211" s="36" t="s">
        <v>400</v>
      </c>
    </row>
    <row r="212" spans="1:16" ht="12.75">
      <c r="A212" s="25" t="s">
        <v>45</v>
      </c>
      <c r="B212" s="29" t="s">
        <v>401</v>
      </c>
      <c r="C212" s="29" t="s">
        <v>402</v>
      </c>
      <c r="D212" s="25" t="s">
        <v>47</v>
      </c>
      <c r="E212" s="30" t="s">
        <v>403</v>
      </c>
      <c r="F212" s="31" t="s">
        <v>64</v>
      </c>
      <c r="G212" s="32">
        <v>1</v>
      </c>
      <c r="H212" s="33">
        <v>0</v>
      </c>
      <c r="I212" s="34">
        <f>ROUND(ROUND(H212,2)*ROUND(G212,3),2)</f>
      </c>
      <c r="O212">
        <f>(I212*21)/100</f>
      </c>
      <c r="P212" t="s">
        <v>23</v>
      </c>
    </row>
    <row r="213" spans="1:5" ht="12.75">
      <c r="A213" s="35" t="s">
        <v>50</v>
      </c>
      <c r="E213" s="36" t="s">
        <v>47</v>
      </c>
    </row>
    <row r="214" spans="1:5" ht="12.75">
      <c r="A214" s="37" t="s">
        <v>52</v>
      </c>
      <c r="E214" s="38" t="s">
        <v>384</v>
      </c>
    </row>
    <row r="215" spans="1:5" ht="12.75">
      <c r="A215" t="s">
        <v>53</v>
      </c>
      <c r="E215" s="36" t="s">
        <v>400</v>
      </c>
    </row>
    <row r="216" spans="1:16" ht="12.75">
      <c r="A216" s="25" t="s">
        <v>45</v>
      </c>
      <c r="B216" s="29" t="s">
        <v>404</v>
      </c>
      <c r="C216" s="29" t="s">
        <v>405</v>
      </c>
      <c r="D216" s="25" t="s">
        <v>47</v>
      </c>
      <c r="E216" s="30" t="s">
        <v>406</v>
      </c>
      <c r="F216" s="31" t="s">
        <v>64</v>
      </c>
      <c r="G216" s="32">
        <v>3</v>
      </c>
      <c r="H216" s="33">
        <v>0</v>
      </c>
      <c r="I216" s="34">
        <f>ROUND(ROUND(H216,2)*ROUND(G216,3),2)</f>
      </c>
      <c r="O216">
        <f>(I216*21)/100</f>
      </c>
      <c r="P216" t="s">
        <v>23</v>
      </c>
    </row>
    <row r="217" spans="1:5" ht="12.75">
      <c r="A217" s="35" t="s">
        <v>50</v>
      </c>
      <c r="E217" s="36" t="s">
        <v>47</v>
      </c>
    </row>
    <row r="218" spans="1:5" ht="12.75">
      <c r="A218" s="37" t="s">
        <v>52</v>
      </c>
      <c r="E218" s="38" t="s">
        <v>407</v>
      </c>
    </row>
    <row r="219" spans="1:5" ht="25.5">
      <c r="A219" t="s">
        <v>53</v>
      </c>
      <c r="E219" s="36" t="s">
        <v>408</v>
      </c>
    </row>
    <row r="220" spans="1:16" ht="12.75">
      <c r="A220" s="25" t="s">
        <v>45</v>
      </c>
      <c r="B220" s="29" t="s">
        <v>409</v>
      </c>
      <c r="C220" s="29" t="s">
        <v>410</v>
      </c>
      <c r="D220" s="25" t="s">
        <v>47</v>
      </c>
      <c r="E220" s="30" t="s">
        <v>411</v>
      </c>
      <c r="F220" s="31" t="s">
        <v>64</v>
      </c>
      <c r="G220" s="32">
        <v>4</v>
      </c>
      <c r="H220" s="33">
        <v>0</v>
      </c>
      <c r="I220" s="34">
        <f>ROUND(ROUND(H220,2)*ROUND(G220,3),2)</f>
      </c>
      <c r="O220">
        <f>(I220*21)/100</f>
      </c>
      <c r="P220" t="s">
        <v>23</v>
      </c>
    </row>
    <row r="221" spans="1:5" ht="12.75">
      <c r="A221" s="35" t="s">
        <v>50</v>
      </c>
      <c r="E221" s="36" t="s">
        <v>412</v>
      </c>
    </row>
    <row r="222" spans="1:5" ht="12.75">
      <c r="A222" s="37" t="s">
        <v>52</v>
      </c>
      <c r="E222" s="38" t="s">
        <v>378</v>
      </c>
    </row>
    <row r="223" spans="1:5" ht="25.5">
      <c r="A223" t="s">
        <v>53</v>
      </c>
      <c r="E223" s="36" t="s">
        <v>408</v>
      </c>
    </row>
    <row r="224" spans="1:16" ht="12.75">
      <c r="A224" s="25" t="s">
        <v>45</v>
      </c>
      <c r="B224" s="29" t="s">
        <v>413</v>
      </c>
      <c r="C224" s="29" t="s">
        <v>414</v>
      </c>
      <c r="D224" s="25" t="s">
        <v>47</v>
      </c>
      <c r="E224" s="30" t="s">
        <v>415</v>
      </c>
      <c r="F224" s="31" t="s">
        <v>135</v>
      </c>
      <c r="G224" s="32">
        <v>23</v>
      </c>
      <c r="H224" s="33">
        <v>0</v>
      </c>
      <c r="I224" s="34">
        <f>ROUND(ROUND(H224,2)*ROUND(G224,3),2)</f>
      </c>
      <c r="O224">
        <f>(I224*21)/100</f>
      </c>
      <c r="P224" t="s">
        <v>23</v>
      </c>
    </row>
    <row r="225" spans="1:5" ht="12.75">
      <c r="A225" s="35" t="s">
        <v>50</v>
      </c>
      <c r="E225" s="36" t="s">
        <v>47</v>
      </c>
    </row>
    <row r="226" spans="1:5" ht="12.75">
      <c r="A226" s="37" t="s">
        <v>52</v>
      </c>
      <c r="E226" s="38" t="s">
        <v>360</v>
      </c>
    </row>
    <row r="227" spans="1:5" ht="51">
      <c r="A227" t="s">
        <v>53</v>
      </c>
      <c r="E227" s="36" t="s">
        <v>416</v>
      </c>
    </row>
    <row r="228" spans="1:16" ht="12.75">
      <c r="A228" s="25" t="s">
        <v>45</v>
      </c>
      <c r="B228" s="29" t="s">
        <v>417</v>
      </c>
      <c r="C228" s="29" t="s">
        <v>418</v>
      </c>
      <c r="D228" s="25" t="s">
        <v>47</v>
      </c>
      <c r="E228" s="30" t="s">
        <v>419</v>
      </c>
      <c r="F228" s="31" t="s">
        <v>135</v>
      </c>
      <c r="G228" s="32">
        <v>23</v>
      </c>
      <c r="H228" s="33">
        <v>0</v>
      </c>
      <c r="I228" s="34">
        <f>ROUND(ROUND(H228,2)*ROUND(G228,3),2)</f>
      </c>
      <c r="O228">
        <f>(I228*21)/100</f>
      </c>
      <c r="P228" t="s">
        <v>23</v>
      </c>
    </row>
    <row r="229" spans="1:5" ht="12.75">
      <c r="A229" s="35" t="s">
        <v>50</v>
      </c>
      <c r="E229" s="36" t="s">
        <v>47</v>
      </c>
    </row>
    <row r="230" spans="1:5" ht="12.75">
      <c r="A230" s="37" t="s">
        <v>52</v>
      </c>
      <c r="E230" s="38" t="s">
        <v>360</v>
      </c>
    </row>
    <row r="231" spans="1:5" ht="25.5">
      <c r="A231" t="s">
        <v>53</v>
      </c>
      <c r="E231" s="36" t="s">
        <v>420</v>
      </c>
    </row>
    <row r="232" spans="1:18" ht="12.75" customHeight="1">
      <c r="A232" s="6" t="s">
        <v>43</v>
      </c>
      <c r="B232" s="6"/>
      <c r="C232" s="41" t="s">
        <v>40</v>
      </c>
      <c r="D232" s="6"/>
      <c r="E232" s="27" t="s">
        <v>122</v>
      </c>
      <c r="F232" s="6"/>
      <c r="G232" s="6"/>
      <c r="H232" s="6"/>
      <c r="I232" s="42">
        <f>0+Q232</f>
      </c>
      <c r="O232">
        <f>0+R232</f>
      </c>
      <c r="Q232">
        <f>0+I233+I237+I241+I245+I249+I253+I257+I261+I265+I269+I273+I277+I281+I285+I289</f>
      </c>
      <c r="R232">
        <f>0+O233+O237+O241+O245+O249+O253+O257+O261+O265+O269+O273+O277+O281+O285+O289</f>
      </c>
    </row>
    <row r="233" spans="1:16" ht="25.5">
      <c r="A233" s="25" t="s">
        <v>45</v>
      </c>
      <c r="B233" s="29" t="s">
        <v>421</v>
      </c>
      <c r="C233" s="29" t="s">
        <v>422</v>
      </c>
      <c r="D233" s="25" t="s">
        <v>47</v>
      </c>
      <c r="E233" s="30" t="s">
        <v>423</v>
      </c>
      <c r="F233" s="31" t="s">
        <v>64</v>
      </c>
      <c r="G233" s="32">
        <v>6</v>
      </c>
      <c r="H233" s="33">
        <v>0</v>
      </c>
      <c r="I233" s="34">
        <f>ROUND(ROUND(H233,2)*ROUND(G233,3),2)</f>
      </c>
      <c r="O233">
        <f>(I233*21)/100</f>
      </c>
      <c r="P233" t="s">
        <v>23</v>
      </c>
    </row>
    <row r="234" spans="1:5" ht="12.75">
      <c r="A234" s="35" t="s">
        <v>50</v>
      </c>
      <c r="E234" s="36" t="s">
        <v>47</v>
      </c>
    </row>
    <row r="235" spans="1:5" ht="51">
      <c r="A235" s="37" t="s">
        <v>52</v>
      </c>
      <c r="E235" s="38" t="s">
        <v>424</v>
      </c>
    </row>
    <row r="236" spans="1:5" ht="25.5">
      <c r="A236" t="s">
        <v>53</v>
      </c>
      <c r="E236" s="36" t="s">
        <v>425</v>
      </c>
    </row>
    <row r="237" spans="1:16" ht="12.75">
      <c r="A237" s="25" t="s">
        <v>45</v>
      </c>
      <c r="B237" s="29" t="s">
        <v>426</v>
      </c>
      <c r="C237" s="29" t="s">
        <v>427</v>
      </c>
      <c r="D237" s="25" t="s">
        <v>47</v>
      </c>
      <c r="E237" s="30" t="s">
        <v>428</v>
      </c>
      <c r="F237" s="31" t="s">
        <v>64</v>
      </c>
      <c r="G237" s="32">
        <v>15</v>
      </c>
      <c r="H237" s="33">
        <v>0</v>
      </c>
      <c r="I237" s="34">
        <f>ROUND(ROUND(H237,2)*ROUND(G237,3),2)</f>
      </c>
      <c r="O237">
        <f>(I237*21)/100</f>
      </c>
      <c r="P237" t="s">
        <v>23</v>
      </c>
    </row>
    <row r="238" spans="1:5" ht="12.75">
      <c r="A238" s="35" t="s">
        <v>50</v>
      </c>
      <c r="E238" s="36" t="s">
        <v>429</v>
      </c>
    </row>
    <row r="239" spans="1:5" ht="114.75">
      <c r="A239" s="37" t="s">
        <v>52</v>
      </c>
      <c r="E239" s="38" t="s">
        <v>430</v>
      </c>
    </row>
    <row r="240" spans="1:5" ht="25.5">
      <c r="A240" t="s">
        <v>53</v>
      </c>
      <c r="E240" s="36" t="s">
        <v>431</v>
      </c>
    </row>
    <row r="241" spans="1:16" ht="12.75">
      <c r="A241" s="25" t="s">
        <v>45</v>
      </c>
      <c r="B241" s="29" t="s">
        <v>432</v>
      </c>
      <c r="C241" s="29" t="s">
        <v>433</v>
      </c>
      <c r="D241" s="25" t="s">
        <v>47</v>
      </c>
      <c r="E241" s="30" t="s">
        <v>434</v>
      </c>
      <c r="F241" s="31" t="s">
        <v>157</v>
      </c>
      <c r="G241" s="32">
        <v>30</v>
      </c>
      <c r="H241" s="33">
        <v>0</v>
      </c>
      <c r="I241" s="34">
        <f>ROUND(ROUND(H241,2)*ROUND(G241,3),2)</f>
      </c>
      <c r="O241">
        <f>(I241*21)/100</f>
      </c>
      <c r="P241" t="s">
        <v>23</v>
      </c>
    </row>
    <row r="242" spans="1:5" ht="12.75">
      <c r="A242" s="35" t="s">
        <v>50</v>
      </c>
      <c r="E242" s="36" t="s">
        <v>47</v>
      </c>
    </row>
    <row r="243" spans="1:5" ht="12.75">
      <c r="A243" s="37" t="s">
        <v>52</v>
      </c>
      <c r="E243" s="38" t="s">
        <v>435</v>
      </c>
    </row>
    <row r="244" spans="1:5" ht="51">
      <c r="A244" t="s">
        <v>53</v>
      </c>
      <c r="E244" s="36" t="s">
        <v>436</v>
      </c>
    </row>
    <row r="245" spans="1:16" ht="12.75">
      <c r="A245" s="25" t="s">
        <v>45</v>
      </c>
      <c r="B245" s="29" t="s">
        <v>437</v>
      </c>
      <c r="C245" s="29" t="s">
        <v>438</v>
      </c>
      <c r="D245" s="25" t="s">
        <v>47</v>
      </c>
      <c r="E245" s="30" t="s">
        <v>439</v>
      </c>
      <c r="F245" s="31" t="s">
        <v>157</v>
      </c>
      <c r="G245" s="32">
        <v>30</v>
      </c>
      <c r="H245" s="33">
        <v>0</v>
      </c>
      <c r="I245" s="34">
        <f>ROUND(ROUND(H245,2)*ROUND(G245,3),2)</f>
      </c>
      <c r="O245">
        <f>(I245*21)/100</f>
      </c>
      <c r="P245" t="s">
        <v>23</v>
      </c>
    </row>
    <row r="246" spans="1:5" ht="12.75">
      <c r="A246" s="35" t="s">
        <v>50</v>
      </c>
      <c r="E246" s="36" t="s">
        <v>429</v>
      </c>
    </row>
    <row r="247" spans="1:5" ht="12.75">
      <c r="A247" s="37" t="s">
        <v>52</v>
      </c>
      <c r="E247" s="38" t="s">
        <v>440</v>
      </c>
    </row>
    <row r="248" spans="1:5" ht="38.25">
      <c r="A248" t="s">
        <v>53</v>
      </c>
      <c r="E248" s="36" t="s">
        <v>441</v>
      </c>
    </row>
    <row r="249" spans="1:16" ht="12.75">
      <c r="A249" s="25" t="s">
        <v>45</v>
      </c>
      <c r="B249" s="29" t="s">
        <v>442</v>
      </c>
      <c r="C249" s="29" t="s">
        <v>443</v>
      </c>
      <c r="D249" s="25" t="s">
        <v>47</v>
      </c>
      <c r="E249" s="30" t="s">
        <v>444</v>
      </c>
      <c r="F249" s="31" t="s">
        <v>64</v>
      </c>
      <c r="G249" s="32">
        <v>6</v>
      </c>
      <c r="H249" s="33">
        <v>0</v>
      </c>
      <c r="I249" s="34">
        <f>ROUND(ROUND(H249,2)*ROUND(G249,3),2)</f>
      </c>
      <c r="O249">
        <f>(I249*21)/100</f>
      </c>
      <c r="P249" t="s">
        <v>23</v>
      </c>
    </row>
    <row r="250" spans="1:5" ht="12.75">
      <c r="A250" s="35" t="s">
        <v>50</v>
      </c>
      <c r="E250" s="36" t="s">
        <v>429</v>
      </c>
    </row>
    <row r="251" spans="1:5" ht="12.75">
      <c r="A251" s="37" t="s">
        <v>52</v>
      </c>
      <c r="E251" s="38" t="s">
        <v>445</v>
      </c>
    </row>
    <row r="252" spans="1:5" ht="25.5">
      <c r="A252" t="s">
        <v>53</v>
      </c>
      <c r="E252" s="36" t="s">
        <v>431</v>
      </c>
    </row>
    <row r="253" spans="1:16" ht="12.75">
      <c r="A253" s="25" t="s">
        <v>45</v>
      </c>
      <c r="B253" s="29" t="s">
        <v>446</v>
      </c>
      <c r="C253" s="29" t="s">
        <v>447</v>
      </c>
      <c r="D253" s="25" t="s">
        <v>47</v>
      </c>
      <c r="E253" s="30" t="s">
        <v>448</v>
      </c>
      <c r="F253" s="31" t="s">
        <v>64</v>
      </c>
      <c r="G253" s="32">
        <v>4</v>
      </c>
      <c r="H253" s="33">
        <v>0</v>
      </c>
      <c r="I253" s="34">
        <f>ROUND(ROUND(H253,2)*ROUND(G253,3),2)</f>
      </c>
      <c r="O253">
        <f>(I253*21)/100</f>
      </c>
      <c r="P253" t="s">
        <v>23</v>
      </c>
    </row>
    <row r="254" spans="1:5" ht="12.75">
      <c r="A254" s="35" t="s">
        <v>50</v>
      </c>
      <c r="E254" s="36" t="s">
        <v>47</v>
      </c>
    </row>
    <row r="255" spans="1:5" ht="12.75">
      <c r="A255" s="37" t="s">
        <v>52</v>
      </c>
      <c r="E255" s="38" t="s">
        <v>378</v>
      </c>
    </row>
    <row r="256" spans="1:5" ht="25.5">
      <c r="A256" t="s">
        <v>53</v>
      </c>
      <c r="E256" s="36" t="s">
        <v>449</v>
      </c>
    </row>
    <row r="257" spans="1:16" ht="25.5">
      <c r="A257" s="25" t="s">
        <v>45</v>
      </c>
      <c r="B257" s="29" t="s">
        <v>450</v>
      </c>
      <c r="C257" s="29" t="s">
        <v>451</v>
      </c>
      <c r="D257" s="25" t="s">
        <v>47</v>
      </c>
      <c r="E257" s="30" t="s">
        <v>452</v>
      </c>
      <c r="F257" s="31" t="s">
        <v>157</v>
      </c>
      <c r="G257" s="32">
        <v>119.85</v>
      </c>
      <c r="H257" s="33">
        <v>0</v>
      </c>
      <c r="I257" s="34">
        <f>ROUND(ROUND(H257,2)*ROUND(G257,3),2)</f>
      </c>
      <c r="O257">
        <f>(I257*21)/100</f>
      </c>
      <c r="P257" t="s">
        <v>23</v>
      </c>
    </row>
    <row r="258" spans="1:5" ht="12.75">
      <c r="A258" s="35" t="s">
        <v>50</v>
      </c>
      <c r="E258" s="36" t="s">
        <v>47</v>
      </c>
    </row>
    <row r="259" spans="1:5" ht="76.5">
      <c r="A259" s="37" t="s">
        <v>52</v>
      </c>
      <c r="E259" s="38" t="s">
        <v>453</v>
      </c>
    </row>
    <row r="260" spans="1:5" ht="38.25">
      <c r="A260" t="s">
        <v>53</v>
      </c>
      <c r="E260" s="36" t="s">
        <v>454</v>
      </c>
    </row>
    <row r="261" spans="1:16" ht="25.5">
      <c r="A261" s="25" t="s">
        <v>45</v>
      </c>
      <c r="B261" s="29" t="s">
        <v>455</v>
      </c>
      <c r="C261" s="29" t="s">
        <v>456</v>
      </c>
      <c r="D261" s="25" t="s">
        <v>47</v>
      </c>
      <c r="E261" s="30" t="s">
        <v>457</v>
      </c>
      <c r="F261" s="31" t="s">
        <v>157</v>
      </c>
      <c r="G261" s="32">
        <v>119.85</v>
      </c>
      <c r="H261" s="33">
        <v>0</v>
      </c>
      <c r="I261" s="34">
        <f>ROUND(ROUND(H261,2)*ROUND(G261,3),2)</f>
      </c>
      <c r="O261">
        <f>(I261*21)/100</f>
      </c>
      <c r="P261" t="s">
        <v>23</v>
      </c>
    </row>
    <row r="262" spans="1:5" ht="12.75">
      <c r="A262" s="35" t="s">
        <v>50</v>
      </c>
      <c r="E262" s="36" t="s">
        <v>47</v>
      </c>
    </row>
    <row r="263" spans="1:5" ht="76.5">
      <c r="A263" s="37" t="s">
        <v>52</v>
      </c>
      <c r="E263" s="38" t="s">
        <v>453</v>
      </c>
    </row>
    <row r="264" spans="1:5" ht="38.25">
      <c r="A264" t="s">
        <v>53</v>
      </c>
      <c r="E264" s="36" t="s">
        <v>454</v>
      </c>
    </row>
    <row r="265" spans="1:16" ht="25.5">
      <c r="A265" s="25" t="s">
        <v>45</v>
      </c>
      <c r="B265" s="29" t="s">
        <v>458</v>
      </c>
      <c r="C265" s="29" t="s">
        <v>459</v>
      </c>
      <c r="D265" s="25" t="s">
        <v>47</v>
      </c>
      <c r="E265" s="30" t="s">
        <v>460</v>
      </c>
      <c r="F265" s="31" t="s">
        <v>64</v>
      </c>
      <c r="G265" s="32">
        <v>26</v>
      </c>
      <c r="H265" s="33">
        <v>0</v>
      </c>
      <c r="I265" s="34">
        <f>ROUND(ROUND(H265,2)*ROUND(G265,3),2)</f>
      </c>
      <c r="O265">
        <f>(I265*21)/100</f>
      </c>
      <c r="P265" t="s">
        <v>23</v>
      </c>
    </row>
    <row r="266" spans="1:5" ht="12.75">
      <c r="A266" s="35" t="s">
        <v>50</v>
      </c>
      <c r="E266" s="36" t="s">
        <v>47</v>
      </c>
    </row>
    <row r="267" spans="1:5" ht="12.75">
      <c r="A267" s="37" t="s">
        <v>52</v>
      </c>
      <c r="E267" s="38" t="s">
        <v>461</v>
      </c>
    </row>
    <row r="268" spans="1:5" ht="12.75">
      <c r="A268" t="s">
        <v>53</v>
      </c>
      <c r="E268" s="36" t="s">
        <v>462</v>
      </c>
    </row>
    <row r="269" spans="1:16" ht="12.75">
      <c r="A269" s="25" t="s">
        <v>45</v>
      </c>
      <c r="B269" s="29" t="s">
        <v>463</v>
      </c>
      <c r="C269" s="29" t="s">
        <v>464</v>
      </c>
      <c r="D269" s="25" t="s">
        <v>47</v>
      </c>
      <c r="E269" s="30" t="s">
        <v>465</v>
      </c>
      <c r="F269" s="31" t="s">
        <v>135</v>
      </c>
      <c r="G269" s="32">
        <v>9</v>
      </c>
      <c r="H269" s="33">
        <v>0</v>
      </c>
      <c r="I269" s="34">
        <f>ROUND(ROUND(H269,2)*ROUND(G269,3),2)</f>
      </c>
      <c r="O269">
        <f>(I269*21)/100</f>
      </c>
      <c r="P269" t="s">
        <v>23</v>
      </c>
    </row>
    <row r="270" spans="1:5" ht="12.75">
      <c r="A270" s="35" t="s">
        <v>50</v>
      </c>
      <c r="E270" s="36" t="s">
        <v>466</v>
      </c>
    </row>
    <row r="271" spans="1:5" ht="12.75">
      <c r="A271" s="37" t="s">
        <v>52</v>
      </c>
      <c r="E271" s="38" t="s">
        <v>159</v>
      </c>
    </row>
    <row r="272" spans="1:5" ht="51">
      <c r="A272" t="s">
        <v>53</v>
      </c>
      <c r="E272" s="36" t="s">
        <v>467</v>
      </c>
    </row>
    <row r="273" spans="1:16" ht="12.75">
      <c r="A273" s="25" t="s">
        <v>45</v>
      </c>
      <c r="B273" s="29" t="s">
        <v>468</v>
      </c>
      <c r="C273" s="29" t="s">
        <v>469</v>
      </c>
      <c r="D273" s="25" t="s">
        <v>47</v>
      </c>
      <c r="E273" s="30" t="s">
        <v>470</v>
      </c>
      <c r="F273" s="31" t="s">
        <v>135</v>
      </c>
      <c r="G273" s="32">
        <v>57</v>
      </c>
      <c r="H273" s="33">
        <v>0</v>
      </c>
      <c r="I273" s="34">
        <f>ROUND(ROUND(H273,2)*ROUND(G273,3),2)</f>
      </c>
      <c r="O273">
        <f>(I273*21)/100</f>
      </c>
      <c r="P273" t="s">
        <v>23</v>
      </c>
    </row>
    <row r="274" spans="1:5" ht="25.5">
      <c r="A274" s="35" t="s">
        <v>50</v>
      </c>
      <c r="E274" s="36" t="s">
        <v>471</v>
      </c>
    </row>
    <row r="275" spans="1:5" ht="12.75">
      <c r="A275" s="37" t="s">
        <v>52</v>
      </c>
      <c r="E275" s="38" t="s">
        <v>472</v>
      </c>
    </row>
    <row r="276" spans="1:5" ht="51">
      <c r="A276" t="s">
        <v>53</v>
      </c>
      <c r="E276" s="36" t="s">
        <v>467</v>
      </c>
    </row>
    <row r="277" spans="1:16" ht="12.75">
      <c r="A277" s="25" t="s">
        <v>45</v>
      </c>
      <c r="B277" s="29" t="s">
        <v>473</v>
      </c>
      <c r="C277" s="29" t="s">
        <v>474</v>
      </c>
      <c r="D277" s="25" t="s">
        <v>47</v>
      </c>
      <c r="E277" s="30" t="s">
        <v>475</v>
      </c>
      <c r="F277" s="31" t="s">
        <v>135</v>
      </c>
      <c r="G277" s="32">
        <v>25</v>
      </c>
      <c r="H277" s="33">
        <v>0</v>
      </c>
      <c r="I277" s="34">
        <f>ROUND(ROUND(H277,2)*ROUND(G277,3),2)</f>
      </c>
      <c r="O277">
        <f>(I277*21)/100</f>
      </c>
      <c r="P277" t="s">
        <v>23</v>
      </c>
    </row>
    <row r="278" spans="1:5" ht="25.5">
      <c r="A278" s="35" t="s">
        <v>50</v>
      </c>
      <c r="E278" s="36" t="s">
        <v>476</v>
      </c>
    </row>
    <row r="279" spans="1:5" ht="12.75">
      <c r="A279" s="37" t="s">
        <v>52</v>
      </c>
      <c r="E279" s="38" t="s">
        <v>477</v>
      </c>
    </row>
    <row r="280" spans="1:5" ht="51">
      <c r="A280" t="s">
        <v>53</v>
      </c>
      <c r="E280" s="36" t="s">
        <v>478</v>
      </c>
    </row>
    <row r="281" spans="1:16" ht="12.75">
      <c r="A281" s="25" t="s">
        <v>45</v>
      </c>
      <c r="B281" s="29" t="s">
        <v>479</v>
      </c>
      <c r="C281" s="29" t="s">
        <v>480</v>
      </c>
      <c r="D281" s="25" t="s">
        <v>47</v>
      </c>
      <c r="E281" s="30" t="s">
        <v>481</v>
      </c>
      <c r="F281" s="31" t="s">
        <v>135</v>
      </c>
      <c r="G281" s="32">
        <v>46</v>
      </c>
      <c r="H281" s="33">
        <v>0</v>
      </c>
      <c r="I281" s="34">
        <f>ROUND(ROUND(H281,2)*ROUND(G281,3),2)</f>
      </c>
      <c r="O281">
        <f>(I281*21)/100</f>
      </c>
      <c r="P281" t="s">
        <v>23</v>
      </c>
    </row>
    <row r="282" spans="1:5" ht="25.5">
      <c r="A282" s="35" t="s">
        <v>50</v>
      </c>
      <c r="E282" s="36" t="s">
        <v>482</v>
      </c>
    </row>
    <row r="283" spans="1:5" ht="12.75">
      <c r="A283" s="37" t="s">
        <v>52</v>
      </c>
      <c r="E283" s="38" t="s">
        <v>483</v>
      </c>
    </row>
    <row r="284" spans="1:5" ht="25.5">
      <c r="A284" t="s">
        <v>53</v>
      </c>
      <c r="E284" s="36" t="s">
        <v>484</v>
      </c>
    </row>
    <row r="285" spans="1:16" ht="12.75">
      <c r="A285" s="25" t="s">
        <v>45</v>
      </c>
      <c r="B285" s="29" t="s">
        <v>485</v>
      </c>
      <c r="C285" s="29" t="s">
        <v>486</v>
      </c>
      <c r="D285" s="25" t="s">
        <v>47</v>
      </c>
      <c r="E285" s="30" t="s">
        <v>487</v>
      </c>
      <c r="F285" s="31" t="s">
        <v>135</v>
      </c>
      <c r="G285" s="32">
        <v>320</v>
      </c>
      <c r="H285" s="33">
        <v>0</v>
      </c>
      <c r="I285" s="34">
        <f>ROUND(ROUND(H285,2)*ROUND(G285,3),2)</f>
      </c>
      <c r="O285">
        <f>(I285*21)/100</f>
      </c>
      <c r="P285" t="s">
        <v>23</v>
      </c>
    </row>
    <row r="286" spans="1:5" ht="25.5">
      <c r="A286" s="35" t="s">
        <v>50</v>
      </c>
      <c r="E286" s="36" t="s">
        <v>488</v>
      </c>
    </row>
    <row r="287" spans="1:5" ht="12.75">
      <c r="A287" s="37" t="s">
        <v>52</v>
      </c>
      <c r="E287" s="38" t="s">
        <v>185</v>
      </c>
    </row>
    <row r="288" spans="1:5" ht="38.25">
      <c r="A288" t="s">
        <v>53</v>
      </c>
      <c r="E288" s="36" t="s">
        <v>489</v>
      </c>
    </row>
    <row r="289" spans="1:16" ht="12.75">
      <c r="A289" s="25" t="s">
        <v>45</v>
      </c>
      <c r="B289" s="29" t="s">
        <v>490</v>
      </c>
      <c r="C289" s="29" t="s">
        <v>491</v>
      </c>
      <c r="D289" s="25" t="s">
        <v>47</v>
      </c>
      <c r="E289" s="30" t="s">
        <v>492</v>
      </c>
      <c r="F289" s="31" t="s">
        <v>64</v>
      </c>
      <c r="G289" s="32">
        <v>4</v>
      </c>
      <c r="H289" s="33">
        <v>0</v>
      </c>
      <c r="I289" s="34">
        <f>ROUND(ROUND(H289,2)*ROUND(G289,3),2)</f>
      </c>
      <c r="O289">
        <f>(I289*21)/100</f>
      </c>
      <c r="P289" t="s">
        <v>23</v>
      </c>
    </row>
    <row r="290" spans="1:5" ht="25.5">
      <c r="A290" s="35" t="s">
        <v>50</v>
      </c>
      <c r="E290" s="36" t="s">
        <v>493</v>
      </c>
    </row>
    <row r="291" spans="1:5" ht="12.75">
      <c r="A291" s="37" t="s">
        <v>52</v>
      </c>
      <c r="E291" s="38" t="s">
        <v>378</v>
      </c>
    </row>
    <row r="292" spans="1:5" ht="89.25">
      <c r="A292" t="s">
        <v>53</v>
      </c>
      <c r="E292" s="36" t="s">
        <v>494</v>
      </c>
    </row>
  </sheetData>
  <sheetProtection sheet="1" objects="1" scenarios="1"/>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A1:R56"/>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5" customHeight="1">
      <c r="B2" s="1"/>
      <c r="C2" s="1"/>
      <c r="D2" s="1"/>
      <c r="E2" s="2" t="s">
        <v>13</v>
      </c>
      <c r="F2" s="1"/>
      <c r="G2" s="1"/>
      <c r="H2" s="6"/>
      <c r="I2" s="6"/>
      <c r="O2">
        <f>0+O9+O18+O31+O40</f>
      </c>
      <c r="P2" t="s">
        <v>22</v>
      </c>
    </row>
    <row r="3" spans="1:16" ht="15" customHeight="1">
      <c r="A3" t="s">
        <v>12</v>
      </c>
      <c r="B3" s="12" t="s">
        <v>14</v>
      </c>
      <c r="C3" s="13" t="s">
        <v>15</v>
      </c>
      <c r="D3" s="1"/>
      <c r="E3" s="14" t="s">
        <v>16</v>
      </c>
      <c r="F3" s="1"/>
      <c r="G3" s="9"/>
      <c r="H3" s="8" t="s">
        <v>495</v>
      </c>
      <c r="I3" s="39">
        <f>0+I9+I18+I31+I40</f>
      </c>
      <c r="O3" t="s">
        <v>19</v>
      </c>
      <c r="P3" t="s">
        <v>23</v>
      </c>
    </row>
    <row r="4" spans="1:16" ht="15" customHeight="1">
      <c r="A4" t="s">
        <v>17</v>
      </c>
      <c r="B4" s="12" t="s">
        <v>141</v>
      </c>
      <c r="C4" s="13" t="s">
        <v>142</v>
      </c>
      <c r="D4" s="1"/>
      <c r="E4" s="14" t="s">
        <v>143</v>
      </c>
      <c r="F4" s="1"/>
      <c r="G4" s="1"/>
      <c r="H4" s="11"/>
      <c r="I4" s="11"/>
      <c r="O4" t="s">
        <v>20</v>
      </c>
      <c r="P4" t="s">
        <v>23</v>
      </c>
    </row>
    <row r="5" spans="1:16" ht="12.75" customHeight="1">
      <c r="A5" t="s">
        <v>144</v>
      </c>
      <c r="B5" s="16" t="s">
        <v>18</v>
      </c>
      <c r="C5" s="17" t="s">
        <v>495</v>
      </c>
      <c r="D5" s="6"/>
      <c r="E5" s="18" t="s">
        <v>496</v>
      </c>
      <c r="F5" s="6"/>
      <c r="G5" s="6"/>
      <c r="H5" s="6"/>
      <c r="I5" s="6"/>
      <c r="O5" t="s">
        <v>21</v>
      </c>
      <c r="P5" t="s">
        <v>23</v>
      </c>
    </row>
    <row r="6" spans="1:9" ht="12.75" customHeight="1">
      <c r="A6" s="15" t="s">
        <v>26</v>
      </c>
      <c r="B6" s="15" t="s">
        <v>28</v>
      </c>
      <c r="C6" s="15" t="s">
        <v>30</v>
      </c>
      <c r="D6" s="15" t="s">
        <v>31</v>
      </c>
      <c r="E6" s="15" t="s">
        <v>32</v>
      </c>
      <c r="F6" s="15" t="s">
        <v>34</v>
      </c>
      <c r="G6" s="15" t="s">
        <v>36</v>
      </c>
      <c r="H6" s="15" t="s">
        <v>38</v>
      </c>
      <c r="I6" s="15"/>
    </row>
    <row r="7" spans="1:9" ht="12.75" customHeight="1">
      <c r="A7" s="15"/>
      <c r="B7" s="15"/>
      <c r="C7" s="15"/>
      <c r="D7" s="15"/>
      <c r="E7" s="15"/>
      <c r="F7" s="15"/>
      <c r="G7" s="15"/>
      <c r="H7" s="15" t="s">
        <v>39</v>
      </c>
      <c r="I7" s="15" t="s">
        <v>41</v>
      </c>
    </row>
    <row r="8" spans="1:9" ht="12.75" customHeight="1">
      <c r="A8" s="15" t="s">
        <v>27</v>
      </c>
      <c r="B8" s="15" t="s">
        <v>29</v>
      </c>
      <c r="C8" s="15" t="s">
        <v>23</v>
      </c>
      <c r="D8" s="15" t="s">
        <v>22</v>
      </c>
      <c r="E8" s="15" t="s">
        <v>33</v>
      </c>
      <c r="F8" s="15" t="s">
        <v>35</v>
      </c>
      <c r="G8" s="15" t="s">
        <v>37</v>
      </c>
      <c r="H8" s="15" t="s">
        <v>40</v>
      </c>
      <c r="I8" s="15" t="s">
        <v>42</v>
      </c>
    </row>
    <row r="9" spans="1:18" ht="12.75" customHeight="1">
      <c r="A9" s="19" t="s">
        <v>43</v>
      </c>
      <c r="B9" s="19"/>
      <c r="C9" s="26" t="s">
        <v>29</v>
      </c>
      <c r="D9" s="19"/>
      <c r="E9" s="27" t="s">
        <v>154</v>
      </c>
      <c r="F9" s="19"/>
      <c r="G9" s="19"/>
      <c r="H9" s="19"/>
      <c r="I9" s="28">
        <f>0+Q9</f>
      </c>
      <c r="O9">
        <f>0+R9</f>
      </c>
      <c r="Q9">
        <f>0+I10+I14</f>
      </c>
      <c r="R9">
        <f>0+O10+O14</f>
      </c>
    </row>
    <row r="10" spans="1:16" ht="12.75">
      <c r="A10" s="25" t="s">
        <v>45</v>
      </c>
      <c r="B10" s="29" t="s">
        <v>29</v>
      </c>
      <c r="C10" s="29" t="s">
        <v>178</v>
      </c>
      <c r="D10" s="25" t="s">
        <v>47</v>
      </c>
      <c r="E10" s="30" t="s">
        <v>179</v>
      </c>
      <c r="F10" s="31" t="s">
        <v>125</v>
      </c>
      <c r="G10" s="32">
        <v>78</v>
      </c>
      <c r="H10" s="33">
        <v>0</v>
      </c>
      <c r="I10" s="34">
        <f>ROUND(ROUND(H10,2)*ROUND(G10,3),2)</f>
      </c>
      <c r="O10">
        <f>(I10*21)/100</f>
      </c>
      <c r="P10" t="s">
        <v>23</v>
      </c>
    </row>
    <row r="11" spans="1:5" ht="63.75">
      <c r="A11" s="35" t="s">
        <v>50</v>
      </c>
      <c r="E11" s="36" t="s">
        <v>497</v>
      </c>
    </row>
    <row r="12" spans="1:5" ht="51">
      <c r="A12" s="37" t="s">
        <v>52</v>
      </c>
      <c r="E12" s="38" t="s">
        <v>498</v>
      </c>
    </row>
    <row r="13" spans="1:5" ht="63.75">
      <c r="A13" t="s">
        <v>53</v>
      </c>
      <c r="E13" s="36" t="s">
        <v>165</v>
      </c>
    </row>
    <row r="14" spans="1:16" ht="12.75">
      <c r="A14" s="25" t="s">
        <v>45</v>
      </c>
      <c r="B14" s="29" t="s">
        <v>23</v>
      </c>
      <c r="C14" s="29" t="s">
        <v>182</v>
      </c>
      <c r="D14" s="25" t="s">
        <v>47</v>
      </c>
      <c r="E14" s="30" t="s">
        <v>183</v>
      </c>
      <c r="F14" s="31" t="s">
        <v>135</v>
      </c>
      <c r="G14" s="32">
        <v>161</v>
      </c>
      <c r="H14" s="33">
        <v>0</v>
      </c>
      <c r="I14" s="34">
        <f>ROUND(ROUND(H14,2)*ROUND(G14,3),2)</f>
      </c>
      <c r="O14">
        <f>(I14*21)/100</f>
      </c>
      <c r="P14" t="s">
        <v>23</v>
      </c>
    </row>
    <row r="15" spans="1:5" ht="12.75">
      <c r="A15" s="35" t="s">
        <v>50</v>
      </c>
      <c r="E15" s="36" t="s">
        <v>499</v>
      </c>
    </row>
    <row r="16" spans="1:5" ht="12.75">
      <c r="A16" s="37" t="s">
        <v>52</v>
      </c>
      <c r="E16" s="38" t="s">
        <v>500</v>
      </c>
    </row>
    <row r="17" spans="1:5" ht="25.5">
      <c r="A17" t="s">
        <v>53</v>
      </c>
      <c r="E17" s="36" t="s">
        <v>186</v>
      </c>
    </row>
    <row r="18" spans="1:18" ht="12.75" customHeight="1">
      <c r="A18" s="6" t="s">
        <v>43</v>
      </c>
      <c r="B18" s="6"/>
      <c r="C18" s="41" t="s">
        <v>35</v>
      </c>
      <c r="D18" s="6"/>
      <c r="E18" s="27" t="s">
        <v>265</v>
      </c>
      <c r="F18" s="6"/>
      <c r="G18" s="6"/>
      <c r="H18" s="6"/>
      <c r="I18" s="42">
        <f>0+Q18</f>
      </c>
      <c r="O18">
        <f>0+R18</f>
      </c>
      <c r="Q18">
        <f>0+I19+I23+I27</f>
      </c>
      <c r="R18">
        <f>0+O19+O23+O27</f>
      </c>
    </row>
    <row r="19" spans="1:16" ht="12.75">
      <c r="A19" s="25" t="s">
        <v>45</v>
      </c>
      <c r="B19" s="29" t="s">
        <v>22</v>
      </c>
      <c r="C19" s="29" t="s">
        <v>299</v>
      </c>
      <c r="D19" s="25" t="s">
        <v>47</v>
      </c>
      <c r="E19" s="30" t="s">
        <v>300</v>
      </c>
      <c r="F19" s="31" t="s">
        <v>157</v>
      </c>
      <c r="G19" s="32">
        <v>1200</v>
      </c>
      <c r="H19" s="33">
        <v>0</v>
      </c>
      <c r="I19" s="34">
        <f>ROUND(ROUND(H19,2)*ROUND(G19,3),2)</f>
      </c>
      <c r="O19">
        <f>(I19*21)/100</f>
      </c>
      <c r="P19" t="s">
        <v>23</v>
      </c>
    </row>
    <row r="20" spans="1:5" ht="12.75">
      <c r="A20" s="35" t="s">
        <v>50</v>
      </c>
      <c r="E20" s="36" t="s">
        <v>501</v>
      </c>
    </row>
    <row r="21" spans="1:5" ht="38.25">
      <c r="A21" s="37" t="s">
        <v>52</v>
      </c>
      <c r="E21" s="38" t="s">
        <v>502</v>
      </c>
    </row>
    <row r="22" spans="1:5" ht="51">
      <c r="A22" t="s">
        <v>53</v>
      </c>
      <c r="E22" s="36" t="s">
        <v>297</v>
      </c>
    </row>
    <row r="23" spans="1:16" ht="12.75">
      <c r="A23" s="25" t="s">
        <v>45</v>
      </c>
      <c r="B23" s="29" t="s">
        <v>33</v>
      </c>
      <c r="C23" s="29" t="s">
        <v>309</v>
      </c>
      <c r="D23" s="25" t="s">
        <v>47</v>
      </c>
      <c r="E23" s="30" t="s">
        <v>310</v>
      </c>
      <c r="F23" s="31" t="s">
        <v>157</v>
      </c>
      <c r="G23" s="32">
        <v>600</v>
      </c>
      <c r="H23" s="33">
        <v>0</v>
      </c>
      <c r="I23" s="34">
        <f>ROUND(ROUND(H23,2)*ROUND(G23,3),2)</f>
      </c>
      <c r="O23">
        <f>(I23*21)/100</f>
      </c>
      <c r="P23" t="s">
        <v>23</v>
      </c>
    </row>
    <row r="24" spans="1:5" ht="12.75">
      <c r="A24" s="35" t="s">
        <v>50</v>
      </c>
      <c r="E24" s="36" t="s">
        <v>503</v>
      </c>
    </row>
    <row r="25" spans="1:5" ht="12.75">
      <c r="A25" s="37" t="s">
        <v>52</v>
      </c>
      <c r="E25" s="38" t="s">
        <v>504</v>
      </c>
    </row>
    <row r="26" spans="1:5" ht="140.25">
      <c r="A26" t="s">
        <v>53</v>
      </c>
      <c r="E26" s="36" t="s">
        <v>313</v>
      </c>
    </row>
    <row r="27" spans="1:16" ht="12.75">
      <c r="A27" s="25" t="s">
        <v>45</v>
      </c>
      <c r="B27" s="29" t="s">
        <v>35</v>
      </c>
      <c r="C27" s="29" t="s">
        <v>319</v>
      </c>
      <c r="D27" s="25" t="s">
        <v>47</v>
      </c>
      <c r="E27" s="30" t="s">
        <v>320</v>
      </c>
      <c r="F27" s="31" t="s">
        <v>157</v>
      </c>
      <c r="G27" s="32">
        <v>600</v>
      </c>
      <c r="H27" s="33">
        <v>0</v>
      </c>
      <c r="I27" s="34">
        <f>ROUND(ROUND(H27,2)*ROUND(G27,3),2)</f>
      </c>
      <c r="O27">
        <f>(I27*21)/100</f>
      </c>
      <c r="P27" t="s">
        <v>23</v>
      </c>
    </row>
    <row r="28" spans="1:5" ht="12.75">
      <c r="A28" s="35" t="s">
        <v>50</v>
      </c>
      <c r="E28" s="36" t="s">
        <v>505</v>
      </c>
    </row>
    <row r="29" spans="1:5" ht="12.75">
      <c r="A29" s="37" t="s">
        <v>52</v>
      </c>
      <c r="E29" s="38" t="s">
        <v>504</v>
      </c>
    </row>
    <row r="30" spans="1:5" ht="140.25">
      <c r="A30" t="s">
        <v>53</v>
      </c>
      <c r="E30" s="36" t="s">
        <v>313</v>
      </c>
    </row>
    <row r="31" spans="1:18" ht="12.75" customHeight="1">
      <c r="A31" s="6" t="s">
        <v>43</v>
      </c>
      <c r="B31" s="6"/>
      <c r="C31" s="41" t="s">
        <v>76</v>
      </c>
      <c r="D31" s="6"/>
      <c r="E31" s="27" t="s">
        <v>112</v>
      </c>
      <c r="F31" s="6"/>
      <c r="G31" s="6"/>
      <c r="H31" s="6"/>
      <c r="I31" s="42">
        <f>0+Q31</f>
      </c>
      <c r="O31">
        <f>0+R31</f>
      </c>
      <c r="Q31">
        <f>0+I32+I36</f>
      </c>
      <c r="R31">
        <f>0+O32+O36</f>
      </c>
    </row>
    <row r="32" spans="1:16" ht="12.75">
      <c r="A32" s="25" t="s">
        <v>45</v>
      </c>
      <c r="B32" s="29" t="s">
        <v>37</v>
      </c>
      <c r="C32" s="29" t="s">
        <v>405</v>
      </c>
      <c r="D32" s="25" t="s">
        <v>47</v>
      </c>
      <c r="E32" s="30" t="s">
        <v>406</v>
      </c>
      <c r="F32" s="31" t="s">
        <v>64</v>
      </c>
      <c r="G32" s="32">
        <v>1</v>
      </c>
      <c r="H32" s="33">
        <v>0</v>
      </c>
      <c r="I32" s="34">
        <f>ROUND(ROUND(H32,2)*ROUND(G32,3),2)</f>
      </c>
      <c r="O32">
        <f>(I32*21)/100</f>
      </c>
      <c r="P32" t="s">
        <v>23</v>
      </c>
    </row>
    <row r="33" spans="1:5" ht="12.75">
      <c r="A33" s="35" t="s">
        <v>50</v>
      </c>
      <c r="E33" s="36" t="s">
        <v>47</v>
      </c>
    </row>
    <row r="34" spans="1:5" ht="12.75">
      <c r="A34" s="37" t="s">
        <v>52</v>
      </c>
      <c r="E34" s="38" t="s">
        <v>384</v>
      </c>
    </row>
    <row r="35" spans="1:5" ht="25.5">
      <c r="A35" t="s">
        <v>53</v>
      </c>
      <c r="E35" s="36" t="s">
        <v>408</v>
      </c>
    </row>
    <row r="36" spans="1:16" ht="12.75">
      <c r="A36" s="25" t="s">
        <v>45</v>
      </c>
      <c r="B36" s="29" t="s">
        <v>72</v>
      </c>
      <c r="C36" s="29" t="s">
        <v>410</v>
      </c>
      <c r="D36" s="25" t="s">
        <v>47</v>
      </c>
      <c r="E36" s="30" t="s">
        <v>411</v>
      </c>
      <c r="F36" s="31" t="s">
        <v>64</v>
      </c>
      <c r="G36" s="32">
        <v>3</v>
      </c>
      <c r="H36" s="33">
        <v>0</v>
      </c>
      <c r="I36" s="34">
        <f>ROUND(ROUND(H36,2)*ROUND(G36,3),2)</f>
      </c>
      <c r="O36">
        <f>(I36*21)/100</f>
      </c>
      <c r="P36" t="s">
        <v>23</v>
      </c>
    </row>
    <row r="37" spans="1:5" ht="12.75">
      <c r="A37" s="35" t="s">
        <v>50</v>
      </c>
      <c r="E37" s="36" t="s">
        <v>47</v>
      </c>
    </row>
    <row r="38" spans="1:5" ht="12.75">
      <c r="A38" s="37" t="s">
        <v>52</v>
      </c>
      <c r="E38" s="38" t="s">
        <v>407</v>
      </c>
    </row>
    <row r="39" spans="1:5" ht="25.5">
      <c r="A39" t="s">
        <v>53</v>
      </c>
      <c r="E39" s="36" t="s">
        <v>408</v>
      </c>
    </row>
    <row r="40" spans="1:18" ht="12.75" customHeight="1">
      <c r="A40" s="6" t="s">
        <v>43</v>
      </c>
      <c r="B40" s="6"/>
      <c r="C40" s="41" t="s">
        <v>40</v>
      </c>
      <c r="D40" s="6"/>
      <c r="E40" s="27" t="s">
        <v>122</v>
      </c>
      <c r="F40" s="6"/>
      <c r="G40" s="6"/>
      <c r="H40" s="6"/>
      <c r="I40" s="42">
        <f>0+Q40</f>
      </c>
      <c r="O40">
        <f>0+R40</f>
      </c>
      <c r="Q40">
        <f>0+I41+I45+I49+I53</f>
      </c>
      <c r="R40">
        <f>0+O41+O45+O49+O53</f>
      </c>
    </row>
    <row r="41" spans="1:16" ht="25.5">
      <c r="A41" s="25" t="s">
        <v>45</v>
      </c>
      <c r="B41" s="29" t="s">
        <v>76</v>
      </c>
      <c r="C41" s="29" t="s">
        <v>451</v>
      </c>
      <c r="D41" s="25" t="s">
        <v>47</v>
      </c>
      <c r="E41" s="30" t="s">
        <v>452</v>
      </c>
      <c r="F41" s="31" t="s">
        <v>157</v>
      </c>
      <c r="G41" s="32">
        <v>47.125</v>
      </c>
      <c r="H41" s="33">
        <v>0</v>
      </c>
      <c r="I41" s="34">
        <f>ROUND(ROUND(H41,2)*ROUND(G41,3),2)</f>
      </c>
      <c r="O41">
        <f>(I41*21)/100</f>
      </c>
      <c r="P41" t="s">
        <v>23</v>
      </c>
    </row>
    <row r="42" spans="1:5" ht="25.5">
      <c r="A42" s="35" t="s">
        <v>50</v>
      </c>
      <c r="E42" s="36" t="s">
        <v>506</v>
      </c>
    </row>
    <row r="43" spans="1:5" ht="38.25">
      <c r="A43" s="37" t="s">
        <v>52</v>
      </c>
      <c r="E43" s="38" t="s">
        <v>507</v>
      </c>
    </row>
    <row r="44" spans="1:5" ht="38.25">
      <c r="A44" t="s">
        <v>53</v>
      </c>
      <c r="E44" s="36" t="s">
        <v>454</v>
      </c>
    </row>
    <row r="45" spans="1:16" ht="25.5">
      <c r="A45" s="25" t="s">
        <v>45</v>
      </c>
      <c r="B45" s="29" t="s">
        <v>40</v>
      </c>
      <c r="C45" s="29" t="s">
        <v>456</v>
      </c>
      <c r="D45" s="25" t="s">
        <v>47</v>
      </c>
      <c r="E45" s="30" t="s">
        <v>457</v>
      </c>
      <c r="F45" s="31" t="s">
        <v>157</v>
      </c>
      <c r="G45" s="32">
        <v>47.125</v>
      </c>
      <c r="H45" s="33">
        <v>0</v>
      </c>
      <c r="I45" s="34">
        <f>ROUND(ROUND(H45,2)*ROUND(G45,3),2)</f>
      </c>
      <c r="O45">
        <f>(I45*21)/100</f>
      </c>
      <c r="P45" t="s">
        <v>23</v>
      </c>
    </row>
    <row r="46" spans="1:5" ht="12.75">
      <c r="A46" s="35" t="s">
        <v>50</v>
      </c>
      <c r="E46" s="36" t="s">
        <v>47</v>
      </c>
    </row>
    <row r="47" spans="1:5" ht="38.25">
      <c r="A47" s="37" t="s">
        <v>52</v>
      </c>
      <c r="E47" s="38" t="s">
        <v>507</v>
      </c>
    </row>
    <row r="48" spans="1:5" ht="38.25">
      <c r="A48" t="s">
        <v>53</v>
      </c>
      <c r="E48" s="36" t="s">
        <v>454</v>
      </c>
    </row>
    <row r="49" spans="1:16" ht="12.75">
      <c r="A49" s="25" t="s">
        <v>45</v>
      </c>
      <c r="B49" s="29" t="s">
        <v>42</v>
      </c>
      <c r="C49" s="29" t="s">
        <v>480</v>
      </c>
      <c r="D49" s="25" t="s">
        <v>47</v>
      </c>
      <c r="E49" s="30" t="s">
        <v>481</v>
      </c>
      <c r="F49" s="31" t="s">
        <v>135</v>
      </c>
      <c r="G49" s="32">
        <v>20</v>
      </c>
      <c r="H49" s="33">
        <v>0</v>
      </c>
      <c r="I49" s="34">
        <f>ROUND(ROUND(H49,2)*ROUND(G49,3),2)</f>
      </c>
      <c r="O49">
        <f>(I49*21)/100</f>
      </c>
      <c r="P49" t="s">
        <v>23</v>
      </c>
    </row>
    <row r="50" spans="1:5" ht="25.5">
      <c r="A50" s="35" t="s">
        <v>50</v>
      </c>
      <c r="E50" s="36" t="s">
        <v>508</v>
      </c>
    </row>
    <row r="51" spans="1:5" ht="12.75">
      <c r="A51" s="37" t="s">
        <v>52</v>
      </c>
      <c r="E51" s="38" t="s">
        <v>509</v>
      </c>
    </row>
    <row r="52" spans="1:5" ht="25.5">
      <c r="A52" t="s">
        <v>53</v>
      </c>
      <c r="E52" s="36" t="s">
        <v>484</v>
      </c>
    </row>
    <row r="53" spans="1:16" ht="12.75">
      <c r="A53" s="25" t="s">
        <v>45</v>
      </c>
      <c r="B53" s="29" t="s">
        <v>89</v>
      </c>
      <c r="C53" s="29" t="s">
        <v>486</v>
      </c>
      <c r="D53" s="25" t="s">
        <v>47</v>
      </c>
      <c r="E53" s="30" t="s">
        <v>487</v>
      </c>
      <c r="F53" s="31" t="s">
        <v>135</v>
      </c>
      <c r="G53" s="32">
        <v>161</v>
      </c>
      <c r="H53" s="33">
        <v>0</v>
      </c>
      <c r="I53" s="34">
        <f>ROUND(ROUND(H53,2)*ROUND(G53,3),2)</f>
      </c>
      <c r="O53">
        <f>(I53*21)/100</f>
      </c>
      <c r="P53" t="s">
        <v>23</v>
      </c>
    </row>
    <row r="54" spans="1:5" ht="12.75">
      <c r="A54" s="35" t="s">
        <v>50</v>
      </c>
      <c r="E54" s="36" t="s">
        <v>510</v>
      </c>
    </row>
    <row r="55" spans="1:5" ht="25.5">
      <c r="A55" s="37" t="s">
        <v>52</v>
      </c>
      <c r="E55" s="38" t="s">
        <v>511</v>
      </c>
    </row>
    <row r="56" spans="1:5" ht="38.25">
      <c r="A56" t="s">
        <v>53</v>
      </c>
      <c r="E56" s="36" t="s">
        <v>489</v>
      </c>
    </row>
  </sheetData>
  <sheetProtection sheet="1" objects="1" scenarios="1"/>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R367"/>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5" customHeight="1">
      <c r="B2" s="1"/>
      <c r="C2" s="1"/>
      <c r="D2" s="1"/>
      <c r="E2" s="2" t="s">
        <v>13</v>
      </c>
      <c r="F2" s="1"/>
      <c r="G2" s="1"/>
      <c r="H2" s="6"/>
      <c r="I2" s="6"/>
      <c r="O2">
        <f>0+O8+O25+O154+O167+O172+O249+O254+O291</f>
      </c>
      <c r="P2" t="s">
        <v>22</v>
      </c>
    </row>
    <row r="3" spans="1:16" ht="15" customHeight="1">
      <c r="A3" t="s">
        <v>12</v>
      </c>
      <c r="B3" s="12" t="s">
        <v>14</v>
      </c>
      <c r="C3" s="13" t="s">
        <v>15</v>
      </c>
      <c r="D3" s="1"/>
      <c r="E3" s="14" t="s">
        <v>16</v>
      </c>
      <c r="F3" s="1"/>
      <c r="G3" s="9"/>
      <c r="H3" s="8" t="s">
        <v>512</v>
      </c>
      <c r="I3" s="39">
        <f>0+I8+I25+I154+I167+I172+I249+I254+I291</f>
      </c>
      <c r="O3" t="s">
        <v>19</v>
      </c>
      <c r="P3" t="s">
        <v>23</v>
      </c>
    </row>
    <row r="4" spans="1:16" ht="15" customHeight="1">
      <c r="A4" t="s">
        <v>17</v>
      </c>
      <c r="B4" s="16" t="s">
        <v>18</v>
      </c>
      <c r="C4" s="17" t="s">
        <v>512</v>
      </c>
      <c r="D4" s="6"/>
      <c r="E4" s="18" t="s">
        <v>513</v>
      </c>
      <c r="F4" s="6"/>
      <c r="G4" s="6"/>
      <c r="H4" s="19"/>
      <c r="I4" s="19"/>
      <c r="O4" t="s">
        <v>20</v>
      </c>
      <c r="P4" t="s">
        <v>23</v>
      </c>
    </row>
    <row r="5" spans="1:16" ht="12.75" customHeight="1">
      <c r="A5" s="15" t="s">
        <v>26</v>
      </c>
      <c r="B5" s="15" t="s">
        <v>28</v>
      </c>
      <c r="C5" s="15" t="s">
        <v>30</v>
      </c>
      <c r="D5" s="15" t="s">
        <v>31</v>
      </c>
      <c r="E5" s="15" t="s">
        <v>32</v>
      </c>
      <c r="F5" s="15" t="s">
        <v>34</v>
      </c>
      <c r="G5" s="15" t="s">
        <v>36</v>
      </c>
      <c r="H5" s="15" t="s">
        <v>38</v>
      </c>
      <c r="I5" s="15"/>
      <c r="O5" t="s">
        <v>21</v>
      </c>
      <c r="P5" t="s">
        <v>23</v>
      </c>
    </row>
    <row r="6" spans="1:9" ht="12.75" customHeight="1">
      <c r="A6" s="15"/>
      <c r="B6" s="15"/>
      <c r="C6" s="15"/>
      <c r="D6" s="15"/>
      <c r="E6" s="15"/>
      <c r="F6" s="15"/>
      <c r="G6" s="15"/>
      <c r="H6" s="15" t="s">
        <v>39</v>
      </c>
      <c r="I6" s="15" t="s">
        <v>41</v>
      </c>
    </row>
    <row r="7" spans="1:9" ht="12.75" customHeight="1">
      <c r="A7" s="15" t="s">
        <v>27</v>
      </c>
      <c r="B7" s="15" t="s">
        <v>29</v>
      </c>
      <c r="C7" s="15" t="s">
        <v>23</v>
      </c>
      <c r="D7" s="15" t="s">
        <v>22</v>
      </c>
      <c r="E7" s="15" t="s">
        <v>33</v>
      </c>
      <c r="F7" s="15" t="s">
        <v>35</v>
      </c>
      <c r="G7" s="15" t="s">
        <v>37</v>
      </c>
      <c r="H7" s="15" t="s">
        <v>40</v>
      </c>
      <c r="I7" s="15" t="s">
        <v>42</v>
      </c>
    </row>
    <row r="8" spans="1:18" ht="12.75" customHeight="1">
      <c r="A8" s="19" t="s">
        <v>43</v>
      </c>
      <c r="B8" s="19"/>
      <c r="C8" s="26" t="s">
        <v>27</v>
      </c>
      <c r="D8" s="19"/>
      <c r="E8" s="27" t="s">
        <v>44</v>
      </c>
      <c r="F8" s="19"/>
      <c r="G8" s="19"/>
      <c r="H8" s="19"/>
      <c r="I8" s="28">
        <f>0+Q8</f>
      </c>
      <c r="O8">
        <f>0+R8</f>
      </c>
      <c r="Q8">
        <f>0+I9+I13+I17+I21</f>
      </c>
      <c r="R8">
        <f>0+O9+O13+O17+O21</f>
      </c>
    </row>
    <row r="9" spans="1:16" ht="12.75">
      <c r="A9" s="25" t="s">
        <v>45</v>
      </c>
      <c r="B9" s="29" t="s">
        <v>29</v>
      </c>
      <c r="C9" s="29" t="s">
        <v>146</v>
      </c>
      <c r="D9" s="25" t="s">
        <v>47</v>
      </c>
      <c r="E9" s="30" t="s">
        <v>147</v>
      </c>
      <c r="F9" s="31" t="s">
        <v>108</v>
      </c>
      <c r="G9" s="32">
        <v>483.88</v>
      </c>
      <c r="H9" s="33">
        <v>0</v>
      </c>
      <c r="I9" s="34">
        <f>ROUND(ROUND(H9,2)*ROUND(G9,3),2)</f>
      </c>
      <c r="O9">
        <f>(I9*21)/100</f>
      </c>
      <c r="P9" t="s">
        <v>23</v>
      </c>
    </row>
    <row r="10" spans="1:5" ht="12.75">
      <c r="A10" s="35" t="s">
        <v>50</v>
      </c>
      <c r="E10" s="36" t="s">
        <v>47</v>
      </c>
    </row>
    <row r="11" spans="1:5" ht="38.25">
      <c r="A11" s="37" t="s">
        <v>52</v>
      </c>
      <c r="E11" s="38" t="s">
        <v>514</v>
      </c>
    </row>
    <row r="12" spans="1:5" ht="25.5">
      <c r="A12" t="s">
        <v>53</v>
      </c>
      <c r="E12" s="36" t="s">
        <v>111</v>
      </c>
    </row>
    <row r="13" spans="1:16" ht="12.75">
      <c r="A13" s="25" t="s">
        <v>45</v>
      </c>
      <c r="B13" s="29" t="s">
        <v>23</v>
      </c>
      <c r="C13" s="29" t="s">
        <v>106</v>
      </c>
      <c r="D13" s="25" t="s">
        <v>47</v>
      </c>
      <c r="E13" s="30" t="s">
        <v>107</v>
      </c>
      <c r="F13" s="31" t="s">
        <v>108</v>
      </c>
      <c r="G13" s="32">
        <v>439.91</v>
      </c>
      <c r="H13" s="33">
        <v>0</v>
      </c>
      <c r="I13" s="34">
        <f>ROUND(ROUND(H13,2)*ROUND(G13,3),2)</f>
      </c>
      <c r="O13">
        <f>(I13*21)/100</f>
      </c>
      <c r="P13" t="s">
        <v>23</v>
      </c>
    </row>
    <row r="14" spans="1:5" ht="25.5">
      <c r="A14" s="35" t="s">
        <v>50</v>
      </c>
      <c r="E14" s="36" t="s">
        <v>109</v>
      </c>
    </row>
    <row r="15" spans="1:5" ht="191.25">
      <c r="A15" s="37" t="s">
        <v>52</v>
      </c>
      <c r="E15" s="38" t="s">
        <v>515</v>
      </c>
    </row>
    <row r="16" spans="1:5" ht="25.5">
      <c r="A16" t="s">
        <v>53</v>
      </c>
      <c r="E16" s="36" t="s">
        <v>111</v>
      </c>
    </row>
    <row r="17" spans="1:16" ht="12.75">
      <c r="A17" s="25" t="s">
        <v>45</v>
      </c>
      <c r="B17" s="29" t="s">
        <v>22</v>
      </c>
      <c r="C17" s="29" t="s">
        <v>516</v>
      </c>
      <c r="D17" s="25" t="s">
        <v>47</v>
      </c>
      <c r="E17" s="30" t="s">
        <v>517</v>
      </c>
      <c r="F17" s="31" t="s">
        <v>125</v>
      </c>
      <c r="G17" s="32">
        <v>4</v>
      </c>
      <c r="H17" s="33">
        <v>0</v>
      </c>
      <c r="I17" s="34">
        <f>ROUND(ROUND(H17,2)*ROUND(G17,3),2)</f>
      </c>
      <c r="O17">
        <f>(I17*21)/100</f>
      </c>
      <c r="P17" t="s">
        <v>23</v>
      </c>
    </row>
    <row r="18" spans="1:5" ht="12.75">
      <c r="A18" s="35" t="s">
        <v>50</v>
      </c>
      <c r="E18" s="36" t="s">
        <v>47</v>
      </c>
    </row>
    <row r="19" spans="1:5" ht="12.75">
      <c r="A19" s="37" t="s">
        <v>52</v>
      </c>
      <c r="E19" s="38" t="s">
        <v>518</v>
      </c>
    </row>
    <row r="20" spans="1:5" ht="25.5">
      <c r="A20" t="s">
        <v>53</v>
      </c>
      <c r="E20" s="36" t="s">
        <v>519</v>
      </c>
    </row>
    <row r="21" spans="1:16" ht="25.5">
      <c r="A21" s="25" t="s">
        <v>45</v>
      </c>
      <c r="B21" s="29" t="s">
        <v>33</v>
      </c>
      <c r="C21" s="29" t="s">
        <v>150</v>
      </c>
      <c r="D21" s="25" t="s">
        <v>47</v>
      </c>
      <c r="E21" s="30" t="s">
        <v>151</v>
      </c>
      <c r="F21" s="31" t="s">
        <v>108</v>
      </c>
      <c r="G21" s="32">
        <v>297.55</v>
      </c>
      <c r="H21" s="33">
        <v>0</v>
      </c>
      <c r="I21" s="34">
        <f>ROUND(ROUND(H21,2)*ROUND(G21,3),2)</f>
      </c>
      <c r="O21">
        <f>(I21*21)/100</f>
      </c>
      <c r="P21" t="s">
        <v>23</v>
      </c>
    </row>
    <row r="22" spans="1:5" ht="12.75">
      <c r="A22" s="35" t="s">
        <v>50</v>
      </c>
      <c r="E22" s="36" t="s">
        <v>47</v>
      </c>
    </row>
    <row r="23" spans="1:5" ht="38.25">
      <c r="A23" s="37" t="s">
        <v>52</v>
      </c>
      <c r="E23" s="38" t="s">
        <v>520</v>
      </c>
    </row>
    <row r="24" spans="1:5" ht="140.25">
      <c r="A24" t="s">
        <v>53</v>
      </c>
      <c r="E24" s="36" t="s">
        <v>153</v>
      </c>
    </row>
    <row r="25" spans="1:18" ht="12.75" customHeight="1">
      <c r="A25" s="6" t="s">
        <v>43</v>
      </c>
      <c r="B25" s="6"/>
      <c r="C25" s="41" t="s">
        <v>29</v>
      </c>
      <c r="D25" s="6"/>
      <c r="E25" s="27" t="s">
        <v>154</v>
      </c>
      <c r="F25" s="6"/>
      <c r="G25" s="6"/>
      <c r="H25" s="6"/>
      <c r="I25" s="42">
        <f>0+Q25</f>
      </c>
      <c r="O25">
        <f>0+R25</f>
      </c>
      <c r="Q25">
        <f>0+I26+I30+I34+I38+I42+I46+I50+I54+I58+I62+I66+I70+I74+I78+I82+I86+I90+I94+I98+I102+I106+I110+I114+I118+I122+I126+I130+I134+I138+I142+I146+I150</f>
      </c>
      <c r="R25">
        <f>0+O26+O30+O34+O38+O42+O46+O50+O54+O58+O62+O66+O70+O74+O78+O82+O86+O90+O94+O98+O102+O106+O110+O114+O118+O122+O126+O130+O134+O138+O142+O146+O150</f>
      </c>
    </row>
    <row r="26" spans="1:16" ht="12.75">
      <c r="A26" s="25" t="s">
        <v>45</v>
      </c>
      <c r="B26" s="29" t="s">
        <v>35</v>
      </c>
      <c r="C26" s="29" t="s">
        <v>155</v>
      </c>
      <c r="D26" s="25" t="s">
        <v>47</v>
      </c>
      <c r="E26" s="30" t="s">
        <v>156</v>
      </c>
      <c r="F26" s="31" t="s">
        <v>157</v>
      </c>
      <c r="G26" s="32">
        <v>132</v>
      </c>
      <c r="H26" s="33">
        <v>0</v>
      </c>
      <c r="I26" s="34">
        <f>ROUND(ROUND(H26,2)*ROUND(G26,3),2)</f>
      </c>
      <c r="O26">
        <f>(I26*21)/100</f>
      </c>
      <c r="P26" t="s">
        <v>23</v>
      </c>
    </row>
    <row r="27" spans="1:5" ht="12.75">
      <c r="A27" s="35" t="s">
        <v>50</v>
      </c>
      <c r="E27" s="36" t="s">
        <v>158</v>
      </c>
    </row>
    <row r="28" spans="1:5" ht="12.75">
      <c r="A28" s="37" t="s">
        <v>52</v>
      </c>
      <c r="E28" s="38" t="s">
        <v>521</v>
      </c>
    </row>
    <row r="29" spans="1:5" ht="12.75">
      <c r="A29" t="s">
        <v>53</v>
      </c>
      <c r="E29" s="36" t="s">
        <v>160</v>
      </c>
    </row>
    <row r="30" spans="1:16" ht="12.75">
      <c r="A30" s="25" t="s">
        <v>45</v>
      </c>
      <c r="B30" s="29" t="s">
        <v>37</v>
      </c>
      <c r="C30" s="29" t="s">
        <v>161</v>
      </c>
      <c r="D30" s="25" t="s">
        <v>47</v>
      </c>
      <c r="E30" s="30" t="s">
        <v>162</v>
      </c>
      <c r="F30" s="31" t="s">
        <v>125</v>
      </c>
      <c r="G30" s="32">
        <v>108.2</v>
      </c>
      <c r="H30" s="33">
        <v>0</v>
      </c>
      <c r="I30" s="34">
        <f>ROUND(ROUND(H30,2)*ROUND(G30,3),2)</f>
      </c>
      <c r="O30">
        <f>(I30*21)/100</f>
      </c>
      <c r="P30" t="s">
        <v>23</v>
      </c>
    </row>
    <row r="31" spans="1:5" ht="25.5">
      <c r="A31" s="35" t="s">
        <v>50</v>
      </c>
      <c r="E31" s="36" t="s">
        <v>522</v>
      </c>
    </row>
    <row r="32" spans="1:5" ht="12.75">
      <c r="A32" s="37" t="s">
        <v>52</v>
      </c>
      <c r="E32" s="38" t="s">
        <v>523</v>
      </c>
    </row>
    <row r="33" spans="1:5" ht="63.75">
      <c r="A33" t="s">
        <v>53</v>
      </c>
      <c r="E33" s="36" t="s">
        <v>165</v>
      </c>
    </row>
    <row r="34" spans="1:16" ht="25.5">
      <c r="A34" s="25" t="s">
        <v>45</v>
      </c>
      <c r="B34" s="29" t="s">
        <v>72</v>
      </c>
      <c r="C34" s="29" t="s">
        <v>166</v>
      </c>
      <c r="D34" s="25" t="s">
        <v>47</v>
      </c>
      <c r="E34" s="30" t="s">
        <v>167</v>
      </c>
      <c r="F34" s="31" t="s">
        <v>125</v>
      </c>
      <c r="G34" s="32">
        <v>148.775</v>
      </c>
      <c r="H34" s="33">
        <v>0</v>
      </c>
      <c r="I34" s="34">
        <f>ROUND(ROUND(H34,2)*ROUND(G34,3),2)</f>
      </c>
      <c r="O34">
        <f>(I34*21)/100</f>
      </c>
      <c r="P34" t="s">
        <v>23</v>
      </c>
    </row>
    <row r="35" spans="1:5" ht="25.5">
      <c r="A35" s="35" t="s">
        <v>50</v>
      </c>
      <c r="E35" s="36" t="s">
        <v>524</v>
      </c>
    </row>
    <row r="36" spans="1:5" ht="12.75">
      <c r="A36" s="37" t="s">
        <v>52</v>
      </c>
      <c r="E36" s="38" t="s">
        <v>525</v>
      </c>
    </row>
    <row r="37" spans="1:5" ht="63.75">
      <c r="A37" t="s">
        <v>53</v>
      </c>
      <c r="E37" s="36" t="s">
        <v>165</v>
      </c>
    </row>
    <row r="38" spans="1:16" ht="12.75">
      <c r="A38" s="25" t="s">
        <v>45</v>
      </c>
      <c r="B38" s="29" t="s">
        <v>76</v>
      </c>
      <c r="C38" s="29" t="s">
        <v>526</v>
      </c>
      <c r="D38" s="25" t="s">
        <v>47</v>
      </c>
      <c r="E38" s="30" t="s">
        <v>527</v>
      </c>
      <c r="F38" s="31" t="s">
        <v>125</v>
      </c>
      <c r="G38" s="32">
        <v>11.25</v>
      </c>
      <c r="H38" s="33">
        <v>0</v>
      </c>
      <c r="I38" s="34">
        <f>ROUND(ROUND(H38,2)*ROUND(G38,3),2)</f>
      </c>
      <c r="O38">
        <f>(I38*21)/100</f>
      </c>
      <c r="P38" t="s">
        <v>23</v>
      </c>
    </row>
    <row r="39" spans="1:5" ht="12.75">
      <c r="A39" s="35" t="s">
        <v>50</v>
      </c>
      <c r="E39" s="36" t="s">
        <v>172</v>
      </c>
    </row>
    <row r="40" spans="1:5" ht="12.75">
      <c r="A40" s="37" t="s">
        <v>52</v>
      </c>
      <c r="E40" s="38" t="s">
        <v>528</v>
      </c>
    </row>
    <row r="41" spans="1:5" ht="63.75">
      <c r="A41" t="s">
        <v>53</v>
      </c>
      <c r="E41" s="36" t="s">
        <v>165</v>
      </c>
    </row>
    <row r="42" spans="1:16" ht="12.75">
      <c r="A42" s="25" t="s">
        <v>45</v>
      </c>
      <c r="B42" s="29" t="s">
        <v>40</v>
      </c>
      <c r="C42" s="29" t="s">
        <v>529</v>
      </c>
      <c r="D42" s="25" t="s">
        <v>47</v>
      </c>
      <c r="E42" s="30" t="s">
        <v>530</v>
      </c>
      <c r="F42" s="31" t="s">
        <v>125</v>
      </c>
      <c r="G42" s="32">
        <v>7.5</v>
      </c>
      <c r="H42" s="33">
        <v>0</v>
      </c>
      <c r="I42" s="34">
        <f>ROUND(ROUND(H42,2)*ROUND(G42,3),2)</f>
      </c>
      <c r="O42">
        <f>(I42*21)/100</f>
      </c>
      <c r="P42" t="s">
        <v>23</v>
      </c>
    </row>
    <row r="43" spans="1:5" ht="25.5">
      <c r="A43" s="35" t="s">
        <v>50</v>
      </c>
      <c r="E43" s="36" t="s">
        <v>531</v>
      </c>
    </row>
    <row r="44" spans="1:5" ht="12.75">
      <c r="A44" s="37" t="s">
        <v>52</v>
      </c>
      <c r="E44" s="38" t="s">
        <v>532</v>
      </c>
    </row>
    <row r="45" spans="1:5" ht="63.75">
      <c r="A45" t="s">
        <v>53</v>
      </c>
      <c r="E45" s="36" t="s">
        <v>165</v>
      </c>
    </row>
    <row r="46" spans="1:16" ht="12.75">
      <c r="A46" s="25" t="s">
        <v>45</v>
      </c>
      <c r="B46" s="29" t="s">
        <v>42</v>
      </c>
      <c r="C46" s="29" t="s">
        <v>533</v>
      </c>
      <c r="D46" s="25" t="s">
        <v>47</v>
      </c>
      <c r="E46" s="30" t="s">
        <v>534</v>
      </c>
      <c r="F46" s="31" t="s">
        <v>125</v>
      </c>
      <c r="G46" s="32">
        <v>3.2</v>
      </c>
      <c r="H46" s="33">
        <v>0</v>
      </c>
      <c r="I46" s="34">
        <f>ROUND(ROUND(H46,2)*ROUND(G46,3),2)</f>
      </c>
      <c r="O46">
        <f>(I46*21)/100</f>
      </c>
      <c r="P46" t="s">
        <v>23</v>
      </c>
    </row>
    <row r="47" spans="1:5" ht="25.5">
      <c r="A47" s="35" t="s">
        <v>50</v>
      </c>
      <c r="E47" s="36" t="s">
        <v>535</v>
      </c>
    </row>
    <row r="48" spans="1:5" ht="38.25">
      <c r="A48" s="37" t="s">
        <v>52</v>
      </c>
      <c r="E48" s="38" t="s">
        <v>536</v>
      </c>
    </row>
    <row r="49" spans="1:5" ht="63.75">
      <c r="A49" t="s">
        <v>53</v>
      </c>
      <c r="E49" s="36" t="s">
        <v>165</v>
      </c>
    </row>
    <row r="50" spans="1:16" ht="12.75">
      <c r="A50" s="25" t="s">
        <v>45</v>
      </c>
      <c r="B50" s="29" t="s">
        <v>89</v>
      </c>
      <c r="C50" s="29" t="s">
        <v>170</v>
      </c>
      <c r="D50" s="25" t="s">
        <v>47</v>
      </c>
      <c r="E50" s="30" t="s">
        <v>171</v>
      </c>
      <c r="F50" s="31" t="s">
        <v>125</v>
      </c>
      <c r="G50" s="32">
        <v>49.75</v>
      </c>
      <c r="H50" s="33">
        <v>0</v>
      </c>
      <c r="I50" s="34">
        <f>ROUND(ROUND(H50,2)*ROUND(G50,3),2)</f>
      </c>
      <c r="O50">
        <f>(I50*21)/100</f>
      </c>
      <c r="P50" t="s">
        <v>23</v>
      </c>
    </row>
    <row r="51" spans="1:5" ht="12.75">
      <c r="A51" s="35" t="s">
        <v>50</v>
      </c>
      <c r="E51" s="36" t="s">
        <v>172</v>
      </c>
    </row>
    <row r="52" spans="1:5" ht="38.25">
      <c r="A52" s="37" t="s">
        <v>52</v>
      </c>
      <c r="E52" s="38" t="s">
        <v>537</v>
      </c>
    </row>
    <row r="53" spans="1:5" ht="63.75">
      <c r="A53" t="s">
        <v>53</v>
      </c>
      <c r="E53" s="36" t="s">
        <v>165</v>
      </c>
    </row>
    <row r="54" spans="1:16" ht="12.75">
      <c r="A54" s="25" t="s">
        <v>45</v>
      </c>
      <c r="B54" s="29" t="s">
        <v>94</v>
      </c>
      <c r="C54" s="29" t="s">
        <v>538</v>
      </c>
      <c r="D54" s="25" t="s">
        <v>47</v>
      </c>
      <c r="E54" s="30" t="s">
        <v>539</v>
      </c>
      <c r="F54" s="31" t="s">
        <v>135</v>
      </c>
      <c r="G54" s="32">
        <v>31</v>
      </c>
      <c r="H54" s="33">
        <v>0</v>
      </c>
      <c r="I54" s="34">
        <f>ROUND(ROUND(H54,2)*ROUND(G54,3),2)</f>
      </c>
      <c r="O54">
        <f>(I54*21)/100</f>
      </c>
      <c r="P54" t="s">
        <v>23</v>
      </c>
    </row>
    <row r="55" spans="1:5" ht="25.5">
      <c r="A55" s="35" t="s">
        <v>50</v>
      </c>
      <c r="E55" s="36" t="s">
        <v>540</v>
      </c>
    </row>
    <row r="56" spans="1:5" ht="12.75">
      <c r="A56" s="37" t="s">
        <v>52</v>
      </c>
      <c r="E56" s="38" t="s">
        <v>541</v>
      </c>
    </row>
    <row r="57" spans="1:5" ht="63.75">
      <c r="A57" t="s">
        <v>53</v>
      </c>
      <c r="E57" s="36" t="s">
        <v>165</v>
      </c>
    </row>
    <row r="58" spans="1:16" ht="12.75">
      <c r="A58" s="25" t="s">
        <v>45</v>
      </c>
      <c r="B58" s="29" t="s">
        <v>99</v>
      </c>
      <c r="C58" s="29" t="s">
        <v>542</v>
      </c>
      <c r="D58" s="25" t="s">
        <v>47</v>
      </c>
      <c r="E58" s="30" t="s">
        <v>543</v>
      </c>
      <c r="F58" s="31" t="s">
        <v>135</v>
      </c>
      <c r="G58" s="32">
        <v>30</v>
      </c>
      <c r="H58" s="33">
        <v>0</v>
      </c>
      <c r="I58" s="34">
        <f>ROUND(ROUND(H58,2)*ROUND(G58,3),2)</f>
      </c>
      <c r="O58">
        <f>(I58*21)/100</f>
      </c>
      <c r="P58" t="s">
        <v>23</v>
      </c>
    </row>
    <row r="59" spans="1:5" ht="25.5">
      <c r="A59" s="35" t="s">
        <v>50</v>
      </c>
      <c r="E59" s="36" t="s">
        <v>544</v>
      </c>
    </row>
    <row r="60" spans="1:5" ht="12.75">
      <c r="A60" s="37" t="s">
        <v>52</v>
      </c>
      <c r="E60" s="38" t="s">
        <v>545</v>
      </c>
    </row>
    <row r="61" spans="1:5" ht="63.75">
      <c r="A61" t="s">
        <v>53</v>
      </c>
      <c r="E61" s="36" t="s">
        <v>165</v>
      </c>
    </row>
    <row r="62" spans="1:16" ht="12.75">
      <c r="A62" s="25" t="s">
        <v>45</v>
      </c>
      <c r="B62" s="29" t="s">
        <v>202</v>
      </c>
      <c r="C62" s="29" t="s">
        <v>174</v>
      </c>
      <c r="D62" s="25" t="s">
        <v>47</v>
      </c>
      <c r="E62" s="30" t="s">
        <v>175</v>
      </c>
      <c r="F62" s="31" t="s">
        <v>135</v>
      </c>
      <c r="G62" s="32">
        <v>115</v>
      </c>
      <c r="H62" s="33">
        <v>0</v>
      </c>
      <c r="I62" s="34">
        <f>ROUND(ROUND(H62,2)*ROUND(G62,3),2)</f>
      </c>
      <c r="O62">
        <f>(I62*21)/100</f>
      </c>
      <c r="P62" t="s">
        <v>23</v>
      </c>
    </row>
    <row r="63" spans="1:5" ht="51">
      <c r="A63" s="35" t="s">
        <v>50</v>
      </c>
      <c r="E63" s="36" t="s">
        <v>546</v>
      </c>
    </row>
    <row r="64" spans="1:5" ht="12.75">
      <c r="A64" s="37" t="s">
        <v>52</v>
      </c>
      <c r="E64" s="38" t="s">
        <v>547</v>
      </c>
    </row>
    <row r="65" spans="1:5" ht="63.75">
      <c r="A65" t="s">
        <v>53</v>
      </c>
      <c r="E65" s="36" t="s">
        <v>165</v>
      </c>
    </row>
    <row r="66" spans="1:16" ht="12.75">
      <c r="A66" s="25" t="s">
        <v>45</v>
      </c>
      <c r="B66" s="29" t="s">
        <v>206</v>
      </c>
      <c r="C66" s="29" t="s">
        <v>548</v>
      </c>
      <c r="D66" s="25" t="s">
        <v>47</v>
      </c>
      <c r="E66" s="30" t="s">
        <v>549</v>
      </c>
      <c r="F66" s="31" t="s">
        <v>135</v>
      </c>
      <c r="G66" s="32">
        <v>12</v>
      </c>
      <c r="H66" s="33">
        <v>0</v>
      </c>
      <c r="I66" s="34">
        <f>ROUND(ROUND(H66,2)*ROUND(G66,3),2)</f>
      </c>
      <c r="O66">
        <f>(I66*21)/100</f>
      </c>
      <c r="P66" t="s">
        <v>23</v>
      </c>
    </row>
    <row r="67" spans="1:5" ht="51">
      <c r="A67" s="35" t="s">
        <v>50</v>
      </c>
      <c r="E67" s="36" t="s">
        <v>550</v>
      </c>
    </row>
    <row r="68" spans="1:5" ht="12.75">
      <c r="A68" s="37" t="s">
        <v>52</v>
      </c>
      <c r="E68" s="38" t="s">
        <v>551</v>
      </c>
    </row>
    <row r="69" spans="1:5" ht="63.75">
      <c r="A69" t="s">
        <v>53</v>
      </c>
      <c r="E69" s="36" t="s">
        <v>165</v>
      </c>
    </row>
    <row r="70" spans="1:16" ht="12.75">
      <c r="A70" s="25" t="s">
        <v>45</v>
      </c>
      <c r="B70" s="29" t="s">
        <v>211</v>
      </c>
      <c r="C70" s="29" t="s">
        <v>178</v>
      </c>
      <c r="D70" s="25" t="s">
        <v>47</v>
      </c>
      <c r="E70" s="30" t="s">
        <v>179</v>
      </c>
      <c r="F70" s="31" t="s">
        <v>125</v>
      </c>
      <c r="G70" s="32">
        <v>70.33</v>
      </c>
      <c r="H70" s="33">
        <v>0</v>
      </c>
      <c r="I70" s="34">
        <f>ROUND(ROUND(H70,2)*ROUND(G70,3),2)</f>
      </c>
      <c r="O70">
        <f>(I70*21)/100</f>
      </c>
      <c r="P70" t="s">
        <v>23</v>
      </c>
    </row>
    <row r="71" spans="1:5" ht="25.5">
      <c r="A71" s="35" t="s">
        <v>50</v>
      </c>
      <c r="E71" s="36" t="s">
        <v>180</v>
      </c>
    </row>
    <row r="72" spans="1:5" ht="38.25">
      <c r="A72" s="37" t="s">
        <v>52</v>
      </c>
      <c r="E72" s="38" t="s">
        <v>552</v>
      </c>
    </row>
    <row r="73" spans="1:5" ht="63.75">
      <c r="A73" t="s">
        <v>53</v>
      </c>
      <c r="E73" s="36" t="s">
        <v>165</v>
      </c>
    </row>
    <row r="74" spans="1:16" ht="12.75">
      <c r="A74" s="25" t="s">
        <v>45</v>
      </c>
      <c r="B74" s="29" t="s">
        <v>216</v>
      </c>
      <c r="C74" s="29" t="s">
        <v>182</v>
      </c>
      <c r="D74" s="25" t="s">
        <v>47</v>
      </c>
      <c r="E74" s="30" t="s">
        <v>183</v>
      </c>
      <c r="F74" s="31" t="s">
        <v>135</v>
      </c>
      <c r="G74" s="32">
        <v>132</v>
      </c>
      <c r="H74" s="33">
        <v>0</v>
      </c>
      <c r="I74" s="34">
        <f>ROUND(ROUND(H74,2)*ROUND(G74,3),2)</f>
      </c>
      <c r="O74">
        <f>(I74*21)/100</f>
      </c>
      <c r="P74" t="s">
        <v>23</v>
      </c>
    </row>
    <row r="75" spans="1:5" ht="12.75">
      <c r="A75" s="35" t="s">
        <v>50</v>
      </c>
      <c r="E75" s="36" t="s">
        <v>553</v>
      </c>
    </row>
    <row r="76" spans="1:5" ht="12.75">
      <c r="A76" s="37" t="s">
        <v>52</v>
      </c>
      <c r="E76" s="38" t="s">
        <v>521</v>
      </c>
    </row>
    <row r="77" spans="1:5" ht="25.5">
      <c r="A77" t="s">
        <v>53</v>
      </c>
      <c r="E77" s="36" t="s">
        <v>186</v>
      </c>
    </row>
    <row r="78" spans="1:16" ht="12.75">
      <c r="A78" s="25" t="s">
        <v>45</v>
      </c>
      <c r="B78" s="29" t="s">
        <v>222</v>
      </c>
      <c r="C78" s="29" t="s">
        <v>187</v>
      </c>
      <c r="D78" s="25" t="s">
        <v>47</v>
      </c>
      <c r="E78" s="30" t="s">
        <v>188</v>
      </c>
      <c r="F78" s="31" t="s">
        <v>189</v>
      </c>
      <c r="G78" s="32">
        <v>4760</v>
      </c>
      <c r="H78" s="33">
        <v>0</v>
      </c>
      <c r="I78" s="34">
        <f>ROUND(ROUND(H78,2)*ROUND(G78,3),2)</f>
      </c>
      <c r="O78">
        <f>(I78*21)/100</f>
      </c>
      <c r="P78" t="s">
        <v>23</v>
      </c>
    </row>
    <row r="79" spans="1:5" ht="12.75">
      <c r="A79" s="35" t="s">
        <v>50</v>
      </c>
      <c r="E79" s="36" t="s">
        <v>47</v>
      </c>
    </row>
    <row r="80" spans="1:5" ht="12.75">
      <c r="A80" s="37" t="s">
        <v>52</v>
      </c>
      <c r="E80" s="38" t="s">
        <v>554</v>
      </c>
    </row>
    <row r="81" spans="1:5" ht="25.5">
      <c r="A81" t="s">
        <v>53</v>
      </c>
      <c r="E81" s="36" t="s">
        <v>192</v>
      </c>
    </row>
    <row r="82" spans="1:16" ht="12.75">
      <c r="A82" s="25" t="s">
        <v>45</v>
      </c>
      <c r="B82" s="29" t="s">
        <v>229</v>
      </c>
      <c r="C82" s="29" t="s">
        <v>555</v>
      </c>
      <c r="D82" s="25" t="s">
        <v>47</v>
      </c>
      <c r="E82" s="30" t="s">
        <v>556</v>
      </c>
      <c r="F82" s="31" t="s">
        <v>125</v>
      </c>
      <c r="G82" s="32">
        <v>126.95</v>
      </c>
      <c r="H82" s="33">
        <v>0</v>
      </c>
      <c r="I82" s="34">
        <f>ROUND(ROUND(H82,2)*ROUND(G82,3),2)</f>
      </c>
      <c r="O82">
        <f>(I82*21)/100</f>
      </c>
      <c r="P82" t="s">
        <v>23</v>
      </c>
    </row>
    <row r="83" spans="1:5" ht="12.75">
      <c r="A83" s="35" t="s">
        <v>50</v>
      </c>
      <c r="E83" s="36" t="s">
        <v>195</v>
      </c>
    </row>
    <row r="84" spans="1:5" ht="12.75">
      <c r="A84" s="37" t="s">
        <v>52</v>
      </c>
      <c r="E84" s="38" t="s">
        <v>557</v>
      </c>
    </row>
    <row r="85" spans="1:5" ht="369.75">
      <c r="A85" t="s">
        <v>53</v>
      </c>
      <c r="E85" s="36" t="s">
        <v>197</v>
      </c>
    </row>
    <row r="86" spans="1:16" ht="12.75">
      <c r="A86" s="25" t="s">
        <v>45</v>
      </c>
      <c r="B86" s="29" t="s">
        <v>235</v>
      </c>
      <c r="C86" s="29" t="s">
        <v>558</v>
      </c>
      <c r="D86" s="25" t="s">
        <v>47</v>
      </c>
      <c r="E86" s="30" t="s">
        <v>559</v>
      </c>
      <c r="F86" s="31" t="s">
        <v>125</v>
      </c>
      <c r="G86" s="32">
        <v>4</v>
      </c>
      <c r="H86" s="33">
        <v>0</v>
      </c>
      <c r="I86" s="34">
        <f>ROUND(ROUND(H86,2)*ROUND(G86,3),2)</f>
      </c>
      <c r="O86">
        <f>(I86*21)/100</f>
      </c>
      <c r="P86" t="s">
        <v>23</v>
      </c>
    </row>
    <row r="87" spans="1:5" ht="12.75">
      <c r="A87" s="35" t="s">
        <v>50</v>
      </c>
      <c r="E87" s="36" t="s">
        <v>195</v>
      </c>
    </row>
    <row r="88" spans="1:5" ht="12.75">
      <c r="A88" s="37" t="s">
        <v>52</v>
      </c>
      <c r="E88" s="38" t="s">
        <v>518</v>
      </c>
    </row>
    <row r="89" spans="1:5" ht="306">
      <c r="A89" t="s">
        <v>53</v>
      </c>
      <c r="E89" s="36" t="s">
        <v>560</v>
      </c>
    </row>
    <row r="90" spans="1:16" ht="12.75">
      <c r="A90" s="25" t="s">
        <v>45</v>
      </c>
      <c r="B90" s="29" t="s">
        <v>241</v>
      </c>
      <c r="C90" s="29" t="s">
        <v>198</v>
      </c>
      <c r="D90" s="25" t="s">
        <v>47</v>
      </c>
      <c r="E90" s="30" t="s">
        <v>199</v>
      </c>
      <c r="F90" s="31" t="s">
        <v>125</v>
      </c>
      <c r="G90" s="32">
        <v>60</v>
      </c>
      <c r="H90" s="33">
        <v>0</v>
      </c>
      <c r="I90" s="34">
        <f>ROUND(ROUND(H90,2)*ROUND(G90,3),2)</f>
      </c>
      <c r="O90">
        <f>(I90*21)/100</f>
      </c>
      <c r="P90" t="s">
        <v>23</v>
      </c>
    </row>
    <row r="91" spans="1:5" ht="25.5">
      <c r="A91" s="35" t="s">
        <v>50</v>
      </c>
      <c r="E91" s="36" t="s">
        <v>561</v>
      </c>
    </row>
    <row r="92" spans="1:5" ht="12.75">
      <c r="A92" s="37" t="s">
        <v>52</v>
      </c>
      <c r="E92" s="38" t="s">
        <v>562</v>
      </c>
    </row>
    <row r="93" spans="1:5" ht="318.75">
      <c r="A93" t="s">
        <v>53</v>
      </c>
      <c r="E93" s="36" t="s">
        <v>201</v>
      </c>
    </row>
    <row r="94" spans="1:16" ht="12.75">
      <c r="A94" s="25" t="s">
        <v>45</v>
      </c>
      <c r="B94" s="29" t="s">
        <v>248</v>
      </c>
      <c r="C94" s="29" t="s">
        <v>203</v>
      </c>
      <c r="D94" s="25" t="s">
        <v>47</v>
      </c>
      <c r="E94" s="30" t="s">
        <v>204</v>
      </c>
      <c r="F94" s="31" t="s">
        <v>125</v>
      </c>
      <c r="G94" s="32">
        <v>6.8</v>
      </c>
      <c r="H94" s="33">
        <v>0</v>
      </c>
      <c r="I94" s="34">
        <f>ROUND(ROUND(H94,2)*ROUND(G94,3),2)</f>
      </c>
      <c r="O94">
        <f>(I94*21)/100</f>
      </c>
      <c r="P94" t="s">
        <v>23</v>
      </c>
    </row>
    <row r="95" spans="1:5" ht="25.5">
      <c r="A95" s="35" t="s">
        <v>50</v>
      </c>
      <c r="E95" s="36" t="s">
        <v>563</v>
      </c>
    </row>
    <row r="96" spans="1:5" ht="25.5">
      <c r="A96" s="37" t="s">
        <v>52</v>
      </c>
      <c r="E96" s="38" t="s">
        <v>564</v>
      </c>
    </row>
    <row r="97" spans="1:5" ht="318.75">
      <c r="A97" t="s">
        <v>53</v>
      </c>
      <c r="E97" s="36" t="s">
        <v>201</v>
      </c>
    </row>
    <row r="98" spans="1:16" ht="12.75">
      <c r="A98" s="25" t="s">
        <v>45</v>
      </c>
      <c r="B98" s="29" t="s">
        <v>254</v>
      </c>
      <c r="C98" s="29" t="s">
        <v>565</v>
      </c>
      <c r="D98" s="25" t="s">
        <v>47</v>
      </c>
      <c r="E98" s="30" t="s">
        <v>566</v>
      </c>
      <c r="F98" s="31" t="s">
        <v>125</v>
      </c>
      <c r="G98" s="32">
        <v>25.5</v>
      </c>
      <c r="H98" s="33">
        <v>0</v>
      </c>
      <c r="I98" s="34">
        <f>ROUND(ROUND(H98,2)*ROUND(G98,3),2)</f>
      </c>
      <c r="O98">
        <f>(I98*21)/100</f>
      </c>
      <c r="P98" t="s">
        <v>23</v>
      </c>
    </row>
    <row r="99" spans="1:5" ht="12.75">
      <c r="A99" s="35" t="s">
        <v>50</v>
      </c>
      <c r="E99" s="36" t="s">
        <v>567</v>
      </c>
    </row>
    <row r="100" spans="1:5" ht="12.75">
      <c r="A100" s="37" t="s">
        <v>52</v>
      </c>
      <c r="E100" s="38" t="s">
        <v>568</v>
      </c>
    </row>
    <row r="101" spans="1:5" ht="267.75">
      <c r="A101" t="s">
        <v>53</v>
      </c>
      <c r="E101" s="36" t="s">
        <v>569</v>
      </c>
    </row>
    <row r="102" spans="1:16" ht="12.75">
      <c r="A102" s="25" t="s">
        <v>45</v>
      </c>
      <c r="B102" s="29" t="s">
        <v>260</v>
      </c>
      <c r="C102" s="29" t="s">
        <v>207</v>
      </c>
      <c r="D102" s="25" t="s">
        <v>47</v>
      </c>
      <c r="E102" s="30" t="s">
        <v>208</v>
      </c>
      <c r="F102" s="31" t="s">
        <v>125</v>
      </c>
      <c r="G102" s="32">
        <v>98.91</v>
      </c>
      <c r="H102" s="33">
        <v>0</v>
      </c>
      <c r="I102" s="34">
        <f>ROUND(ROUND(H102,2)*ROUND(G102,3),2)</f>
      </c>
      <c r="O102">
        <f>(I102*21)/100</f>
      </c>
      <c r="P102" t="s">
        <v>23</v>
      </c>
    </row>
    <row r="103" spans="1:5" ht="12.75">
      <c r="A103" s="35" t="s">
        <v>50</v>
      </c>
      <c r="E103" s="36" t="s">
        <v>47</v>
      </c>
    </row>
    <row r="104" spans="1:5" ht="51">
      <c r="A104" s="37" t="s">
        <v>52</v>
      </c>
      <c r="E104" s="38" t="s">
        <v>570</v>
      </c>
    </row>
    <row r="105" spans="1:5" ht="229.5">
      <c r="A105" t="s">
        <v>53</v>
      </c>
      <c r="E105" s="36" t="s">
        <v>210</v>
      </c>
    </row>
    <row r="106" spans="1:16" ht="12.75">
      <c r="A106" s="25" t="s">
        <v>45</v>
      </c>
      <c r="B106" s="29" t="s">
        <v>266</v>
      </c>
      <c r="C106" s="29" t="s">
        <v>212</v>
      </c>
      <c r="D106" s="25" t="s">
        <v>47</v>
      </c>
      <c r="E106" s="30" t="s">
        <v>213</v>
      </c>
      <c r="F106" s="31" t="s">
        <v>125</v>
      </c>
      <c r="G106" s="32">
        <v>5.279</v>
      </c>
      <c r="H106" s="33">
        <v>0</v>
      </c>
      <c r="I106" s="34">
        <f>ROUND(ROUND(H106,2)*ROUND(G106,3),2)</f>
      </c>
      <c r="O106">
        <f>(I106*21)/100</f>
      </c>
      <c r="P106" t="s">
        <v>23</v>
      </c>
    </row>
    <row r="107" spans="1:5" ht="12.75">
      <c r="A107" s="35" t="s">
        <v>50</v>
      </c>
      <c r="E107" s="36" t="s">
        <v>571</v>
      </c>
    </row>
    <row r="108" spans="1:5" ht="12.75">
      <c r="A108" s="37" t="s">
        <v>52</v>
      </c>
      <c r="E108" s="38" t="s">
        <v>572</v>
      </c>
    </row>
    <row r="109" spans="1:5" ht="280.5">
      <c r="A109" t="s">
        <v>53</v>
      </c>
      <c r="E109" s="36" t="s">
        <v>215</v>
      </c>
    </row>
    <row r="110" spans="1:16" ht="12.75">
      <c r="A110" s="25" t="s">
        <v>45</v>
      </c>
      <c r="B110" s="29" t="s">
        <v>272</v>
      </c>
      <c r="C110" s="29" t="s">
        <v>217</v>
      </c>
      <c r="D110" s="25" t="s">
        <v>47</v>
      </c>
      <c r="E110" s="30" t="s">
        <v>218</v>
      </c>
      <c r="F110" s="31" t="s">
        <v>125</v>
      </c>
      <c r="G110" s="32">
        <v>18.5</v>
      </c>
      <c r="H110" s="33">
        <v>0</v>
      </c>
      <c r="I110" s="34">
        <f>ROUND(ROUND(H110,2)*ROUND(G110,3),2)</f>
      </c>
      <c r="O110">
        <f>(I110*21)/100</f>
      </c>
      <c r="P110" t="s">
        <v>23</v>
      </c>
    </row>
    <row r="111" spans="1:5" ht="12.75">
      <c r="A111" s="35" t="s">
        <v>50</v>
      </c>
      <c r="E111" s="36" t="s">
        <v>219</v>
      </c>
    </row>
    <row r="112" spans="1:5" ht="12.75">
      <c r="A112" s="37" t="s">
        <v>52</v>
      </c>
      <c r="E112" s="38" t="s">
        <v>573</v>
      </c>
    </row>
    <row r="113" spans="1:5" ht="293.25">
      <c r="A113" t="s">
        <v>53</v>
      </c>
      <c r="E113" s="36" t="s">
        <v>221</v>
      </c>
    </row>
    <row r="114" spans="1:16" ht="12.75">
      <c r="A114" s="25" t="s">
        <v>45</v>
      </c>
      <c r="B114" s="29" t="s">
        <v>277</v>
      </c>
      <c r="C114" s="29" t="s">
        <v>223</v>
      </c>
      <c r="D114" s="25" t="s">
        <v>47</v>
      </c>
      <c r="E114" s="30" t="s">
        <v>224</v>
      </c>
      <c r="F114" s="31" t="s">
        <v>157</v>
      </c>
      <c r="G114" s="32">
        <v>900</v>
      </c>
      <c r="H114" s="33">
        <v>0</v>
      </c>
      <c r="I114" s="34">
        <f>ROUND(ROUND(H114,2)*ROUND(G114,3),2)</f>
      </c>
      <c r="O114">
        <f>(I114*21)/100</f>
      </c>
      <c r="P114" t="s">
        <v>23</v>
      </c>
    </row>
    <row r="115" spans="1:5" ht="12.75">
      <c r="A115" s="35" t="s">
        <v>50</v>
      </c>
      <c r="E115" s="36" t="s">
        <v>225</v>
      </c>
    </row>
    <row r="116" spans="1:5" ht="51">
      <c r="A116" s="37" t="s">
        <v>52</v>
      </c>
      <c r="E116" s="38" t="s">
        <v>574</v>
      </c>
    </row>
    <row r="117" spans="1:5" ht="25.5">
      <c r="A117" t="s">
        <v>53</v>
      </c>
      <c r="E117" s="36" t="s">
        <v>227</v>
      </c>
    </row>
    <row r="118" spans="1:16" ht="12.75">
      <c r="A118" s="25" t="s">
        <v>45</v>
      </c>
      <c r="B118" s="29" t="s">
        <v>282</v>
      </c>
      <c r="C118" s="29" t="s">
        <v>575</v>
      </c>
      <c r="D118" s="25" t="s">
        <v>47</v>
      </c>
      <c r="E118" s="30" t="s">
        <v>576</v>
      </c>
      <c r="F118" s="31" t="s">
        <v>157</v>
      </c>
      <c r="G118" s="32">
        <v>20</v>
      </c>
      <c r="H118" s="33">
        <v>0</v>
      </c>
      <c r="I118" s="34">
        <f>ROUND(ROUND(H118,2)*ROUND(G118,3),2)</f>
      </c>
      <c r="O118">
        <f>(I118*21)/100</f>
      </c>
      <c r="P118" t="s">
        <v>23</v>
      </c>
    </row>
    <row r="119" spans="1:5" ht="12.75">
      <c r="A119" s="35" t="s">
        <v>50</v>
      </c>
      <c r="E119" s="36" t="s">
        <v>47</v>
      </c>
    </row>
    <row r="120" spans="1:5" ht="12.75">
      <c r="A120" s="37" t="s">
        <v>52</v>
      </c>
      <c r="E120" s="38" t="s">
        <v>577</v>
      </c>
    </row>
    <row r="121" spans="1:5" ht="12.75">
      <c r="A121" t="s">
        <v>53</v>
      </c>
      <c r="E121" s="36" t="s">
        <v>578</v>
      </c>
    </row>
    <row r="122" spans="1:16" ht="12.75">
      <c r="A122" s="25" t="s">
        <v>45</v>
      </c>
      <c r="B122" s="29" t="s">
        <v>288</v>
      </c>
      <c r="C122" s="29" t="s">
        <v>579</v>
      </c>
      <c r="D122" s="25" t="s">
        <v>47</v>
      </c>
      <c r="E122" s="30" t="s">
        <v>580</v>
      </c>
      <c r="F122" s="31" t="s">
        <v>157</v>
      </c>
      <c r="G122" s="32">
        <v>20</v>
      </c>
      <c r="H122" s="33">
        <v>0</v>
      </c>
      <c r="I122" s="34">
        <f>ROUND(ROUND(H122,2)*ROUND(G122,3),2)</f>
      </c>
      <c r="O122">
        <f>(I122*21)/100</f>
      </c>
      <c r="P122" t="s">
        <v>23</v>
      </c>
    </row>
    <row r="123" spans="1:5" ht="12.75">
      <c r="A123" s="35" t="s">
        <v>50</v>
      </c>
      <c r="E123" s="36" t="s">
        <v>47</v>
      </c>
    </row>
    <row r="124" spans="1:5" ht="12.75">
      <c r="A124" s="37" t="s">
        <v>52</v>
      </c>
      <c r="E124" s="38" t="s">
        <v>577</v>
      </c>
    </row>
    <row r="125" spans="1:5" ht="38.25">
      <c r="A125" t="s">
        <v>53</v>
      </c>
      <c r="E125" s="36" t="s">
        <v>581</v>
      </c>
    </row>
    <row r="126" spans="1:16" ht="12.75">
      <c r="A126" s="25" t="s">
        <v>45</v>
      </c>
      <c r="B126" s="29" t="s">
        <v>293</v>
      </c>
      <c r="C126" s="29" t="s">
        <v>582</v>
      </c>
      <c r="D126" s="25" t="s">
        <v>47</v>
      </c>
      <c r="E126" s="30" t="s">
        <v>583</v>
      </c>
      <c r="F126" s="31" t="s">
        <v>157</v>
      </c>
      <c r="G126" s="32">
        <v>20</v>
      </c>
      <c r="H126" s="33">
        <v>0</v>
      </c>
      <c r="I126" s="34">
        <f>ROUND(ROUND(H126,2)*ROUND(G126,3),2)</f>
      </c>
      <c r="O126">
        <f>(I126*21)/100</f>
      </c>
      <c r="P126" t="s">
        <v>23</v>
      </c>
    </row>
    <row r="127" spans="1:5" ht="12.75">
      <c r="A127" s="35" t="s">
        <v>50</v>
      </c>
      <c r="E127" s="36" t="s">
        <v>47</v>
      </c>
    </row>
    <row r="128" spans="1:5" ht="12.75">
      <c r="A128" s="37" t="s">
        <v>52</v>
      </c>
      <c r="E128" s="38" t="s">
        <v>577</v>
      </c>
    </row>
    <row r="129" spans="1:5" ht="25.5">
      <c r="A129" t="s">
        <v>53</v>
      </c>
      <c r="E129" s="36" t="s">
        <v>584</v>
      </c>
    </row>
    <row r="130" spans="1:16" ht="12.75">
      <c r="A130" s="25" t="s">
        <v>45</v>
      </c>
      <c r="B130" s="29" t="s">
        <v>298</v>
      </c>
      <c r="C130" s="29" t="s">
        <v>585</v>
      </c>
      <c r="D130" s="25" t="s">
        <v>47</v>
      </c>
      <c r="E130" s="30" t="s">
        <v>586</v>
      </c>
      <c r="F130" s="31" t="s">
        <v>157</v>
      </c>
      <c r="G130" s="32">
        <v>20</v>
      </c>
      <c r="H130" s="33">
        <v>0</v>
      </c>
      <c r="I130" s="34">
        <f>ROUND(ROUND(H130,2)*ROUND(G130,3),2)</f>
      </c>
      <c r="O130">
        <f>(I130*21)/100</f>
      </c>
      <c r="P130" t="s">
        <v>23</v>
      </c>
    </row>
    <row r="131" spans="1:5" ht="12.75">
      <c r="A131" s="35" t="s">
        <v>50</v>
      </c>
      <c r="E131" s="36" t="s">
        <v>47</v>
      </c>
    </row>
    <row r="132" spans="1:5" ht="12.75">
      <c r="A132" s="37" t="s">
        <v>52</v>
      </c>
      <c r="E132" s="38" t="s">
        <v>577</v>
      </c>
    </row>
    <row r="133" spans="1:5" ht="38.25">
      <c r="A133" t="s">
        <v>53</v>
      </c>
      <c r="E133" s="36" t="s">
        <v>587</v>
      </c>
    </row>
    <row r="134" spans="1:16" ht="12.75">
      <c r="A134" s="25" t="s">
        <v>45</v>
      </c>
      <c r="B134" s="29" t="s">
        <v>302</v>
      </c>
      <c r="C134" s="29" t="s">
        <v>588</v>
      </c>
      <c r="D134" s="25" t="s">
        <v>47</v>
      </c>
      <c r="E134" s="30" t="s">
        <v>589</v>
      </c>
      <c r="F134" s="31" t="s">
        <v>157</v>
      </c>
      <c r="G134" s="32">
        <v>125.5</v>
      </c>
      <c r="H134" s="33">
        <v>0</v>
      </c>
      <c r="I134" s="34">
        <f>ROUND(ROUND(H134,2)*ROUND(G134,3),2)</f>
      </c>
      <c r="O134">
        <f>(I134*21)/100</f>
      </c>
      <c r="P134" t="s">
        <v>23</v>
      </c>
    </row>
    <row r="135" spans="1:5" ht="38.25">
      <c r="A135" s="35" t="s">
        <v>50</v>
      </c>
      <c r="E135" s="36" t="s">
        <v>590</v>
      </c>
    </row>
    <row r="136" spans="1:5" ht="12.75">
      <c r="A136" s="37" t="s">
        <v>52</v>
      </c>
      <c r="E136" s="38" t="s">
        <v>591</v>
      </c>
    </row>
    <row r="137" spans="1:5" ht="25.5">
      <c r="A137" t="s">
        <v>53</v>
      </c>
      <c r="E137" s="36" t="s">
        <v>592</v>
      </c>
    </row>
    <row r="138" spans="1:16" ht="12.75">
      <c r="A138" s="25" t="s">
        <v>45</v>
      </c>
      <c r="B138" s="29" t="s">
        <v>308</v>
      </c>
      <c r="C138" s="29" t="s">
        <v>593</v>
      </c>
      <c r="D138" s="25" t="s">
        <v>47</v>
      </c>
      <c r="E138" s="30" t="s">
        <v>594</v>
      </c>
      <c r="F138" s="31" t="s">
        <v>157</v>
      </c>
      <c r="G138" s="32">
        <v>145.5</v>
      </c>
      <c r="H138" s="33">
        <v>0</v>
      </c>
      <c r="I138" s="34">
        <f>ROUND(ROUND(H138,2)*ROUND(G138,3),2)</f>
      </c>
      <c r="O138">
        <f>(I138*21)/100</f>
      </c>
      <c r="P138" t="s">
        <v>23</v>
      </c>
    </row>
    <row r="139" spans="1:5" ht="51">
      <c r="A139" s="35" t="s">
        <v>50</v>
      </c>
      <c r="E139" s="36" t="s">
        <v>595</v>
      </c>
    </row>
    <row r="140" spans="1:5" ht="12.75">
      <c r="A140" s="37" t="s">
        <v>52</v>
      </c>
      <c r="E140" s="38" t="s">
        <v>596</v>
      </c>
    </row>
    <row r="141" spans="1:5" ht="25.5">
      <c r="A141" t="s">
        <v>53</v>
      </c>
      <c r="E141" s="36" t="s">
        <v>597</v>
      </c>
    </row>
    <row r="142" spans="1:16" ht="12.75">
      <c r="A142" s="25" t="s">
        <v>45</v>
      </c>
      <c r="B142" s="29" t="s">
        <v>314</v>
      </c>
      <c r="C142" s="29" t="s">
        <v>598</v>
      </c>
      <c r="D142" s="25" t="s">
        <v>47</v>
      </c>
      <c r="E142" s="30" t="s">
        <v>599</v>
      </c>
      <c r="F142" s="31" t="s">
        <v>157</v>
      </c>
      <c r="G142" s="32">
        <v>125.5</v>
      </c>
      <c r="H142" s="33">
        <v>0</v>
      </c>
      <c r="I142" s="34">
        <f>ROUND(ROUND(H142,2)*ROUND(G142,3),2)</f>
      </c>
      <c r="O142">
        <f>(I142*21)/100</f>
      </c>
      <c r="P142" t="s">
        <v>23</v>
      </c>
    </row>
    <row r="143" spans="1:5" ht="12.75">
      <c r="A143" s="35" t="s">
        <v>50</v>
      </c>
      <c r="E143" s="36" t="s">
        <v>600</v>
      </c>
    </row>
    <row r="144" spans="1:5" ht="12.75">
      <c r="A144" s="37" t="s">
        <v>52</v>
      </c>
      <c r="E144" s="38" t="s">
        <v>591</v>
      </c>
    </row>
    <row r="145" spans="1:5" ht="38.25">
      <c r="A145" t="s">
        <v>53</v>
      </c>
      <c r="E145" s="36" t="s">
        <v>601</v>
      </c>
    </row>
    <row r="146" spans="1:16" ht="12.75">
      <c r="A146" s="25" t="s">
        <v>45</v>
      </c>
      <c r="B146" s="29" t="s">
        <v>318</v>
      </c>
      <c r="C146" s="29" t="s">
        <v>602</v>
      </c>
      <c r="D146" s="25" t="s">
        <v>47</v>
      </c>
      <c r="E146" s="30" t="s">
        <v>603</v>
      </c>
      <c r="F146" s="31" t="s">
        <v>64</v>
      </c>
      <c r="G146" s="32">
        <v>2370</v>
      </c>
      <c r="H146" s="33">
        <v>0</v>
      </c>
      <c r="I146" s="34">
        <f>ROUND(ROUND(H146,2)*ROUND(G146,3),2)</f>
      </c>
      <c r="O146">
        <f>(I146*21)/100</f>
      </c>
      <c r="P146" t="s">
        <v>23</v>
      </c>
    </row>
    <row r="147" spans="1:5" ht="409.5">
      <c r="A147" s="35" t="s">
        <v>50</v>
      </c>
      <c r="E147" s="36" t="s">
        <v>604</v>
      </c>
    </row>
    <row r="148" spans="1:5" ht="51">
      <c r="A148" s="37" t="s">
        <v>52</v>
      </c>
      <c r="E148" s="38" t="s">
        <v>605</v>
      </c>
    </row>
    <row r="149" spans="1:5" ht="76.5">
      <c r="A149" t="s">
        <v>53</v>
      </c>
      <c r="E149" s="36" t="s">
        <v>606</v>
      </c>
    </row>
    <row r="150" spans="1:16" ht="12.75">
      <c r="A150" s="25" t="s">
        <v>45</v>
      </c>
      <c r="B150" s="29" t="s">
        <v>323</v>
      </c>
      <c r="C150" s="29" t="s">
        <v>607</v>
      </c>
      <c r="D150" s="25" t="s">
        <v>47</v>
      </c>
      <c r="E150" s="30" t="s">
        <v>608</v>
      </c>
      <c r="F150" s="31" t="s">
        <v>125</v>
      </c>
      <c r="G150" s="32">
        <v>3.3</v>
      </c>
      <c r="H150" s="33">
        <v>0</v>
      </c>
      <c r="I150" s="34">
        <f>ROUND(ROUND(H150,2)*ROUND(G150,3),2)</f>
      </c>
      <c r="O150">
        <f>(I150*21)/100</f>
      </c>
      <c r="P150" t="s">
        <v>23</v>
      </c>
    </row>
    <row r="151" spans="1:5" ht="12.75">
      <c r="A151" s="35" t="s">
        <v>50</v>
      </c>
      <c r="E151" s="36" t="s">
        <v>47</v>
      </c>
    </row>
    <row r="152" spans="1:5" ht="12.75">
      <c r="A152" s="37" t="s">
        <v>52</v>
      </c>
      <c r="E152" s="38" t="s">
        <v>609</v>
      </c>
    </row>
    <row r="153" spans="1:5" ht="38.25">
      <c r="A153" t="s">
        <v>53</v>
      </c>
      <c r="E153" s="36" t="s">
        <v>610</v>
      </c>
    </row>
    <row r="154" spans="1:18" ht="12.75" customHeight="1">
      <c r="A154" s="6" t="s">
        <v>43</v>
      </c>
      <c r="B154" s="6"/>
      <c r="C154" s="41" t="s">
        <v>23</v>
      </c>
      <c r="D154" s="6"/>
      <c r="E154" s="27" t="s">
        <v>228</v>
      </c>
      <c r="F154" s="6"/>
      <c r="G154" s="6"/>
      <c r="H154" s="6"/>
      <c r="I154" s="42">
        <f>0+Q154</f>
      </c>
      <c r="O154">
        <f>0+R154</f>
      </c>
      <c r="Q154">
        <f>0+I155+I159+I163</f>
      </c>
      <c r="R154">
        <f>0+O155+O159+O163</f>
      </c>
    </row>
    <row r="155" spans="1:16" ht="12.75">
      <c r="A155" s="25" t="s">
        <v>45</v>
      </c>
      <c r="B155" s="29" t="s">
        <v>329</v>
      </c>
      <c r="C155" s="29" t="s">
        <v>230</v>
      </c>
      <c r="D155" s="25" t="s">
        <v>47</v>
      </c>
      <c r="E155" s="30" t="s">
        <v>231</v>
      </c>
      <c r="F155" s="31" t="s">
        <v>157</v>
      </c>
      <c r="G155" s="32">
        <v>174.8</v>
      </c>
      <c r="H155" s="33">
        <v>0</v>
      </c>
      <c r="I155" s="34">
        <f>ROUND(ROUND(H155,2)*ROUND(G155,3),2)</f>
      </c>
      <c r="O155">
        <f>(I155*21)/100</f>
      </c>
      <c r="P155" t="s">
        <v>23</v>
      </c>
    </row>
    <row r="156" spans="1:5" ht="12.75">
      <c r="A156" s="35" t="s">
        <v>50</v>
      </c>
      <c r="E156" s="36" t="s">
        <v>232</v>
      </c>
    </row>
    <row r="157" spans="1:5" ht="12.75">
      <c r="A157" s="37" t="s">
        <v>52</v>
      </c>
      <c r="E157" s="38" t="s">
        <v>611</v>
      </c>
    </row>
    <row r="158" spans="1:5" ht="25.5">
      <c r="A158" t="s">
        <v>53</v>
      </c>
      <c r="E158" s="36" t="s">
        <v>234</v>
      </c>
    </row>
    <row r="159" spans="1:16" ht="12.75">
      <c r="A159" s="25" t="s">
        <v>45</v>
      </c>
      <c r="B159" s="29" t="s">
        <v>335</v>
      </c>
      <c r="C159" s="29" t="s">
        <v>236</v>
      </c>
      <c r="D159" s="25" t="s">
        <v>47</v>
      </c>
      <c r="E159" s="30" t="s">
        <v>237</v>
      </c>
      <c r="F159" s="31" t="s">
        <v>135</v>
      </c>
      <c r="G159" s="32">
        <v>76</v>
      </c>
      <c r="H159" s="33">
        <v>0</v>
      </c>
      <c r="I159" s="34">
        <f>ROUND(ROUND(H159,2)*ROUND(G159,3),2)</f>
      </c>
      <c r="O159">
        <f>(I159*21)/100</f>
      </c>
      <c r="P159" t="s">
        <v>23</v>
      </c>
    </row>
    <row r="160" spans="1:5" ht="25.5">
      <c r="A160" s="35" t="s">
        <v>50</v>
      </c>
      <c r="E160" s="36" t="s">
        <v>238</v>
      </c>
    </row>
    <row r="161" spans="1:5" ht="12.75">
      <c r="A161" s="37" t="s">
        <v>52</v>
      </c>
      <c r="E161" s="38" t="s">
        <v>612</v>
      </c>
    </row>
    <row r="162" spans="1:5" ht="165.75">
      <c r="A162" t="s">
        <v>53</v>
      </c>
      <c r="E162" s="36" t="s">
        <v>240</v>
      </c>
    </row>
    <row r="163" spans="1:16" ht="12.75">
      <c r="A163" s="25" t="s">
        <v>45</v>
      </c>
      <c r="B163" s="29" t="s">
        <v>340</v>
      </c>
      <c r="C163" s="29" t="s">
        <v>242</v>
      </c>
      <c r="D163" s="25" t="s">
        <v>47</v>
      </c>
      <c r="E163" s="30" t="s">
        <v>243</v>
      </c>
      <c r="F163" s="31" t="s">
        <v>157</v>
      </c>
      <c r="G163" s="32">
        <v>500</v>
      </c>
      <c r="H163" s="33">
        <v>0</v>
      </c>
      <c r="I163" s="34">
        <f>ROUND(ROUND(H163,2)*ROUND(G163,3),2)</f>
      </c>
      <c r="O163">
        <f>(I163*21)/100</f>
      </c>
      <c r="P163" t="s">
        <v>23</v>
      </c>
    </row>
    <row r="164" spans="1:5" ht="25.5">
      <c r="A164" s="35" t="s">
        <v>50</v>
      </c>
      <c r="E164" s="36" t="s">
        <v>613</v>
      </c>
    </row>
    <row r="165" spans="1:5" ht="12.75">
      <c r="A165" s="37" t="s">
        <v>52</v>
      </c>
      <c r="E165" s="38" t="s">
        <v>614</v>
      </c>
    </row>
    <row r="166" spans="1:5" ht="38.25">
      <c r="A166" t="s">
        <v>53</v>
      </c>
      <c r="E166" s="36" t="s">
        <v>246</v>
      </c>
    </row>
    <row r="167" spans="1:18" ht="12.75" customHeight="1">
      <c r="A167" s="6" t="s">
        <v>43</v>
      </c>
      <c r="B167" s="6"/>
      <c r="C167" s="41" t="s">
        <v>33</v>
      </c>
      <c r="D167" s="6"/>
      <c r="E167" s="27" t="s">
        <v>247</v>
      </c>
      <c r="F167" s="6"/>
      <c r="G167" s="6"/>
      <c r="H167" s="6"/>
      <c r="I167" s="42">
        <f>0+Q167</f>
      </c>
      <c r="O167">
        <f>0+R167</f>
      </c>
      <c r="Q167">
        <f>0+I168</f>
      </c>
      <c r="R167">
        <f>0+O168</f>
      </c>
    </row>
    <row r="168" spans="1:16" ht="12.75">
      <c r="A168" s="25" t="s">
        <v>45</v>
      </c>
      <c r="B168" s="29" t="s">
        <v>345</v>
      </c>
      <c r="C168" s="29" t="s">
        <v>255</v>
      </c>
      <c r="D168" s="25" t="s">
        <v>47</v>
      </c>
      <c r="E168" s="30" t="s">
        <v>256</v>
      </c>
      <c r="F168" s="31" t="s">
        <v>125</v>
      </c>
      <c r="G168" s="32">
        <v>4</v>
      </c>
      <c r="H168" s="33">
        <v>0</v>
      </c>
      <c r="I168" s="34">
        <f>ROUND(ROUND(H168,2)*ROUND(G168,3),2)</f>
      </c>
      <c r="O168">
        <f>(I168*21)/100</f>
      </c>
      <c r="P168" t="s">
        <v>23</v>
      </c>
    </row>
    <row r="169" spans="1:5" ht="12.75">
      <c r="A169" s="35" t="s">
        <v>50</v>
      </c>
      <c r="E169" s="36" t="s">
        <v>257</v>
      </c>
    </row>
    <row r="170" spans="1:5" ht="12.75">
      <c r="A170" s="37" t="s">
        <v>52</v>
      </c>
      <c r="E170" s="38" t="s">
        <v>615</v>
      </c>
    </row>
    <row r="171" spans="1:5" ht="38.25">
      <c r="A171" t="s">
        <v>53</v>
      </c>
      <c r="E171" s="36" t="s">
        <v>259</v>
      </c>
    </row>
    <row r="172" spans="1:18" ht="12.75" customHeight="1">
      <c r="A172" s="6" t="s">
        <v>43</v>
      </c>
      <c r="B172" s="6"/>
      <c r="C172" s="41" t="s">
        <v>35</v>
      </c>
      <c r="D172" s="6"/>
      <c r="E172" s="27" t="s">
        <v>265</v>
      </c>
      <c r="F172" s="6"/>
      <c r="G172" s="6"/>
      <c r="H172" s="6"/>
      <c r="I172" s="42">
        <f>0+Q172</f>
      </c>
      <c r="O172">
        <f>0+R172</f>
      </c>
      <c r="Q172">
        <f>0+I173+I177+I181+I185+I189+I193+I197+I201+I205+I209+I213+I217+I221+I225+I229+I233+I237+I241+I245</f>
      </c>
      <c r="R172">
        <f>0+O173+O177+O181+O185+O189+O193+O197+O201+O205+O209+O213+O217+O221+O225+O229+O233+O237+O241+O245</f>
      </c>
    </row>
    <row r="173" spans="1:16" ht="12.75">
      <c r="A173" s="25" t="s">
        <v>45</v>
      </c>
      <c r="B173" s="29" t="s">
        <v>351</v>
      </c>
      <c r="C173" s="29" t="s">
        <v>273</v>
      </c>
      <c r="D173" s="25" t="s">
        <v>47</v>
      </c>
      <c r="E173" s="30" t="s">
        <v>274</v>
      </c>
      <c r="F173" s="31" t="s">
        <v>157</v>
      </c>
      <c r="G173" s="32">
        <v>310</v>
      </c>
      <c r="H173" s="33">
        <v>0</v>
      </c>
      <c r="I173" s="34">
        <f>ROUND(ROUND(H173,2)*ROUND(G173,3),2)</f>
      </c>
      <c r="O173">
        <f>(I173*21)/100</f>
      </c>
      <c r="P173" t="s">
        <v>23</v>
      </c>
    </row>
    <row r="174" spans="1:5" ht="12.75">
      <c r="A174" s="35" t="s">
        <v>50</v>
      </c>
      <c r="E174" s="36" t="s">
        <v>616</v>
      </c>
    </row>
    <row r="175" spans="1:5" ht="12.75">
      <c r="A175" s="37" t="s">
        <v>52</v>
      </c>
      <c r="E175" s="38" t="s">
        <v>617</v>
      </c>
    </row>
    <row r="176" spans="1:5" ht="127.5">
      <c r="A176" t="s">
        <v>53</v>
      </c>
      <c r="E176" s="36" t="s">
        <v>271</v>
      </c>
    </row>
    <row r="177" spans="1:16" ht="25.5">
      <c r="A177" s="25" t="s">
        <v>45</v>
      </c>
      <c r="B177" s="29" t="s">
        <v>356</v>
      </c>
      <c r="C177" s="29" t="s">
        <v>618</v>
      </c>
      <c r="D177" s="25" t="s">
        <v>47</v>
      </c>
      <c r="E177" s="30" t="s">
        <v>619</v>
      </c>
      <c r="F177" s="31" t="s">
        <v>157</v>
      </c>
      <c r="G177" s="32">
        <v>157</v>
      </c>
      <c r="H177" s="33">
        <v>0</v>
      </c>
      <c r="I177" s="34">
        <f>ROUND(ROUND(H177,2)*ROUND(G177,3),2)</f>
      </c>
      <c r="O177">
        <f>(I177*21)/100</f>
      </c>
      <c r="P177" t="s">
        <v>23</v>
      </c>
    </row>
    <row r="178" spans="1:5" ht="12.75">
      <c r="A178" s="35" t="s">
        <v>50</v>
      </c>
      <c r="E178" s="36" t="s">
        <v>620</v>
      </c>
    </row>
    <row r="179" spans="1:5" ht="12.75">
      <c r="A179" s="37" t="s">
        <v>52</v>
      </c>
      <c r="E179" s="38" t="s">
        <v>621</v>
      </c>
    </row>
    <row r="180" spans="1:5" ht="51">
      <c r="A180" t="s">
        <v>53</v>
      </c>
      <c r="E180" s="36" t="s">
        <v>287</v>
      </c>
    </row>
    <row r="181" spans="1:16" ht="12.75">
      <c r="A181" s="25" t="s">
        <v>45</v>
      </c>
      <c r="B181" s="29" t="s">
        <v>362</v>
      </c>
      <c r="C181" s="29" t="s">
        <v>283</v>
      </c>
      <c r="D181" s="25" t="s">
        <v>47</v>
      </c>
      <c r="E181" s="30" t="s">
        <v>284</v>
      </c>
      <c r="F181" s="31" t="s">
        <v>157</v>
      </c>
      <c r="G181" s="32">
        <v>388</v>
      </c>
      <c r="H181" s="33">
        <v>0</v>
      </c>
      <c r="I181" s="34">
        <f>ROUND(ROUND(H181,2)*ROUND(G181,3),2)</f>
      </c>
      <c r="O181">
        <f>(I181*21)/100</f>
      </c>
      <c r="P181" t="s">
        <v>23</v>
      </c>
    </row>
    <row r="182" spans="1:5" ht="12.75">
      <c r="A182" s="35" t="s">
        <v>50</v>
      </c>
      <c r="E182" s="36" t="s">
        <v>285</v>
      </c>
    </row>
    <row r="183" spans="1:5" ht="12.75">
      <c r="A183" s="37" t="s">
        <v>52</v>
      </c>
      <c r="E183" s="38" t="s">
        <v>622</v>
      </c>
    </row>
    <row r="184" spans="1:5" ht="51">
      <c r="A184" t="s">
        <v>53</v>
      </c>
      <c r="E184" s="36" t="s">
        <v>287</v>
      </c>
    </row>
    <row r="185" spans="1:16" ht="12.75">
      <c r="A185" s="25" t="s">
        <v>45</v>
      </c>
      <c r="B185" s="29" t="s">
        <v>368</v>
      </c>
      <c r="C185" s="29" t="s">
        <v>623</v>
      </c>
      <c r="D185" s="25" t="s">
        <v>47</v>
      </c>
      <c r="E185" s="30" t="s">
        <v>624</v>
      </c>
      <c r="F185" s="31" t="s">
        <v>157</v>
      </c>
      <c r="G185" s="32">
        <v>9</v>
      </c>
      <c r="H185" s="33">
        <v>0</v>
      </c>
      <c r="I185" s="34">
        <f>ROUND(ROUND(H185,2)*ROUND(G185,3),2)</f>
      </c>
      <c r="O185">
        <f>(I185*21)/100</f>
      </c>
      <c r="P185" t="s">
        <v>23</v>
      </c>
    </row>
    <row r="186" spans="1:5" ht="12.75">
      <c r="A186" s="35" t="s">
        <v>50</v>
      </c>
      <c r="E186" s="36" t="s">
        <v>625</v>
      </c>
    </row>
    <row r="187" spans="1:5" ht="12.75">
      <c r="A187" s="37" t="s">
        <v>52</v>
      </c>
      <c r="E187" s="38" t="s">
        <v>159</v>
      </c>
    </row>
    <row r="188" spans="1:5" ht="51">
      <c r="A188" t="s">
        <v>53</v>
      </c>
      <c r="E188" s="36" t="s">
        <v>287</v>
      </c>
    </row>
    <row r="189" spans="1:16" ht="12.75">
      <c r="A189" s="25" t="s">
        <v>45</v>
      </c>
      <c r="B189" s="29" t="s">
        <v>374</v>
      </c>
      <c r="C189" s="29" t="s">
        <v>289</v>
      </c>
      <c r="D189" s="25" t="s">
        <v>47</v>
      </c>
      <c r="E189" s="30" t="s">
        <v>290</v>
      </c>
      <c r="F189" s="31" t="s">
        <v>157</v>
      </c>
      <c r="G189" s="32">
        <v>558</v>
      </c>
      <c r="H189" s="33">
        <v>0</v>
      </c>
      <c r="I189" s="34">
        <f>ROUND(ROUND(H189,2)*ROUND(G189,3),2)</f>
      </c>
      <c r="O189">
        <f>(I189*21)/100</f>
      </c>
      <c r="P189" t="s">
        <v>23</v>
      </c>
    </row>
    <row r="190" spans="1:5" ht="12.75">
      <c r="A190" s="35" t="s">
        <v>50</v>
      </c>
      <c r="E190" s="36" t="s">
        <v>626</v>
      </c>
    </row>
    <row r="191" spans="1:5" ht="51">
      <c r="A191" s="37" t="s">
        <v>52</v>
      </c>
      <c r="E191" s="38" t="s">
        <v>627</v>
      </c>
    </row>
    <row r="192" spans="1:5" ht="51">
      <c r="A192" t="s">
        <v>53</v>
      </c>
      <c r="E192" s="36" t="s">
        <v>287</v>
      </c>
    </row>
    <row r="193" spans="1:16" ht="12.75">
      <c r="A193" s="25" t="s">
        <v>45</v>
      </c>
      <c r="B193" s="29" t="s">
        <v>380</v>
      </c>
      <c r="C193" s="29" t="s">
        <v>628</v>
      </c>
      <c r="D193" s="25" t="s">
        <v>47</v>
      </c>
      <c r="E193" s="30" t="s">
        <v>629</v>
      </c>
      <c r="F193" s="31" t="s">
        <v>157</v>
      </c>
      <c r="G193" s="32">
        <v>70</v>
      </c>
      <c r="H193" s="33">
        <v>0</v>
      </c>
      <c r="I193" s="34">
        <f>ROUND(ROUND(H193,2)*ROUND(G193,3),2)</f>
      </c>
      <c r="O193">
        <f>(I193*21)/100</f>
      </c>
      <c r="P193" t="s">
        <v>23</v>
      </c>
    </row>
    <row r="194" spans="1:5" ht="25.5">
      <c r="A194" s="35" t="s">
        <v>50</v>
      </c>
      <c r="E194" s="36" t="s">
        <v>630</v>
      </c>
    </row>
    <row r="195" spans="1:5" ht="12.75">
      <c r="A195" s="37" t="s">
        <v>52</v>
      </c>
      <c r="E195" s="38" t="s">
        <v>239</v>
      </c>
    </row>
    <row r="196" spans="1:5" ht="102">
      <c r="A196" t="s">
        <v>53</v>
      </c>
      <c r="E196" s="36" t="s">
        <v>631</v>
      </c>
    </row>
    <row r="197" spans="1:16" ht="12.75">
      <c r="A197" s="25" t="s">
        <v>45</v>
      </c>
      <c r="B197" s="29" t="s">
        <v>386</v>
      </c>
      <c r="C197" s="29" t="s">
        <v>294</v>
      </c>
      <c r="D197" s="25" t="s">
        <v>47</v>
      </c>
      <c r="E197" s="30" t="s">
        <v>295</v>
      </c>
      <c r="F197" s="31" t="s">
        <v>157</v>
      </c>
      <c r="G197" s="32">
        <v>310</v>
      </c>
      <c r="H197" s="33">
        <v>0</v>
      </c>
      <c r="I197" s="34">
        <f>ROUND(ROUND(H197,2)*ROUND(G197,3),2)</f>
      </c>
      <c r="O197">
        <f>(I197*21)/100</f>
      </c>
      <c r="P197" t="s">
        <v>23</v>
      </c>
    </row>
    <row r="198" spans="1:5" ht="12.75">
      <c r="A198" s="35" t="s">
        <v>50</v>
      </c>
      <c r="E198" s="36" t="s">
        <v>296</v>
      </c>
    </row>
    <row r="199" spans="1:5" ht="12.75">
      <c r="A199" s="37" t="s">
        <v>52</v>
      </c>
      <c r="E199" s="38" t="s">
        <v>617</v>
      </c>
    </row>
    <row r="200" spans="1:5" ht="51">
      <c r="A200" t="s">
        <v>53</v>
      </c>
      <c r="E200" s="36" t="s">
        <v>297</v>
      </c>
    </row>
    <row r="201" spans="1:16" ht="12.75">
      <c r="A201" s="25" t="s">
        <v>45</v>
      </c>
      <c r="B201" s="29" t="s">
        <v>392</v>
      </c>
      <c r="C201" s="29" t="s">
        <v>299</v>
      </c>
      <c r="D201" s="25" t="s">
        <v>47</v>
      </c>
      <c r="E201" s="30" t="s">
        <v>300</v>
      </c>
      <c r="F201" s="31" t="s">
        <v>157</v>
      </c>
      <c r="G201" s="32">
        <v>500</v>
      </c>
      <c r="H201" s="33">
        <v>0</v>
      </c>
      <c r="I201" s="34">
        <f>ROUND(ROUND(H201,2)*ROUND(G201,3),2)</f>
      </c>
      <c r="O201">
        <f>(I201*21)/100</f>
      </c>
      <c r="P201" t="s">
        <v>23</v>
      </c>
    </row>
    <row r="202" spans="1:5" ht="12.75">
      <c r="A202" s="35" t="s">
        <v>50</v>
      </c>
      <c r="E202" s="36" t="s">
        <v>47</v>
      </c>
    </row>
    <row r="203" spans="1:5" ht="38.25">
      <c r="A203" s="37" t="s">
        <v>52</v>
      </c>
      <c r="E203" s="38" t="s">
        <v>632</v>
      </c>
    </row>
    <row r="204" spans="1:5" ht="51">
      <c r="A204" t="s">
        <v>53</v>
      </c>
      <c r="E204" s="36" t="s">
        <v>297</v>
      </c>
    </row>
    <row r="205" spans="1:16" ht="12.75">
      <c r="A205" s="25" t="s">
        <v>45</v>
      </c>
      <c r="B205" s="29" t="s">
        <v>397</v>
      </c>
      <c r="C205" s="29" t="s">
        <v>309</v>
      </c>
      <c r="D205" s="25" t="s">
        <v>47</v>
      </c>
      <c r="E205" s="30" t="s">
        <v>310</v>
      </c>
      <c r="F205" s="31" t="s">
        <v>157</v>
      </c>
      <c r="G205" s="32">
        <v>250</v>
      </c>
      <c r="H205" s="33">
        <v>0</v>
      </c>
      <c r="I205" s="34">
        <f>ROUND(ROUND(H205,2)*ROUND(G205,3),2)</f>
      </c>
      <c r="O205">
        <f>(I205*21)/100</f>
      </c>
      <c r="P205" t="s">
        <v>23</v>
      </c>
    </row>
    <row r="206" spans="1:5" ht="12.75">
      <c r="A206" s="35" t="s">
        <v>50</v>
      </c>
      <c r="E206" s="36" t="s">
        <v>633</v>
      </c>
    </row>
    <row r="207" spans="1:5" ht="12.75">
      <c r="A207" s="37" t="s">
        <v>52</v>
      </c>
      <c r="E207" s="38" t="s">
        <v>634</v>
      </c>
    </row>
    <row r="208" spans="1:5" ht="140.25">
      <c r="A208" t="s">
        <v>53</v>
      </c>
      <c r="E208" s="36" t="s">
        <v>313</v>
      </c>
    </row>
    <row r="209" spans="1:16" ht="12.75">
      <c r="A209" s="25" t="s">
        <v>45</v>
      </c>
      <c r="B209" s="29" t="s">
        <v>401</v>
      </c>
      <c r="C209" s="29" t="s">
        <v>315</v>
      </c>
      <c r="D209" s="25" t="s">
        <v>47</v>
      </c>
      <c r="E209" s="30" t="s">
        <v>316</v>
      </c>
      <c r="F209" s="31" t="s">
        <v>157</v>
      </c>
      <c r="G209" s="32">
        <v>250</v>
      </c>
      <c r="H209" s="33">
        <v>0</v>
      </c>
      <c r="I209" s="34">
        <f>ROUND(ROUND(H209,2)*ROUND(G209,3),2)</f>
      </c>
      <c r="O209">
        <f>(I209*21)/100</f>
      </c>
      <c r="P209" t="s">
        <v>23</v>
      </c>
    </row>
    <row r="210" spans="1:5" ht="12.75">
      <c r="A210" s="35" t="s">
        <v>50</v>
      </c>
      <c r="E210" s="36" t="s">
        <v>317</v>
      </c>
    </row>
    <row r="211" spans="1:5" ht="12.75">
      <c r="A211" s="37" t="s">
        <v>52</v>
      </c>
      <c r="E211" s="38" t="s">
        <v>634</v>
      </c>
    </row>
    <row r="212" spans="1:5" ht="140.25">
      <c r="A212" t="s">
        <v>53</v>
      </c>
      <c r="E212" s="36" t="s">
        <v>313</v>
      </c>
    </row>
    <row r="213" spans="1:16" ht="12.75">
      <c r="A213" s="25" t="s">
        <v>45</v>
      </c>
      <c r="B213" s="29" t="s">
        <v>404</v>
      </c>
      <c r="C213" s="29" t="s">
        <v>319</v>
      </c>
      <c r="D213" s="25" t="s">
        <v>47</v>
      </c>
      <c r="E213" s="30" t="s">
        <v>320</v>
      </c>
      <c r="F213" s="31" t="s">
        <v>157</v>
      </c>
      <c r="G213" s="32">
        <v>250</v>
      </c>
      <c r="H213" s="33">
        <v>0</v>
      </c>
      <c r="I213" s="34">
        <f>ROUND(ROUND(H213,2)*ROUND(G213,3),2)</f>
      </c>
      <c r="O213">
        <f>(I213*21)/100</f>
      </c>
      <c r="P213" t="s">
        <v>23</v>
      </c>
    </row>
    <row r="214" spans="1:5" ht="12.75">
      <c r="A214" s="35" t="s">
        <v>50</v>
      </c>
      <c r="E214" s="36" t="s">
        <v>321</v>
      </c>
    </row>
    <row r="215" spans="1:5" ht="12.75">
      <c r="A215" s="37" t="s">
        <v>52</v>
      </c>
      <c r="E215" s="38" t="s">
        <v>634</v>
      </c>
    </row>
    <row r="216" spans="1:5" ht="140.25">
      <c r="A216" t="s">
        <v>53</v>
      </c>
      <c r="E216" s="36" t="s">
        <v>313</v>
      </c>
    </row>
    <row r="217" spans="1:16" ht="12.75">
      <c r="A217" s="25" t="s">
        <v>45</v>
      </c>
      <c r="B217" s="29" t="s">
        <v>409</v>
      </c>
      <c r="C217" s="29" t="s">
        <v>635</v>
      </c>
      <c r="D217" s="25" t="s">
        <v>47</v>
      </c>
      <c r="E217" s="30" t="s">
        <v>636</v>
      </c>
      <c r="F217" s="31" t="s">
        <v>157</v>
      </c>
      <c r="G217" s="32">
        <v>135</v>
      </c>
      <c r="H217" s="33">
        <v>0</v>
      </c>
      <c r="I217" s="34">
        <f>ROUND(ROUND(H217,2)*ROUND(G217,3),2)</f>
      </c>
      <c r="O217">
        <f>(I217*21)/100</f>
      </c>
      <c r="P217" t="s">
        <v>23</v>
      </c>
    </row>
    <row r="218" spans="1:5" ht="51">
      <c r="A218" s="35" t="s">
        <v>50</v>
      </c>
      <c r="E218" s="36" t="s">
        <v>637</v>
      </c>
    </row>
    <row r="219" spans="1:5" ht="12.75">
      <c r="A219" s="37" t="s">
        <v>52</v>
      </c>
      <c r="E219" s="38" t="s">
        <v>638</v>
      </c>
    </row>
    <row r="220" spans="1:5" ht="153">
      <c r="A220" t="s">
        <v>53</v>
      </c>
      <c r="E220" s="36" t="s">
        <v>334</v>
      </c>
    </row>
    <row r="221" spans="1:16" ht="12.75">
      <c r="A221" s="25" t="s">
        <v>45</v>
      </c>
      <c r="B221" s="29" t="s">
        <v>413</v>
      </c>
      <c r="C221" s="29" t="s">
        <v>639</v>
      </c>
      <c r="D221" s="25" t="s">
        <v>47</v>
      </c>
      <c r="E221" s="30" t="s">
        <v>640</v>
      </c>
      <c r="F221" s="31" t="s">
        <v>157</v>
      </c>
      <c r="G221" s="32">
        <v>1.23</v>
      </c>
      <c r="H221" s="33">
        <v>0</v>
      </c>
      <c r="I221" s="34">
        <f>ROUND(ROUND(H221,2)*ROUND(G221,3),2)</f>
      </c>
      <c r="O221">
        <f>(I221*21)/100</f>
      </c>
      <c r="P221" t="s">
        <v>23</v>
      </c>
    </row>
    <row r="222" spans="1:5" ht="12.75">
      <c r="A222" s="35" t="s">
        <v>50</v>
      </c>
      <c r="E222" s="36" t="s">
        <v>641</v>
      </c>
    </row>
    <row r="223" spans="1:5" ht="12.75">
      <c r="A223" s="37" t="s">
        <v>52</v>
      </c>
      <c r="E223" s="38" t="s">
        <v>642</v>
      </c>
    </row>
    <row r="224" spans="1:5" ht="153">
      <c r="A224" t="s">
        <v>53</v>
      </c>
      <c r="E224" s="36" t="s">
        <v>334</v>
      </c>
    </row>
    <row r="225" spans="1:16" ht="12.75">
      <c r="A225" s="25" t="s">
        <v>45</v>
      </c>
      <c r="B225" s="29" t="s">
        <v>417</v>
      </c>
      <c r="C225" s="29" t="s">
        <v>336</v>
      </c>
      <c r="D225" s="25" t="s">
        <v>47</v>
      </c>
      <c r="E225" s="30" t="s">
        <v>337</v>
      </c>
      <c r="F225" s="31" t="s">
        <v>157</v>
      </c>
      <c r="G225" s="32">
        <v>25</v>
      </c>
      <c r="H225" s="33">
        <v>0</v>
      </c>
      <c r="I225" s="34">
        <f>ROUND(ROUND(H225,2)*ROUND(G225,3),2)</f>
      </c>
      <c r="O225">
        <f>(I225*21)/100</f>
      </c>
      <c r="P225" t="s">
        <v>23</v>
      </c>
    </row>
    <row r="226" spans="1:5" ht="12.75">
      <c r="A226" s="35" t="s">
        <v>50</v>
      </c>
      <c r="E226" s="36" t="s">
        <v>338</v>
      </c>
    </row>
    <row r="227" spans="1:5" ht="12.75">
      <c r="A227" s="37" t="s">
        <v>52</v>
      </c>
      <c r="E227" s="38" t="s">
        <v>477</v>
      </c>
    </row>
    <row r="228" spans="1:5" ht="153">
      <c r="A228" t="s">
        <v>53</v>
      </c>
      <c r="E228" s="36" t="s">
        <v>334</v>
      </c>
    </row>
    <row r="229" spans="1:16" ht="12.75">
      <c r="A229" s="25" t="s">
        <v>45</v>
      </c>
      <c r="B229" s="29" t="s">
        <v>421</v>
      </c>
      <c r="C229" s="29" t="s">
        <v>341</v>
      </c>
      <c r="D229" s="25" t="s">
        <v>47</v>
      </c>
      <c r="E229" s="30" t="s">
        <v>342</v>
      </c>
      <c r="F229" s="31" t="s">
        <v>157</v>
      </c>
      <c r="G229" s="32">
        <v>281</v>
      </c>
      <c r="H229" s="33">
        <v>0</v>
      </c>
      <c r="I229" s="34">
        <f>ROUND(ROUND(H229,2)*ROUND(G229,3),2)</f>
      </c>
      <c r="O229">
        <f>(I229*21)/100</f>
      </c>
      <c r="P229" t="s">
        <v>23</v>
      </c>
    </row>
    <row r="230" spans="1:5" ht="25.5">
      <c r="A230" s="35" t="s">
        <v>50</v>
      </c>
      <c r="E230" s="36" t="s">
        <v>343</v>
      </c>
    </row>
    <row r="231" spans="1:5" ht="12.75">
      <c r="A231" s="37" t="s">
        <v>52</v>
      </c>
      <c r="E231" s="38" t="s">
        <v>643</v>
      </c>
    </row>
    <row r="232" spans="1:5" ht="153">
      <c r="A232" t="s">
        <v>53</v>
      </c>
      <c r="E232" s="36" t="s">
        <v>334</v>
      </c>
    </row>
    <row r="233" spans="1:16" ht="12.75">
      <c r="A233" s="25" t="s">
        <v>45</v>
      </c>
      <c r="B233" s="29" t="s">
        <v>426</v>
      </c>
      <c r="C233" s="29" t="s">
        <v>644</v>
      </c>
      <c r="D233" s="25" t="s">
        <v>47</v>
      </c>
      <c r="E233" s="30" t="s">
        <v>645</v>
      </c>
      <c r="F233" s="31" t="s">
        <v>157</v>
      </c>
      <c r="G233" s="32">
        <v>84</v>
      </c>
      <c r="H233" s="33">
        <v>0</v>
      </c>
      <c r="I233" s="34">
        <f>ROUND(ROUND(H233,2)*ROUND(G233,3),2)</f>
      </c>
      <c r="O233">
        <f>(I233*21)/100</f>
      </c>
      <c r="P233" t="s">
        <v>23</v>
      </c>
    </row>
    <row r="234" spans="1:5" ht="25.5">
      <c r="A234" s="35" t="s">
        <v>50</v>
      </c>
      <c r="E234" s="36" t="s">
        <v>646</v>
      </c>
    </row>
    <row r="235" spans="1:5" ht="12.75">
      <c r="A235" s="37" t="s">
        <v>52</v>
      </c>
      <c r="E235" s="38" t="s">
        <v>647</v>
      </c>
    </row>
    <row r="236" spans="1:5" ht="153">
      <c r="A236" t="s">
        <v>53</v>
      </c>
      <c r="E236" s="36" t="s">
        <v>334</v>
      </c>
    </row>
    <row r="237" spans="1:16" ht="12.75">
      <c r="A237" s="25" t="s">
        <v>45</v>
      </c>
      <c r="B237" s="29" t="s">
        <v>432</v>
      </c>
      <c r="C237" s="29" t="s">
        <v>648</v>
      </c>
      <c r="D237" s="25" t="s">
        <v>47</v>
      </c>
      <c r="E237" s="30" t="s">
        <v>649</v>
      </c>
      <c r="F237" s="31" t="s">
        <v>157</v>
      </c>
      <c r="G237" s="32">
        <v>9</v>
      </c>
      <c r="H237" s="33">
        <v>0</v>
      </c>
      <c r="I237" s="34">
        <f>ROUND(ROUND(H237,2)*ROUND(G237,3),2)</f>
      </c>
      <c r="O237">
        <f>(I237*21)/100</f>
      </c>
      <c r="P237" t="s">
        <v>23</v>
      </c>
    </row>
    <row r="238" spans="1:5" ht="25.5">
      <c r="A238" s="35" t="s">
        <v>50</v>
      </c>
      <c r="E238" s="36" t="s">
        <v>650</v>
      </c>
    </row>
    <row r="239" spans="1:5" ht="12.75">
      <c r="A239" s="37" t="s">
        <v>52</v>
      </c>
      <c r="E239" s="38" t="s">
        <v>159</v>
      </c>
    </row>
    <row r="240" spans="1:5" ht="153">
      <c r="A240" t="s">
        <v>53</v>
      </c>
      <c r="E240" s="36" t="s">
        <v>334</v>
      </c>
    </row>
    <row r="241" spans="1:16" ht="25.5">
      <c r="A241" s="25" t="s">
        <v>45</v>
      </c>
      <c r="B241" s="29" t="s">
        <v>437</v>
      </c>
      <c r="C241" s="29" t="s">
        <v>651</v>
      </c>
      <c r="D241" s="25" t="s">
        <v>47</v>
      </c>
      <c r="E241" s="30" t="s">
        <v>652</v>
      </c>
      <c r="F241" s="31" t="s">
        <v>157</v>
      </c>
      <c r="G241" s="32">
        <v>4.5</v>
      </c>
      <c r="H241" s="33">
        <v>0</v>
      </c>
      <c r="I241" s="34">
        <f>ROUND(ROUND(H241,2)*ROUND(G241,3),2)</f>
      </c>
      <c r="O241">
        <f>(I241*21)/100</f>
      </c>
      <c r="P241" t="s">
        <v>23</v>
      </c>
    </row>
    <row r="242" spans="1:5" ht="25.5">
      <c r="A242" s="35" t="s">
        <v>50</v>
      </c>
      <c r="E242" s="36" t="s">
        <v>653</v>
      </c>
    </row>
    <row r="243" spans="1:5" ht="12.75">
      <c r="A243" s="37" t="s">
        <v>52</v>
      </c>
      <c r="E243" s="38" t="s">
        <v>654</v>
      </c>
    </row>
    <row r="244" spans="1:5" ht="153">
      <c r="A244" t="s">
        <v>53</v>
      </c>
      <c r="E244" s="36" t="s">
        <v>334</v>
      </c>
    </row>
    <row r="245" spans="1:16" ht="25.5">
      <c r="A245" s="25" t="s">
        <v>45</v>
      </c>
      <c r="B245" s="29" t="s">
        <v>442</v>
      </c>
      <c r="C245" s="29" t="s">
        <v>346</v>
      </c>
      <c r="D245" s="25" t="s">
        <v>47</v>
      </c>
      <c r="E245" s="30" t="s">
        <v>347</v>
      </c>
      <c r="F245" s="31" t="s">
        <v>157</v>
      </c>
      <c r="G245" s="32">
        <v>33</v>
      </c>
      <c r="H245" s="33">
        <v>0</v>
      </c>
      <c r="I245" s="34">
        <f>ROUND(ROUND(H245,2)*ROUND(G245,3),2)</f>
      </c>
      <c r="O245">
        <f>(I245*21)/100</f>
      </c>
      <c r="P245" t="s">
        <v>23</v>
      </c>
    </row>
    <row r="246" spans="1:5" ht="25.5">
      <c r="A246" s="35" t="s">
        <v>50</v>
      </c>
      <c r="E246" s="36" t="s">
        <v>348</v>
      </c>
    </row>
    <row r="247" spans="1:5" ht="12.75">
      <c r="A247" s="37" t="s">
        <v>52</v>
      </c>
      <c r="E247" s="38" t="s">
        <v>655</v>
      </c>
    </row>
    <row r="248" spans="1:5" ht="153">
      <c r="A248" t="s">
        <v>53</v>
      </c>
      <c r="E248" s="36" t="s">
        <v>334</v>
      </c>
    </row>
    <row r="249" spans="1:18" ht="12.75" customHeight="1">
      <c r="A249" s="6" t="s">
        <v>43</v>
      </c>
      <c r="B249" s="6"/>
      <c r="C249" s="41" t="s">
        <v>72</v>
      </c>
      <c r="D249" s="6"/>
      <c r="E249" s="27" t="s">
        <v>350</v>
      </c>
      <c r="F249" s="6"/>
      <c r="G249" s="6"/>
      <c r="H249" s="6"/>
      <c r="I249" s="42">
        <f>0+Q249</f>
      </c>
      <c r="O249">
        <f>0+R249</f>
      </c>
      <c r="Q249">
        <f>0+I250</f>
      </c>
      <c r="R249">
        <f>0+O250</f>
      </c>
    </row>
    <row r="250" spans="1:16" ht="12.75">
      <c r="A250" s="25" t="s">
        <v>45</v>
      </c>
      <c r="B250" s="29" t="s">
        <v>446</v>
      </c>
      <c r="C250" s="29" t="s">
        <v>656</v>
      </c>
      <c r="D250" s="25" t="s">
        <v>47</v>
      </c>
      <c r="E250" s="30" t="s">
        <v>657</v>
      </c>
      <c r="F250" s="31" t="s">
        <v>157</v>
      </c>
      <c r="G250" s="32">
        <v>48</v>
      </c>
      <c r="H250" s="33">
        <v>0</v>
      </c>
      <c r="I250" s="34">
        <f>ROUND(ROUND(H250,2)*ROUND(G250,3),2)</f>
      </c>
      <c r="O250">
        <f>(I250*21)/100</f>
      </c>
      <c r="P250" t="s">
        <v>23</v>
      </c>
    </row>
    <row r="251" spans="1:5" ht="12.75">
      <c r="A251" s="35" t="s">
        <v>50</v>
      </c>
      <c r="E251" s="36" t="s">
        <v>658</v>
      </c>
    </row>
    <row r="252" spans="1:5" ht="12.75">
      <c r="A252" s="37" t="s">
        <v>52</v>
      </c>
      <c r="E252" s="38" t="s">
        <v>659</v>
      </c>
    </row>
    <row r="253" spans="1:5" ht="191.25">
      <c r="A253" t="s">
        <v>53</v>
      </c>
      <c r="E253" s="36" t="s">
        <v>660</v>
      </c>
    </row>
    <row r="254" spans="1:18" ht="12.75" customHeight="1">
      <c r="A254" s="6" t="s">
        <v>43</v>
      </c>
      <c r="B254" s="6"/>
      <c r="C254" s="41" t="s">
        <v>76</v>
      </c>
      <c r="D254" s="6"/>
      <c r="E254" s="27" t="s">
        <v>112</v>
      </c>
      <c r="F254" s="6"/>
      <c r="G254" s="6"/>
      <c r="H254" s="6"/>
      <c r="I254" s="42">
        <f>0+Q254</f>
      </c>
      <c r="O254">
        <f>0+R254</f>
      </c>
      <c r="Q254">
        <f>0+I255+I259+I263+I267+I271+I275+I279+I283+I287</f>
      </c>
      <c r="R254">
        <f>0+O255+O259+O263+O267+O271+O275+O279+O283+O287</f>
      </c>
    </row>
    <row r="255" spans="1:16" ht="12.75">
      <c r="A255" s="25" t="s">
        <v>45</v>
      </c>
      <c r="B255" s="29" t="s">
        <v>450</v>
      </c>
      <c r="C255" s="29" t="s">
        <v>357</v>
      </c>
      <c r="D255" s="25" t="s">
        <v>47</v>
      </c>
      <c r="E255" s="30" t="s">
        <v>358</v>
      </c>
      <c r="F255" s="31" t="s">
        <v>135</v>
      </c>
      <c r="G255" s="32">
        <v>50</v>
      </c>
      <c r="H255" s="33">
        <v>0</v>
      </c>
      <c r="I255" s="34">
        <f>ROUND(ROUND(H255,2)*ROUND(G255,3),2)</f>
      </c>
      <c r="O255">
        <f>(I255*21)/100</f>
      </c>
      <c r="P255" t="s">
        <v>23</v>
      </c>
    </row>
    <row r="256" spans="1:5" ht="12.75">
      <c r="A256" s="35" t="s">
        <v>50</v>
      </c>
      <c r="E256" s="36" t="s">
        <v>661</v>
      </c>
    </row>
    <row r="257" spans="1:5" ht="12.75">
      <c r="A257" s="37" t="s">
        <v>52</v>
      </c>
      <c r="E257" s="38" t="s">
        <v>662</v>
      </c>
    </row>
    <row r="258" spans="1:5" ht="255">
      <c r="A258" t="s">
        <v>53</v>
      </c>
      <c r="E258" s="36" t="s">
        <v>361</v>
      </c>
    </row>
    <row r="259" spans="1:16" ht="12.75">
      <c r="A259" s="25" t="s">
        <v>45</v>
      </c>
      <c r="B259" s="29" t="s">
        <v>455</v>
      </c>
      <c r="C259" s="29" t="s">
        <v>375</v>
      </c>
      <c r="D259" s="25" t="s">
        <v>47</v>
      </c>
      <c r="E259" s="30" t="s">
        <v>376</v>
      </c>
      <c r="F259" s="31" t="s">
        <v>64</v>
      </c>
      <c r="G259" s="32">
        <v>7</v>
      </c>
      <c r="H259" s="33">
        <v>0</v>
      </c>
      <c r="I259" s="34">
        <f>ROUND(ROUND(H259,2)*ROUND(G259,3),2)</f>
      </c>
      <c r="O259">
        <f>(I259*21)/100</f>
      </c>
      <c r="P259" t="s">
        <v>23</v>
      </c>
    </row>
    <row r="260" spans="1:5" ht="25.5">
      <c r="A260" s="35" t="s">
        <v>50</v>
      </c>
      <c r="E260" s="36" t="s">
        <v>663</v>
      </c>
    </row>
    <row r="261" spans="1:5" ht="12.75">
      <c r="A261" s="37" t="s">
        <v>52</v>
      </c>
      <c r="E261" s="38" t="s">
        <v>664</v>
      </c>
    </row>
    <row r="262" spans="1:5" ht="25.5">
      <c r="A262" t="s">
        <v>53</v>
      </c>
      <c r="E262" s="36" t="s">
        <v>379</v>
      </c>
    </row>
    <row r="263" spans="1:16" ht="12.75">
      <c r="A263" s="25" t="s">
        <v>45</v>
      </c>
      <c r="B263" s="29" t="s">
        <v>458</v>
      </c>
      <c r="C263" s="29" t="s">
        <v>387</v>
      </c>
      <c r="D263" s="25" t="s">
        <v>47</v>
      </c>
      <c r="E263" s="30" t="s">
        <v>388</v>
      </c>
      <c r="F263" s="31" t="s">
        <v>64</v>
      </c>
      <c r="G263" s="32">
        <v>4</v>
      </c>
      <c r="H263" s="33">
        <v>0</v>
      </c>
      <c r="I263" s="34">
        <f>ROUND(ROUND(H263,2)*ROUND(G263,3),2)</f>
      </c>
      <c r="O263">
        <f>(I263*21)/100</f>
      </c>
      <c r="P263" t="s">
        <v>23</v>
      </c>
    </row>
    <row r="264" spans="1:5" ht="12.75">
      <c r="A264" s="35" t="s">
        <v>50</v>
      </c>
      <c r="E264" s="36" t="s">
        <v>389</v>
      </c>
    </row>
    <row r="265" spans="1:5" ht="12.75">
      <c r="A265" s="37" t="s">
        <v>52</v>
      </c>
      <c r="E265" s="38" t="s">
        <v>378</v>
      </c>
    </row>
    <row r="266" spans="1:5" ht="76.5">
      <c r="A266" t="s">
        <v>53</v>
      </c>
      <c r="E266" s="36" t="s">
        <v>391</v>
      </c>
    </row>
    <row r="267" spans="1:16" ht="12.75">
      <c r="A267" s="25" t="s">
        <v>45</v>
      </c>
      <c r="B267" s="29" t="s">
        <v>463</v>
      </c>
      <c r="C267" s="29" t="s">
        <v>405</v>
      </c>
      <c r="D267" s="25" t="s">
        <v>47</v>
      </c>
      <c r="E267" s="30" t="s">
        <v>406</v>
      </c>
      <c r="F267" s="31" t="s">
        <v>64</v>
      </c>
      <c r="G267" s="32">
        <v>2</v>
      </c>
      <c r="H267" s="33">
        <v>0</v>
      </c>
      <c r="I267" s="34">
        <f>ROUND(ROUND(H267,2)*ROUND(G267,3),2)</f>
      </c>
      <c r="O267">
        <f>(I267*21)/100</f>
      </c>
      <c r="P267" t="s">
        <v>23</v>
      </c>
    </row>
    <row r="268" spans="1:5" ht="12.75">
      <c r="A268" s="35" t="s">
        <v>50</v>
      </c>
      <c r="E268" s="36" t="s">
        <v>47</v>
      </c>
    </row>
    <row r="269" spans="1:5" ht="12.75">
      <c r="A269" s="37" t="s">
        <v>52</v>
      </c>
      <c r="E269" s="38" t="s">
        <v>390</v>
      </c>
    </row>
    <row r="270" spans="1:5" ht="25.5">
      <c r="A270" t="s">
        <v>53</v>
      </c>
      <c r="E270" s="36" t="s">
        <v>408</v>
      </c>
    </row>
    <row r="271" spans="1:16" ht="12.75">
      <c r="A271" s="25" t="s">
        <v>45</v>
      </c>
      <c r="B271" s="29" t="s">
        <v>468</v>
      </c>
      <c r="C271" s="29" t="s">
        <v>414</v>
      </c>
      <c r="D271" s="25" t="s">
        <v>47</v>
      </c>
      <c r="E271" s="30" t="s">
        <v>415</v>
      </c>
      <c r="F271" s="31" t="s">
        <v>135</v>
      </c>
      <c r="G271" s="32">
        <v>50</v>
      </c>
      <c r="H271" s="33">
        <v>0</v>
      </c>
      <c r="I271" s="34">
        <f>ROUND(ROUND(H271,2)*ROUND(G271,3),2)</f>
      </c>
      <c r="O271">
        <f>(I271*21)/100</f>
      </c>
      <c r="P271" t="s">
        <v>23</v>
      </c>
    </row>
    <row r="272" spans="1:5" ht="12.75">
      <c r="A272" s="35" t="s">
        <v>50</v>
      </c>
      <c r="E272" s="36" t="s">
        <v>665</v>
      </c>
    </row>
    <row r="273" spans="1:5" ht="12.75">
      <c r="A273" s="37" t="s">
        <v>52</v>
      </c>
      <c r="E273" s="38" t="s">
        <v>662</v>
      </c>
    </row>
    <row r="274" spans="1:5" ht="51">
      <c r="A274" t="s">
        <v>53</v>
      </c>
      <c r="E274" s="36" t="s">
        <v>416</v>
      </c>
    </row>
    <row r="275" spans="1:16" ht="12.75">
      <c r="A275" s="25" t="s">
        <v>45</v>
      </c>
      <c r="B275" s="29" t="s">
        <v>473</v>
      </c>
      <c r="C275" s="29" t="s">
        <v>666</v>
      </c>
      <c r="D275" s="25" t="s">
        <v>47</v>
      </c>
      <c r="E275" s="30" t="s">
        <v>667</v>
      </c>
      <c r="F275" s="31" t="s">
        <v>135</v>
      </c>
      <c r="G275" s="32">
        <v>100</v>
      </c>
      <c r="H275" s="33">
        <v>0</v>
      </c>
      <c r="I275" s="34">
        <f>ROUND(ROUND(H275,2)*ROUND(G275,3),2)</f>
      </c>
      <c r="O275">
        <f>(I275*21)/100</f>
      </c>
      <c r="P275" t="s">
        <v>23</v>
      </c>
    </row>
    <row r="276" spans="1:5" ht="12.75">
      <c r="A276" s="35" t="s">
        <v>50</v>
      </c>
      <c r="E276" s="36" t="s">
        <v>668</v>
      </c>
    </row>
    <row r="277" spans="1:5" ht="12.75">
      <c r="A277" s="37" t="s">
        <v>52</v>
      </c>
      <c r="E277" s="38" t="s">
        <v>47</v>
      </c>
    </row>
    <row r="278" spans="1:5" ht="51">
      <c r="A278" t="s">
        <v>53</v>
      </c>
      <c r="E278" s="36" t="s">
        <v>416</v>
      </c>
    </row>
    <row r="279" spans="1:16" ht="12.75">
      <c r="A279" s="25" t="s">
        <v>45</v>
      </c>
      <c r="B279" s="29" t="s">
        <v>479</v>
      </c>
      <c r="C279" s="29" t="s">
        <v>669</v>
      </c>
      <c r="D279" s="25" t="s">
        <v>47</v>
      </c>
      <c r="E279" s="30" t="s">
        <v>670</v>
      </c>
      <c r="F279" s="31" t="s">
        <v>135</v>
      </c>
      <c r="G279" s="32">
        <v>100</v>
      </c>
      <c r="H279" s="33">
        <v>0</v>
      </c>
      <c r="I279" s="34">
        <f>ROUND(ROUND(H279,2)*ROUND(G279,3),2)</f>
      </c>
      <c r="O279">
        <f>(I279*21)/100</f>
      </c>
      <c r="P279" t="s">
        <v>23</v>
      </c>
    </row>
    <row r="280" spans="1:5" ht="12.75">
      <c r="A280" s="35" t="s">
        <v>50</v>
      </c>
      <c r="E280" s="36" t="s">
        <v>668</v>
      </c>
    </row>
    <row r="281" spans="1:5" ht="12.75">
      <c r="A281" s="37" t="s">
        <v>52</v>
      </c>
      <c r="E281" s="38" t="s">
        <v>47</v>
      </c>
    </row>
    <row r="282" spans="1:5" ht="51">
      <c r="A282" t="s">
        <v>53</v>
      </c>
      <c r="E282" s="36" t="s">
        <v>416</v>
      </c>
    </row>
    <row r="283" spans="1:16" ht="12.75">
      <c r="A283" s="25" t="s">
        <v>45</v>
      </c>
      <c r="B283" s="29" t="s">
        <v>485</v>
      </c>
      <c r="C283" s="29" t="s">
        <v>671</v>
      </c>
      <c r="D283" s="25" t="s">
        <v>47</v>
      </c>
      <c r="E283" s="30" t="s">
        <v>672</v>
      </c>
      <c r="F283" s="31" t="s">
        <v>135</v>
      </c>
      <c r="G283" s="32">
        <v>100</v>
      </c>
      <c r="H283" s="33">
        <v>0</v>
      </c>
      <c r="I283" s="34">
        <f>ROUND(ROUND(H283,2)*ROUND(G283,3),2)</f>
      </c>
      <c r="O283">
        <f>(I283*21)/100</f>
      </c>
      <c r="P283" t="s">
        <v>23</v>
      </c>
    </row>
    <row r="284" spans="1:5" ht="12.75">
      <c r="A284" s="35" t="s">
        <v>50</v>
      </c>
      <c r="E284" s="36" t="s">
        <v>47</v>
      </c>
    </row>
    <row r="285" spans="1:5" ht="12.75">
      <c r="A285" s="37" t="s">
        <v>52</v>
      </c>
      <c r="E285" s="38" t="s">
        <v>47</v>
      </c>
    </row>
    <row r="286" spans="1:5" ht="25.5">
      <c r="A286" t="s">
        <v>53</v>
      </c>
      <c r="E286" s="36" t="s">
        <v>673</v>
      </c>
    </row>
    <row r="287" spans="1:16" ht="12.75">
      <c r="A287" s="25" t="s">
        <v>45</v>
      </c>
      <c r="B287" s="29" t="s">
        <v>490</v>
      </c>
      <c r="C287" s="29" t="s">
        <v>418</v>
      </c>
      <c r="D287" s="25" t="s">
        <v>47</v>
      </c>
      <c r="E287" s="30" t="s">
        <v>419</v>
      </c>
      <c r="F287" s="31" t="s">
        <v>135</v>
      </c>
      <c r="G287" s="32">
        <v>50</v>
      </c>
      <c r="H287" s="33">
        <v>0</v>
      </c>
      <c r="I287" s="34">
        <f>ROUND(ROUND(H287,2)*ROUND(G287,3),2)</f>
      </c>
      <c r="O287">
        <f>(I287*21)/100</f>
      </c>
      <c r="P287" t="s">
        <v>23</v>
      </c>
    </row>
    <row r="288" spans="1:5" ht="12.75">
      <c r="A288" s="35" t="s">
        <v>50</v>
      </c>
      <c r="E288" s="36" t="s">
        <v>47</v>
      </c>
    </row>
    <row r="289" spans="1:5" ht="12.75">
      <c r="A289" s="37" t="s">
        <v>52</v>
      </c>
      <c r="E289" s="38" t="s">
        <v>662</v>
      </c>
    </row>
    <row r="290" spans="1:5" ht="25.5">
      <c r="A290" t="s">
        <v>53</v>
      </c>
      <c r="E290" s="36" t="s">
        <v>420</v>
      </c>
    </row>
    <row r="291" spans="1:18" ht="12.75" customHeight="1">
      <c r="A291" s="6" t="s">
        <v>43</v>
      </c>
      <c r="B291" s="6"/>
      <c r="C291" s="41" t="s">
        <v>40</v>
      </c>
      <c r="D291" s="6"/>
      <c r="E291" s="27" t="s">
        <v>122</v>
      </c>
      <c r="F291" s="6"/>
      <c r="G291" s="6"/>
      <c r="H291" s="6"/>
      <c r="I291" s="42">
        <f>0+Q291</f>
      </c>
      <c r="O291">
        <f>0+R291</f>
      </c>
      <c r="Q291">
        <f>0+I292+I296+I300+I304+I308+I312+I316+I320+I324+I328+I332+I336+I340+I344+I348+I352+I356+I360+I364</f>
      </c>
      <c r="R291">
        <f>0+O292+O296+O300+O304+O308+O312+O316+O320+O324+O328+O332+O336+O340+O344+O348+O352+O356+O360+O364</f>
      </c>
    </row>
    <row r="292" spans="1:16" ht="12.75">
      <c r="A292" s="25" t="s">
        <v>45</v>
      </c>
      <c r="B292" s="29" t="s">
        <v>674</v>
      </c>
      <c r="C292" s="29" t="s">
        <v>675</v>
      </c>
      <c r="D292" s="25" t="s">
        <v>47</v>
      </c>
      <c r="E292" s="30" t="s">
        <v>676</v>
      </c>
      <c r="F292" s="31" t="s">
        <v>135</v>
      </c>
      <c r="G292" s="32">
        <v>50</v>
      </c>
      <c r="H292" s="33">
        <v>0</v>
      </c>
      <c r="I292" s="34">
        <f>ROUND(ROUND(H292,2)*ROUND(G292,3),2)</f>
      </c>
      <c r="O292">
        <f>(I292*21)/100</f>
      </c>
      <c r="P292" t="s">
        <v>23</v>
      </c>
    </row>
    <row r="293" spans="1:5" ht="51">
      <c r="A293" s="35" t="s">
        <v>50</v>
      </c>
      <c r="E293" s="36" t="s">
        <v>677</v>
      </c>
    </row>
    <row r="294" spans="1:5" ht="12.75">
      <c r="A294" s="37" t="s">
        <v>52</v>
      </c>
      <c r="E294" s="38" t="s">
        <v>662</v>
      </c>
    </row>
    <row r="295" spans="1:5" ht="76.5">
      <c r="A295" t="s">
        <v>53</v>
      </c>
      <c r="E295" s="36" t="s">
        <v>678</v>
      </c>
    </row>
    <row r="296" spans="1:16" ht="25.5">
      <c r="A296" s="25" t="s">
        <v>45</v>
      </c>
      <c r="B296" s="29" t="s">
        <v>679</v>
      </c>
      <c r="C296" s="29" t="s">
        <v>422</v>
      </c>
      <c r="D296" s="25" t="s">
        <v>47</v>
      </c>
      <c r="E296" s="30" t="s">
        <v>423</v>
      </c>
      <c r="F296" s="31" t="s">
        <v>64</v>
      </c>
      <c r="G296" s="32">
        <v>19</v>
      </c>
      <c r="H296" s="33">
        <v>0</v>
      </c>
      <c r="I296" s="34">
        <f>ROUND(ROUND(H296,2)*ROUND(G296,3),2)</f>
      </c>
      <c r="O296">
        <f>(I296*21)/100</f>
      </c>
      <c r="P296" t="s">
        <v>23</v>
      </c>
    </row>
    <row r="297" spans="1:5" ht="12.75">
      <c r="A297" s="35" t="s">
        <v>50</v>
      </c>
      <c r="E297" s="36" t="s">
        <v>47</v>
      </c>
    </row>
    <row r="298" spans="1:5" ht="140.25">
      <c r="A298" s="37" t="s">
        <v>52</v>
      </c>
      <c r="E298" s="38" t="s">
        <v>680</v>
      </c>
    </row>
    <row r="299" spans="1:5" ht="25.5">
      <c r="A299" t="s">
        <v>53</v>
      </c>
      <c r="E299" s="36" t="s">
        <v>425</v>
      </c>
    </row>
    <row r="300" spans="1:16" ht="12.75">
      <c r="A300" s="25" t="s">
        <v>45</v>
      </c>
      <c r="B300" s="29" t="s">
        <v>681</v>
      </c>
      <c r="C300" s="29" t="s">
        <v>427</v>
      </c>
      <c r="D300" s="25" t="s">
        <v>47</v>
      </c>
      <c r="E300" s="30" t="s">
        <v>428</v>
      </c>
      <c r="F300" s="31" t="s">
        <v>64</v>
      </c>
      <c r="G300" s="32">
        <v>25</v>
      </c>
      <c r="H300" s="33">
        <v>0</v>
      </c>
      <c r="I300" s="34">
        <f>ROUND(ROUND(H300,2)*ROUND(G300,3),2)</f>
      </c>
      <c r="O300">
        <f>(I300*21)/100</f>
      </c>
      <c r="P300" t="s">
        <v>23</v>
      </c>
    </row>
    <row r="301" spans="1:5" ht="12.75">
      <c r="A301" s="35" t="s">
        <v>50</v>
      </c>
      <c r="E301" s="36" t="s">
        <v>429</v>
      </c>
    </row>
    <row r="302" spans="1:5" ht="89.25">
      <c r="A302" s="37" t="s">
        <v>52</v>
      </c>
      <c r="E302" s="38" t="s">
        <v>682</v>
      </c>
    </row>
    <row r="303" spans="1:5" ht="25.5">
      <c r="A303" t="s">
        <v>53</v>
      </c>
      <c r="E303" s="36" t="s">
        <v>431</v>
      </c>
    </row>
    <row r="304" spans="1:16" ht="12.75">
      <c r="A304" s="25" t="s">
        <v>45</v>
      </c>
      <c r="B304" s="29" t="s">
        <v>683</v>
      </c>
      <c r="C304" s="29" t="s">
        <v>684</v>
      </c>
      <c r="D304" s="25" t="s">
        <v>47</v>
      </c>
      <c r="E304" s="30" t="s">
        <v>685</v>
      </c>
      <c r="F304" s="31" t="s">
        <v>64</v>
      </c>
      <c r="G304" s="32">
        <v>11</v>
      </c>
      <c r="H304" s="33">
        <v>0</v>
      </c>
      <c r="I304" s="34">
        <f>ROUND(ROUND(H304,2)*ROUND(G304,3),2)</f>
      </c>
      <c r="O304">
        <f>(I304*21)/100</f>
      </c>
      <c r="P304" t="s">
        <v>23</v>
      </c>
    </row>
    <row r="305" spans="1:5" ht="12.75">
      <c r="A305" s="35" t="s">
        <v>50</v>
      </c>
      <c r="E305" s="36" t="s">
        <v>47</v>
      </c>
    </row>
    <row r="306" spans="1:5" ht="38.25">
      <c r="A306" s="37" t="s">
        <v>52</v>
      </c>
      <c r="E306" s="38" t="s">
        <v>686</v>
      </c>
    </row>
    <row r="307" spans="1:5" ht="25.5">
      <c r="A307" t="s">
        <v>53</v>
      </c>
      <c r="E307" s="36" t="s">
        <v>425</v>
      </c>
    </row>
    <row r="308" spans="1:16" ht="12.75">
      <c r="A308" s="25" t="s">
        <v>45</v>
      </c>
      <c r="B308" s="29" t="s">
        <v>687</v>
      </c>
      <c r="C308" s="29" t="s">
        <v>688</v>
      </c>
      <c r="D308" s="25" t="s">
        <v>47</v>
      </c>
      <c r="E308" s="30" t="s">
        <v>689</v>
      </c>
      <c r="F308" s="31" t="s">
        <v>64</v>
      </c>
      <c r="G308" s="32">
        <v>2</v>
      </c>
      <c r="H308" s="33">
        <v>0</v>
      </c>
      <c r="I308" s="34">
        <f>ROUND(ROUND(H308,2)*ROUND(G308,3),2)</f>
      </c>
      <c r="O308">
        <f>(I308*21)/100</f>
      </c>
      <c r="P308" t="s">
        <v>23</v>
      </c>
    </row>
    <row r="309" spans="1:5" ht="12.75">
      <c r="A309" s="35" t="s">
        <v>50</v>
      </c>
      <c r="E309" s="36" t="s">
        <v>429</v>
      </c>
    </row>
    <row r="310" spans="1:5" ht="38.25">
      <c r="A310" s="37" t="s">
        <v>52</v>
      </c>
      <c r="E310" s="38" t="s">
        <v>690</v>
      </c>
    </row>
    <row r="311" spans="1:5" ht="25.5">
      <c r="A311" t="s">
        <v>53</v>
      </c>
      <c r="E311" s="36" t="s">
        <v>431</v>
      </c>
    </row>
    <row r="312" spans="1:16" ht="12.75">
      <c r="A312" s="25" t="s">
        <v>45</v>
      </c>
      <c r="B312" s="29" t="s">
        <v>691</v>
      </c>
      <c r="C312" s="29" t="s">
        <v>443</v>
      </c>
      <c r="D312" s="25" t="s">
        <v>47</v>
      </c>
      <c r="E312" s="30" t="s">
        <v>444</v>
      </c>
      <c r="F312" s="31" t="s">
        <v>64</v>
      </c>
      <c r="G312" s="32">
        <v>18</v>
      </c>
      <c r="H312" s="33">
        <v>0</v>
      </c>
      <c r="I312" s="34">
        <f>ROUND(ROUND(H312,2)*ROUND(G312,3),2)</f>
      </c>
      <c r="O312">
        <f>(I312*21)/100</f>
      </c>
      <c r="P312" t="s">
        <v>23</v>
      </c>
    </row>
    <row r="313" spans="1:5" ht="12.75">
      <c r="A313" s="35" t="s">
        <v>50</v>
      </c>
      <c r="E313" s="36" t="s">
        <v>429</v>
      </c>
    </row>
    <row r="314" spans="1:5" ht="12.75">
      <c r="A314" s="37" t="s">
        <v>52</v>
      </c>
      <c r="E314" s="38" t="s">
        <v>692</v>
      </c>
    </row>
    <row r="315" spans="1:5" ht="25.5">
      <c r="A315" t="s">
        <v>53</v>
      </c>
      <c r="E315" s="36" t="s">
        <v>431</v>
      </c>
    </row>
    <row r="316" spans="1:16" ht="12.75">
      <c r="A316" s="25" t="s">
        <v>45</v>
      </c>
      <c r="B316" s="29" t="s">
        <v>693</v>
      </c>
      <c r="C316" s="29" t="s">
        <v>447</v>
      </c>
      <c r="D316" s="25" t="s">
        <v>47</v>
      </c>
      <c r="E316" s="30" t="s">
        <v>448</v>
      </c>
      <c r="F316" s="31" t="s">
        <v>64</v>
      </c>
      <c r="G316" s="32">
        <v>23</v>
      </c>
      <c r="H316" s="33">
        <v>0</v>
      </c>
      <c r="I316" s="34">
        <f>ROUND(ROUND(H316,2)*ROUND(G316,3),2)</f>
      </c>
      <c r="O316">
        <f>(I316*21)/100</f>
      </c>
      <c r="P316" t="s">
        <v>23</v>
      </c>
    </row>
    <row r="317" spans="1:5" ht="12.75">
      <c r="A317" s="35" t="s">
        <v>50</v>
      </c>
      <c r="E317" s="36" t="s">
        <v>47</v>
      </c>
    </row>
    <row r="318" spans="1:5" ht="12.75">
      <c r="A318" s="37" t="s">
        <v>52</v>
      </c>
      <c r="E318" s="38" t="s">
        <v>360</v>
      </c>
    </row>
    <row r="319" spans="1:5" ht="25.5">
      <c r="A319" t="s">
        <v>53</v>
      </c>
      <c r="E319" s="36" t="s">
        <v>449</v>
      </c>
    </row>
    <row r="320" spans="1:16" ht="25.5">
      <c r="A320" s="25" t="s">
        <v>45</v>
      </c>
      <c r="B320" s="29" t="s">
        <v>694</v>
      </c>
      <c r="C320" s="29" t="s">
        <v>451</v>
      </c>
      <c r="D320" s="25" t="s">
        <v>47</v>
      </c>
      <c r="E320" s="30" t="s">
        <v>452</v>
      </c>
      <c r="F320" s="31" t="s">
        <v>157</v>
      </c>
      <c r="G320" s="32">
        <v>37.863</v>
      </c>
      <c r="H320" s="33">
        <v>0</v>
      </c>
      <c r="I320" s="34">
        <f>ROUND(ROUND(H320,2)*ROUND(G320,3),2)</f>
      </c>
      <c r="O320">
        <f>(I320*21)/100</f>
      </c>
      <c r="P320" t="s">
        <v>23</v>
      </c>
    </row>
    <row r="321" spans="1:5" ht="12.75">
      <c r="A321" s="35" t="s">
        <v>50</v>
      </c>
      <c r="E321" s="36" t="s">
        <v>47</v>
      </c>
    </row>
    <row r="322" spans="1:5" ht="89.25">
      <c r="A322" s="37" t="s">
        <v>52</v>
      </c>
      <c r="E322" s="38" t="s">
        <v>695</v>
      </c>
    </row>
    <row r="323" spans="1:5" ht="38.25">
      <c r="A323" t="s">
        <v>53</v>
      </c>
      <c r="E323" s="36" t="s">
        <v>454</v>
      </c>
    </row>
    <row r="324" spans="1:16" ht="25.5">
      <c r="A324" s="25" t="s">
        <v>45</v>
      </c>
      <c r="B324" s="29" t="s">
        <v>696</v>
      </c>
      <c r="C324" s="29" t="s">
        <v>456</v>
      </c>
      <c r="D324" s="25" t="s">
        <v>47</v>
      </c>
      <c r="E324" s="30" t="s">
        <v>457</v>
      </c>
      <c r="F324" s="31" t="s">
        <v>157</v>
      </c>
      <c r="G324" s="32">
        <v>37.863</v>
      </c>
      <c r="H324" s="33">
        <v>0</v>
      </c>
      <c r="I324" s="34">
        <f>ROUND(ROUND(H324,2)*ROUND(G324,3),2)</f>
      </c>
      <c r="O324">
        <f>(I324*21)/100</f>
      </c>
      <c r="P324" t="s">
        <v>23</v>
      </c>
    </row>
    <row r="325" spans="1:5" ht="12.75">
      <c r="A325" s="35" t="s">
        <v>50</v>
      </c>
      <c r="E325" s="36" t="s">
        <v>47</v>
      </c>
    </row>
    <row r="326" spans="1:5" ht="89.25">
      <c r="A326" s="37" t="s">
        <v>52</v>
      </c>
      <c r="E326" s="38" t="s">
        <v>695</v>
      </c>
    </row>
    <row r="327" spans="1:5" ht="38.25">
      <c r="A327" t="s">
        <v>53</v>
      </c>
      <c r="E327" s="36" t="s">
        <v>454</v>
      </c>
    </row>
    <row r="328" spans="1:16" ht="12.75">
      <c r="A328" s="25" t="s">
        <v>45</v>
      </c>
      <c r="B328" s="29" t="s">
        <v>697</v>
      </c>
      <c r="C328" s="29" t="s">
        <v>698</v>
      </c>
      <c r="D328" s="25" t="s">
        <v>47</v>
      </c>
      <c r="E328" s="30" t="s">
        <v>699</v>
      </c>
      <c r="F328" s="31" t="s">
        <v>64</v>
      </c>
      <c r="G328" s="32">
        <v>2</v>
      </c>
      <c r="H328" s="33">
        <v>0</v>
      </c>
      <c r="I328" s="34">
        <f>ROUND(ROUND(H328,2)*ROUND(G328,3),2)</f>
      </c>
      <c r="O328">
        <f>(I328*21)/100</f>
      </c>
      <c r="P328" t="s">
        <v>23</v>
      </c>
    </row>
    <row r="329" spans="1:5" ht="12.75">
      <c r="A329" s="35" t="s">
        <v>50</v>
      </c>
      <c r="E329" s="36" t="s">
        <v>47</v>
      </c>
    </row>
    <row r="330" spans="1:5" ht="12.75">
      <c r="A330" s="37" t="s">
        <v>52</v>
      </c>
      <c r="E330" s="38" t="s">
        <v>700</v>
      </c>
    </row>
    <row r="331" spans="1:5" ht="38.25">
      <c r="A331" t="s">
        <v>53</v>
      </c>
      <c r="E331" s="36" t="s">
        <v>701</v>
      </c>
    </row>
    <row r="332" spans="1:16" ht="25.5">
      <c r="A332" s="25" t="s">
        <v>45</v>
      </c>
      <c r="B332" s="29" t="s">
        <v>702</v>
      </c>
      <c r="C332" s="29" t="s">
        <v>459</v>
      </c>
      <c r="D332" s="25" t="s">
        <v>47</v>
      </c>
      <c r="E332" s="30" t="s">
        <v>460</v>
      </c>
      <c r="F332" s="31" t="s">
        <v>64</v>
      </c>
      <c r="G332" s="32">
        <v>34</v>
      </c>
      <c r="H332" s="33">
        <v>0</v>
      </c>
      <c r="I332" s="34">
        <f>ROUND(ROUND(H332,2)*ROUND(G332,3),2)</f>
      </c>
      <c r="O332">
        <f>(I332*21)/100</f>
      </c>
      <c r="P332" t="s">
        <v>23</v>
      </c>
    </row>
    <row r="333" spans="1:5" ht="12.75">
      <c r="A333" s="35" t="s">
        <v>50</v>
      </c>
      <c r="E333" s="36" t="s">
        <v>47</v>
      </c>
    </row>
    <row r="334" spans="1:5" ht="38.25">
      <c r="A334" s="37" t="s">
        <v>52</v>
      </c>
      <c r="E334" s="38" t="s">
        <v>703</v>
      </c>
    </row>
    <row r="335" spans="1:5" ht="12.75">
      <c r="A335" t="s">
        <v>53</v>
      </c>
      <c r="E335" s="36" t="s">
        <v>462</v>
      </c>
    </row>
    <row r="336" spans="1:16" ht="12.75">
      <c r="A336" s="25" t="s">
        <v>45</v>
      </c>
      <c r="B336" s="29" t="s">
        <v>704</v>
      </c>
      <c r="C336" s="29" t="s">
        <v>705</v>
      </c>
      <c r="D336" s="25" t="s">
        <v>47</v>
      </c>
      <c r="E336" s="30" t="s">
        <v>706</v>
      </c>
      <c r="F336" s="31" t="s">
        <v>135</v>
      </c>
      <c r="G336" s="32">
        <v>160</v>
      </c>
      <c r="H336" s="33">
        <v>0</v>
      </c>
      <c r="I336" s="34">
        <f>ROUND(ROUND(H336,2)*ROUND(G336,3),2)</f>
      </c>
      <c r="O336">
        <f>(I336*21)/100</f>
      </c>
      <c r="P336" t="s">
        <v>23</v>
      </c>
    </row>
    <row r="337" spans="1:5" ht="12.75">
      <c r="A337" s="35" t="s">
        <v>50</v>
      </c>
      <c r="E337" s="36" t="s">
        <v>707</v>
      </c>
    </row>
    <row r="338" spans="1:5" ht="12.75">
      <c r="A338" s="37" t="s">
        <v>52</v>
      </c>
      <c r="E338" s="38" t="s">
        <v>708</v>
      </c>
    </row>
    <row r="339" spans="1:5" ht="51">
      <c r="A339" t="s">
        <v>53</v>
      </c>
      <c r="E339" s="36" t="s">
        <v>467</v>
      </c>
    </row>
    <row r="340" spans="1:16" ht="12.75">
      <c r="A340" s="25" t="s">
        <v>45</v>
      </c>
      <c r="B340" s="29" t="s">
        <v>709</v>
      </c>
      <c r="C340" s="29" t="s">
        <v>464</v>
      </c>
      <c r="D340" s="25" t="s">
        <v>47</v>
      </c>
      <c r="E340" s="30" t="s">
        <v>465</v>
      </c>
      <c r="F340" s="31" t="s">
        <v>135</v>
      </c>
      <c r="G340" s="32">
        <v>7</v>
      </c>
      <c r="H340" s="33">
        <v>0</v>
      </c>
      <c r="I340" s="34">
        <f>ROUND(ROUND(H340,2)*ROUND(G340,3),2)</f>
      </c>
      <c r="O340">
        <f>(I340*21)/100</f>
      </c>
      <c r="P340" t="s">
        <v>23</v>
      </c>
    </row>
    <row r="341" spans="1:5" ht="12.75">
      <c r="A341" s="35" t="s">
        <v>50</v>
      </c>
      <c r="E341" s="36" t="s">
        <v>707</v>
      </c>
    </row>
    <row r="342" spans="1:5" ht="38.25">
      <c r="A342" s="37" t="s">
        <v>52</v>
      </c>
      <c r="E342" s="38" t="s">
        <v>710</v>
      </c>
    </row>
    <row r="343" spans="1:5" ht="51">
      <c r="A343" t="s">
        <v>53</v>
      </c>
      <c r="E343" s="36" t="s">
        <v>467</v>
      </c>
    </row>
    <row r="344" spans="1:16" ht="12.75">
      <c r="A344" s="25" t="s">
        <v>45</v>
      </c>
      <c r="B344" s="29" t="s">
        <v>711</v>
      </c>
      <c r="C344" s="29" t="s">
        <v>712</v>
      </c>
      <c r="D344" s="25" t="s">
        <v>47</v>
      </c>
      <c r="E344" s="30" t="s">
        <v>713</v>
      </c>
      <c r="F344" s="31" t="s">
        <v>135</v>
      </c>
      <c r="G344" s="32">
        <v>56</v>
      </c>
      <c r="H344" s="33">
        <v>0</v>
      </c>
      <c r="I344" s="34">
        <f>ROUND(ROUND(H344,2)*ROUND(G344,3),2)</f>
      </c>
      <c r="O344">
        <f>(I344*21)/100</f>
      </c>
      <c r="P344" t="s">
        <v>23</v>
      </c>
    </row>
    <row r="345" spans="1:5" ht="12.75">
      <c r="A345" s="35" t="s">
        <v>50</v>
      </c>
      <c r="E345" s="36" t="s">
        <v>707</v>
      </c>
    </row>
    <row r="346" spans="1:5" ht="12.75">
      <c r="A346" s="37" t="s">
        <v>52</v>
      </c>
      <c r="E346" s="38" t="s">
        <v>714</v>
      </c>
    </row>
    <row r="347" spans="1:5" ht="51">
      <c r="A347" t="s">
        <v>53</v>
      </c>
      <c r="E347" s="36" t="s">
        <v>478</v>
      </c>
    </row>
    <row r="348" spans="1:16" ht="12.75">
      <c r="A348" s="25" t="s">
        <v>45</v>
      </c>
      <c r="B348" s="29" t="s">
        <v>715</v>
      </c>
      <c r="C348" s="29" t="s">
        <v>474</v>
      </c>
      <c r="D348" s="25" t="s">
        <v>47</v>
      </c>
      <c r="E348" s="30" t="s">
        <v>475</v>
      </c>
      <c r="F348" s="31" t="s">
        <v>135</v>
      </c>
      <c r="G348" s="32">
        <v>60.2</v>
      </c>
      <c r="H348" s="33">
        <v>0</v>
      </c>
      <c r="I348" s="34">
        <f>ROUND(ROUND(H348,2)*ROUND(G348,3),2)</f>
      </c>
      <c r="O348">
        <f>(I348*21)/100</f>
      </c>
      <c r="P348" t="s">
        <v>23</v>
      </c>
    </row>
    <row r="349" spans="1:5" ht="12.75">
      <c r="A349" s="35" t="s">
        <v>50</v>
      </c>
      <c r="E349" s="36" t="s">
        <v>707</v>
      </c>
    </row>
    <row r="350" spans="1:5" ht="38.25">
      <c r="A350" s="37" t="s">
        <v>52</v>
      </c>
      <c r="E350" s="38" t="s">
        <v>716</v>
      </c>
    </row>
    <row r="351" spans="1:5" ht="51">
      <c r="A351" t="s">
        <v>53</v>
      </c>
      <c r="E351" s="36" t="s">
        <v>478</v>
      </c>
    </row>
    <row r="352" spans="1:16" ht="12.75">
      <c r="A352" s="25" t="s">
        <v>45</v>
      </c>
      <c r="B352" s="29" t="s">
        <v>717</v>
      </c>
      <c r="C352" s="29" t="s">
        <v>718</v>
      </c>
      <c r="D352" s="25" t="s">
        <v>47</v>
      </c>
      <c r="E352" s="30" t="s">
        <v>719</v>
      </c>
      <c r="F352" s="31" t="s">
        <v>135</v>
      </c>
      <c r="G352" s="32">
        <v>193</v>
      </c>
      <c r="H352" s="33">
        <v>0</v>
      </c>
      <c r="I352" s="34">
        <f>ROUND(ROUND(H352,2)*ROUND(G352,3),2)</f>
      </c>
      <c r="O352">
        <f>(I352*21)/100</f>
      </c>
      <c r="P352" t="s">
        <v>23</v>
      </c>
    </row>
    <row r="353" spans="1:5" ht="12.75">
      <c r="A353" s="35" t="s">
        <v>50</v>
      </c>
      <c r="E353" s="36" t="s">
        <v>707</v>
      </c>
    </row>
    <row r="354" spans="1:5" ht="63.75">
      <c r="A354" s="37" t="s">
        <v>52</v>
      </c>
      <c r="E354" s="38" t="s">
        <v>720</v>
      </c>
    </row>
    <row r="355" spans="1:5" ht="51">
      <c r="A355" t="s">
        <v>53</v>
      </c>
      <c r="E355" s="36" t="s">
        <v>478</v>
      </c>
    </row>
    <row r="356" spans="1:16" ht="12.75">
      <c r="A356" s="25" t="s">
        <v>45</v>
      </c>
      <c r="B356" s="29" t="s">
        <v>721</v>
      </c>
      <c r="C356" s="29" t="s">
        <v>480</v>
      </c>
      <c r="D356" s="25" t="s">
        <v>47</v>
      </c>
      <c r="E356" s="30" t="s">
        <v>481</v>
      </c>
      <c r="F356" s="31" t="s">
        <v>135</v>
      </c>
      <c r="G356" s="32">
        <v>110</v>
      </c>
      <c r="H356" s="33">
        <v>0</v>
      </c>
      <c r="I356" s="34">
        <f>ROUND(ROUND(H356,2)*ROUND(G356,3),2)</f>
      </c>
      <c r="O356">
        <f>(I356*21)/100</f>
      </c>
      <c r="P356" t="s">
        <v>23</v>
      </c>
    </row>
    <row r="357" spans="1:5" ht="25.5">
      <c r="A357" s="35" t="s">
        <v>50</v>
      </c>
      <c r="E357" s="36" t="s">
        <v>482</v>
      </c>
    </row>
    <row r="358" spans="1:5" ht="12.75">
      <c r="A358" s="37" t="s">
        <v>52</v>
      </c>
      <c r="E358" s="38" t="s">
        <v>722</v>
      </c>
    </row>
    <row r="359" spans="1:5" ht="25.5">
      <c r="A359" t="s">
        <v>53</v>
      </c>
      <c r="E359" s="36" t="s">
        <v>484</v>
      </c>
    </row>
    <row r="360" spans="1:16" ht="12.75">
      <c r="A360" s="25" t="s">
        <v>45</v>
      </c>
      <c r="B360" s="29" t="s">
        <v>723</v>
      </c>
      <c r="C360" s="29" t="s">
        <v>486</v>
      </c>
      <c r="D360" s="25" t="s">
        <v>47</v>
      </c>
      <c r="E360" s="30" t="s">
        <v>487</v>
      </c>
      <c r="F360" s="31" t="s">
        <v>135</v>
      </c>
      <c r="G360" s="32">
        <v>132</v>
      </c>
      <c r="H360" s="33">
        <v>0</v>
      </c>
      <c r="I360" s="34">
        <f>ROUND(ROUND(H360,2)*ROUND(G360,3),2)</f>
      </c>
      <c r="O360">
        <f>(I360*21)/100</f>
      </c>
      <c r="P360" t="s">
        <v>23</v>
      </c>
    </row>
    <row r="361" spans="1:5" ht="25.5">
      <c r="A361" s="35" t="s">
        <v>50</v>
      </c>
      <c r="E361" s="36" t="s">
        <v>488</v>
      </c>
    </row>
    <row r="362" spans="1:5" ht="12.75">
      <c r="A362" s="37" t="s">
        <v>52</v>
      </c>
      <c r="E362" s="38" t="s">
        <v>521</v>
      </c>
    </row>
    <row r="363" spans="1:5" ht="38.25">
      <c r="A363" t="s">
        <v>53</v>
      </c>
      <c r="E363" s="36" t="s">
        <v>489</v>
      </c>
    </row>
    <row r="364" spans="1:16" ht="12.75">
      <c r="A364" s="25" t="s">
        <v>45</v>
      </c>
      <c r="B364" s="29" t="s">
        <v>724</v>
      </c>
      <c r="C364" s="29" t="s">
        <v>491</v>
      </c>
      <c r="D364" s="25" t="s">
        <v>47</v>
      </c>
      <c r="E364" s="30" t="s">
        <v>492</v>
      </c>
      <c r="F364" s="31" t="s">
        <v>64</v>
      </c>
      <c r="G364" s="32">
        <v>7</v>
      </c>
      <c r="H364" s="33">
        <v>0</v>
      </c>
      <c r="I364" s="34">
        <f>ROUND(ROUND(H364,2)*ROUND(G364,3),2)</f>
      </c>
      <c r="O364">
        <f>(I364*21)/100</f>
      </c>
      <c r="P364" t="s">
        <v>23</v>
      </c>
    </row>
    <row r="365" spans="1:5" ht="25.5">
      <c r="A365" s="35" t="s">
        <v>50</v>
      </c>
      <c r="E365" s="36" t="s">
        <v>493</v>
      </c>
    </row>
    <row r="366" spans="1:5" ht="12.75">
      <c r="A366" s="37" t="s">
        <v>52</v>
      </c>
      <c r="E366" s="38" t="s">
        <v>664</v>
      </c>
    </row>
    <row r="367" spans="1:5" ht="89.25">
      <c r="A367" t="s">
        <v>53</v>
      </c>
      <c r="E367" s="36" t="s">
        <v>494</v>
      </c>
    </row>
  </sheetData>
  <sheetProtection sheet="1" objects="1" scenarios="1"/>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R20"/>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5" customHeight="1">
      <c r="B2" s="1"/>
      <c r="C2" s="1"/>
      <c r="D2" s="1"/>
      <c r="E2" s="2" t="s">
        <v>13</v>
      </c>
      <c r="F2" s="1"/>
      <c r="G2" s="1"/>
      <c r="H2" s="6"/>
      <c r="I2" s="6"/>
      <c r="O2">
        <f>0+O8</f>
      </c>
      <c r="P2" t="s">
        <v>22</v>
      </c>
    </row>
    <row r="3" spans="1:16" ht="15" customHeight="1">
      <c r="A3" t="s">
        <v>12</v>
      </c>
      <c r="B3" s="12" t="s">
        <v>14</v>
      </c>
      <c r="C3" s="13" t="s">
        <v>15</v>
      </c>
      <c r="D3" s="1"/>
      <c r="E3" s="14" t="s">
        <v>16</v>
      </c>
      <c r="F3" s="1"/>
      <c r="G3" s="9"/>
      <c r="H3" s="8" t="s">
        <v>725</v>
      </c>
      <c r="I3" s="39">
        <f>0+I8</f>
      </c>
      <c r="O3" t="s">
        <v>19</v>
      </c>
      <c r="P3" t="s">
        <v>23</v>
      </c>
    </row>
    <row r="4" spans="1:16" ht="15" customHeight="1">
      <c r="A4" t="s">
        <v>17</v>
      </c>
      <c r="B4" s="16" t="s">
        <v>18</v>
      </c>
      <c r="C4" s="17" t="s">
        <v>725</v>
      </c>
      <c r="D4" s="6"/>
      <c r="E4" s="18" t="s">
        <v>726</v>
      </c>
      <c r="F4" s="6"/>
      <c r="G4" s="6"/>
      <c r="H4" s="19"/>
      <c r="I4" s="19"/>
      <c r="O4" t="s">
        <v>20</v>
      </c>
      <c r="P4" t="s">
        <v>23</v>
      </c>
    </row>
    <row r="5" spans="1:16" ht="12.75" customHeight="1">
      <c r="A5" s="15" t="s">
        <v>26</v>
      </c>
      <c r="B5" s="15" t="s">
        <v>28</v>
      </c>
      <c r="C5" s="15" t="s">
        <v>30</v>
      </c>
      <c r="D5" s="15" t="s">
        <v>31</v>
      </c>
      <c r="E5" s="15" t="s">
        <v>32</v>
      </c>
      <c r="F5" s="15" t="s">
        <v>34</v>
      </c>
      <c r="G5" s="15" t="s">
        <v>36</v>
      </c>
      <c r="H5" s="15" t="s">
        <v>38</v>
      </c>
      <c r="I5" s="15"/>
      <c r="O5" t="s">
        <v>21</v>
      </c>
      <c r="P5" t="s">
        <v>23</v>
      </c>
    </row>
    <row r="6" spans="1:9" ht="12.75" customHeight="1">
      <c r="A6" s="15"/>
      <c r="B6" s="15"/>
      <c r="C6" s="15"/>
      <c r="D6" s="15"/>
      <c r="E6" s="15"/>
      <c r="F6" s="15"/>
      <c r="G6" s="15"/>
      <c r="H6" s="15" t="s">
        <v>39</v>
      </c>
      <c r="I6" s="15" t="s">
        <v>41</v>
      </c>
    </row>
    <row r="7" spans="1:9" ht="12.75" customHeight="1">
      <c r="A7" s="15" t="s">
        <v>27</v>
      </c>
      <c r="B7" s="15" t="s">
        <v>29</v>
      </c>
      <c r="C7" s="15" t="s">
        <v>23</v>
      </c>
      <c r="D7" s="15" t="s">
        <v>22</v>
      </c>
      <c r="E7" s="15" t="s">
        <v>33</v>
      </c>
      <c r="F7" s="15" t="s">
        <v>35</v>
      </c>
      <c r="G7" s="15" t="s">
        <v>37</v>
      </c>
      <c r="H7" s="15" t="s">
        <v>40</v>
      </c>
      <c r="I7" s="15" t="s">
        <v>42</v>
      </c>
    </row>
    <row r="8" spans="1:18" ht="12.75" customHeight="1">
      <c r="A8" s="19" t="s">
        <v>43</v>
      </c>
      <c r="B8" s="19"/>
      <c r="C8" s="26" t="s">
        <v>27</v>
      </c>
      <c r="D8" s="19"/>
      <c r="E8" s="27" t="s">
        <v>44</v>
      </c>
      <c r="F8" s="19"/>
      <c r="G8" s="19"/>
      <c r="H8" s="19"/>
      <c r="I8" s="28">
        <f>0+Q8</f>
      </c>
      <c r="O8">
        <f>0+R8</f>
      </c>
      <c r="Q8">
        <f>0+I9+I13+I17</f>
      </c>
      <c r="R8">
        <f>0+O9+O13+O17</f>
      </c>
    </row>
    <row r="9" spans="1:16" ht="12.75">
      <c r="A9" s="25" t="s">
        <v>45</v>
      </c>
      <c r="B9" s="29" t="s">
        <v>29</v>
      </c>
      <c r="C9" s="29" t="s">
        <v>727</v>
      </c>
      <c r="D9" s="25" t="s">
        <v>47</v>
      </c>
      <c r="E9" s="30" t="s">
        <v>728</v>
      </c>
      <c r="F9" s="31" t="s">
        <v>49</v>
      </c>
      <c r="G9" s="32">
        <v>1</v>
      </c>
      <c r="H9" s="33">
        <v>0</v>
      </c>
      <c r="I9" s="34">
        <f>ROUND(ROUND(H9,2)*ROUND(G9,3),2)</f>
      </c>
      <c r="O9">
        <f>(I9*21)/100</f>
      </c>
      <c r="P9" t="s">
        <v>23</v>
      </c>
    </row>
    <row r="10" spans="1:5" ht="38.25">
      <c r="A10" s="35" t="s">
        <v>50</v>
      </c>
      <c r="E10" s="36" t="s">
        <v>729</v>
      </c>
    </row>
    <row r="11" spans="1:5" ht="12.75">
      <c r="A11" s="37" t="s">
        <v>52</v>
      </c>
      <c r="E11" s="38" t="s">
        <v>47</v>
      </c>
    </row>
    <row r="12" spans="1:5" ht="12.75">
      <c r="A12" t="s">
        <v>53</v>
      </c>
      <c r="E12" s="36" t="s">
        <v>47</v>
      </c>
    </row>
    <row r="13" spans="1:16" ht="12.75">
      <c r="A13" s="25" t="s">
        <v>45</v>
      </c>
      <c r="B13" s="29" t="s">
        <v>23</v>
      </c>
      <c r="C13" s="29" t="s">
        <v>46</v>
      </c>
      <c r="D13" s="25" t="s">
        <v>47</v>
      </c>
      <c r="E13" s="30" t="s">
        <v>48</v>
      </c>
      <c r="F13" s="31" t="s">
        <v>49</v>
      </c>
      <c r="G13" s="32">
        <v>1</v>
      </c>
      <c r="H13" s="33">
        <v>0</v>
      </c>
      <c r="I13" s="34">
        <f>ROUND(ROUND(H13,2)*ROUND(G13,3),2)</f>
      </c>
      <c r="O13">
        <f>(I13*21)/100</f>
      </c>
      <c r="P13" t="s">
        <v>23</v>
      </c>
    </row>
    <row r="14" spans="1:5" ht="38.25">
      <c r="A14" s="35" t="s">
        <v>50</v>
      </c>
      <c r="E14" s="36" t="s">
        <v>730</v>
      </c>
    </row>
    <row r="15" spans="1:5" ht="12.75">
      <c r="A15" s="37" t="s">
        <v>52</v>
      </c>
      <c r="E15" s="38" t="s">
        <v>47</v>
      </c>
    </row>
    <row r="16" spans="1:5" ht="12.75">
      <c r="A16" t="s">
        <v>53</v>
      </c>
      <c r="E16" s="36" t="s">
        <v>54</v>
      </c>
    </row>
    <row r="17" spans="1:16" ht="12.75">
      <c r="A17" s="25" t="s">
        <v>45</v>
      </c>
      <c r="B17" s="29" t="s">
        <v>22</v>
      </c>
      <c r="C17" s="29" t="s">
        <v>731</v>
      </c>
      <c r="D17" s="25" t="s">
        <v>47</v>
      </c>
      <c r="E17" s="30" t="s">
        <v>732</v>
      </c>
      <c r="F17" s="31" t="s">
        <v>49</v>
      </c>
      <c r="G17" s="32">
        <v>1</v>
      </c>
      <c r="H17" s="33">
        <v>0</v>
      </c>
      <c r="I17" s="34">
        <f>ROUND(ROUND(H17,2)*ROUND(G17,3),2)</f>
      </c>
      <c r="O17">
        <f>(I17*21)/100</f>
      </c>
      <c r="P17" t="s">
        <v>23</v>
      </c>
    </row>
    <row r="18" spans="1:5" ht="153">
      <c r="A18" s="35" t="s">
        <v>50</v>
      </c>
      <c r="E18" s="36" t="s">
        <v>733</v>
      </c>
    </row>
    <row r="19" spans="1:5" ht="12.75">
      <c r="A19" s="37" t="s">
        <v>52</v>
      </c>
      <c r="E19" s="38" t="s">
        <v>47</v>
      </c>
    </row>
    <row r="20" spans="1:5" ht="12.75">
      <c r="A20" t="s">
        <v>53</v>
      </c>
      <c r="E20" s="36" t="s">
        <v>103</v>
      </c>
    </row>
  </sheetData>
  <sheetProtection sheet="1" objects="1" scenarios="1"/>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8.xml><?xml version="1.0" encoding="utf-8"?>
<worksheet xmlns="http://schemas.openxmlformats.org/spreadsheetml/2006/main" xmlns:r="http://schemas.openxmlformats.org/officeDocument/2006/relationships">
  <sheetPr>
    <pageSetUpPr fitToPage="1"/>
  </sheetPr>
  <dimension ref="A1:R222"/>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5" customHeight="1">
      <c r="B2" s="1"/>
      <c r="C2" s="1"/>
      <c r="D2" s="1"/>
      <c r="E2" s="2" t="s">
        <v>13</v>
      </c>
      <c r="F2" s="1"/>
      <c r="G2" s="1"/>
      <c r="H2" s="6"/>
      <c r="I2" s="6"/>
      <c r="O2">
        <f>0+O8+O105+O202</f>
      </c>
      <c r="P2" t="s">
        <v>22</v>
      </c>
    </row>
    <row r="3" spans="1:16" ht="15" customHeight="1">
      <c r="A3" t="s">
        <v>12</v>
      </c>
      <c r="B3" s="12" t="s">
        <v>14</v>
      </c>
      <c r="C3" s="13" t="s">
        <v>15</v>
      </c>
      <c r="D3" s="1"/>
      <c r="E3" s="14" t="s">
        <v>16</v>
      </c>
      <c r="F3" s="1"/>
      <c r="G3" s="9"/>
      <c r="H3" s="8" t="s">
        <v>734</v>
      </c>
      <c r="I3" s="39">
        <f>0+I8+I105+I202</f>
      </c>
      <c r="O3" t="s">
        <v>19</v>
      </c>
      <c r="P3" t="s">
        <v>23</v>
      </c>
    </row>
    <row r="4" spans="1:16" ht="15" customHeight="1">
      <c r="A4" t="s">
        <v>17</v>
      </c>
      <c r="B4" s="16" t="s">
        <v>18</v>
      </c>
      <c r="C4" s="17" t="s">
        <v>734</v>
      </c>
      <c r="D4" s="6"/>
      <c r="E4" s="18" t="s">
        <v>735</v>
      </c>
      <c r="F4" s="6"/>
      <c r="G4" s="6"/>
      <c r="H4" s="19"/>
      <c r="I4" s="19"/>
      <c r="O4" t="s">
        <v>20</v>
      </c>
      <c r="P4" t="s">
        <v>23</v>
      </c>
    </row>
    <row r="5" spans="1:16" ht="12.75" customHeight="1">
      <c r="A5" s="15" t="s">
        <v>26</v>
      </c>
      <c r="B5" s="15" t="s">
        <v>28</v>
      </c>
      <c r="C5" s="15" t="s">
        <v>30</v>
      </c>
      <c r="D5" s="15" t="s">
        <v>31</v>
      </c>
      <c r="E5" s="15" t="s">
        <v>32</v>
      </c>
      <c r="F5" s="15" t="s">
        <v>34</v>
      </c>
      <c r="G5" s="15" t="s">
        <v>36</v>
      </c>
      <c r="H5" s="15" t="s">
        <v>38</v>
      </c>
      <c r="I5" s="15"/>
      <c r="O5" t="s">
        <v>21</v>
      </c>
      <c r="P5" t="s">
        <v>23</v>
      </c>
    </row>
    <row r="6" spans="1:9" ht="12.75" customHeight="1">
      <c r="A6" s="15"/>
      <c r="B6" s="15"/>
      <c r="C6" s="15"/>
      <c r="D6" s="15"/>
      <c r="E6" s="15"/>
      <c r="F6" s="15"/>
      <c r="G6" s="15"/>
      <c r="H6" s="15" t="s">
        <v>39</v>
      </c>
      <c r="I6" s="15" t="s">
        <v>41</v>
      </c>
    </row>
    <row r="7" spans="1:9" ht="12.75" customHeight="1">
      <c r="A7" s="15" t="s">
        <v>27</v>
      </c>
      <c r="B7" s="15" t="s">
        <v>29</v>
      </c>
      <c r="C7" s="15" t="s">
        <v>23</v>
      </c>
      <c r="D7" s="15" t="s">
        <v>22</v>
      </c>
      <c r="E7" s="15" t="s">
        <v>33</v>
      </c>
      <c r="F7" s="15" t="s">
        <v>35</v>
      </c>
      <c r="G7" s="15" t="s">
        <v>37</v>
      </c>
      <c r="H7" s="15" t="s">
        <v>40</v>
      </c>
      <c r="I7" s="15" t="s">
        <v>42</v>
      </c>
    </row>
    <row r="8" spans="1:18" ht="12.75" customHeight="1">
      <c r="A8" s="19" t="s">
        <v>43</v>
      </c>
      <c r="B8" s="19"/>
      <c r="C8" s="26" t="s">
        <v>736</v>
      </c>
      <c r="D8" s="19"/>
      <c r="E8" s="27" t="s">
        <v>737</v>
      </c>
      <c r="F8" s="19"/>
      <c r="G8" s="19"/>
      <c r="H8" s="19"/>
      <c r="I8" s="28">
        <f>0+Q8</f>
      </c>
      <c r="O8">
        <f>0+R8</f>
      </c>
      <c r="Q8">
        <f>0+I9+I13+I17+I21+I25+I29+I33+I37+I41+I45+I49+I53+I57+I61+I65+I69+I73+I77+I81+I85+I89+I93+I97+I101</f>
      </c>
      <c r="R8">
        <f>0+O9+O13+O17+O21+O25+O29+O33+O37+O41+O45+O49+O53+O57+O61+O65+O69+O73+O77+O81+O85+O89+O93+O97+O101</f>
      </c>
    </row>
    <row r="9" spans="1:16" ht="12.75">
      <c r="A9" s="25" t="s">
        <v>45</v>
      </c>
      <c r="B9" s="29" t="s">
        <v>29</v>
      </c>
      <c r="C9" s="29" t="s">
        <v>738</v>
      </c>
      <c r="D9" s="25" t="s">
        <v>47</v>
      </c>
      <c r="E9" s="30" t="s">
        <v>739</v>
      </c>
      <c r="F9" s="31" t="s">
        <v>740</v>
      </c>
      <c r="G9" s="32">
        <v>1</v>
      </c>
      <c r="H9" s="33">
        <v>0</v>
      </c>
      <c r="I9" s="34">
        <f>ROUND(ROUND(H9,2)*ROUND(G9,3),2)</f>
      </c>
      <c r="O9">
        <f>(I9*21)/100</f>
      </c>
      <c r="P9" t="s">
        <v>23</v>
      </c>
    </row>
    <row r="10" spans="1:5" ht="51">
      <c r="A10" s="35" t="s">
        <v>50</v>
      </c>
      <c r="E10" s="36" t="s">
        <v>741</v>
      </c>
    </row>
    <row r="11" spans="1:5" ht="12.75">
      <c r="A11" s="37" t="s">
        <v>52</v>
      </c>
      <c r="E11" s="38" t="s">
        <v>47</v>
      </c>
    </row>
    <row r="12" spans="1:5" ht="12.75">
      <c r="A12" t="s">
        <v>53</v>
      </c>
      <c r="E12" s="36" t="s">
        <v>47</v>
      </c>
    </row>
    <row r="13" spans="1:16" ht="12.75">
      <c r="A13" s="25" t="s">
        <v>45</v>
      </c>
      <c r="B13" s="29" t="s">
        <v>23</v>
      </c>
      <c r="C13" s="29" t="s">
        <v>742</v>
      </c>
      <c r="D13" s="25" t="s">
        <v>47</v>
      </c>
      <c r="E13" s="30" t="s">
        <v>743</v>
      </c>
      <c r="F13" s="31" t="s">
        <v>740</v>
      </c>
      <c r="G13" s="32">
        <v>1</v>
      </c>
      <c r="H13" s="33">
        <v>0</v>
      </c>
      <c r="I13" s="34">
        <f>ROUND(ROUND(H13,2)*ROUND(G13,3),2)</f>
      </c>
      <c r="O13">
        <f>(I13*21)/100</f>
      </c>
      <c r="P13" t="s">
        <v>23</v>
      </c>
    </row>
    <row r="14" spans="1:5" ht="38.25">
      <c r="A14" s="35" t="s">
        <v>50</v>
      </c>
      <c r="E14" s="36" t="s">
        <v>744</v>
      </c>
    </row>
    <row r="15" spans="1:5" ht="12.75">
      <c r="A15" s="37" t="s">
        <v>52</v>
      </c>
      <c r="E15" s="38" t="s">
        <v>47</v>
      </c>
    </row>
    <row r="16" spans="1:5" ht="12.75">
      <c r="A16" t="s">
        <v>53</v>
      </c>
      <c r="E16" s="36" t="s">
        <v>47</v>
      </c>
    </row>
    <row r="17" spans="1:16" ht="12.75">
      <c r="A17" s="25" t="s">
        <v>45</v>
      </c>
      <c r="B17" s="29" t="s">
        <v>22</v>
      </c>
      <c r="C17" s="29" t="s">
        <v>745</v>
      </c>
      <c r="D17" s="25" t="s">
        <v>47</v>
      </c>
      <c r="E17" s="30" t="s">
        <v>746</v>
      </c>
      <c r="F17" s="31" t="s">
        <v>740</v>
      </c>
      <c r="G17" s="32">
        <v>10</v>
      </c>
      <c r="H17" s="33">
        <v>0</v>
      </c>
      <c r="I17" s="34">
        <f>ROUND(ROUND(H17,2)*ROUND(G17,3),2)</f>
      </c>
      <c r="O17">
        <f>(I17*21)/100</f>
      </c>
      <c r="P17" t="s">
        <v>23</v>
      </c>
    </row>
    <row r="18" spans="1:5" ht="51">
      <c r="A18" s="35" t="s">
        <v>50</v>
      </c>
      <c r="E18" s="36" t="s">
        <v>747</v>
      </c>
    </row>
    <row r="19" spans="1:5" ht="12.75">
      <c r="A19" s="37" t="s">
        <v>52</v>
      </c>
      <c r="E19" s="38" t="s">
        <v>47</v>
      </c>
    </row>
    <row r="20" spans="1:5" ht="12.75">
      <c r="A20" t="s">
        <v>53</v>
      </c>
      <c r="E20" s="36" t="s">
        <v>47</v>
      </c>
    </row>
    <row r="21" spans="1:16" ht="12.75">
      <c r="A21" s="25" t="s">
        <v>45</v>
      </c>
      <c r="B21" s="29" t="s">
        <v>33</v>
      </c>
      <c r="C21" s="29" t="s">
        <v>748</v>
      </c>
      <c r="D21" s="25" t="s">
        <v>47</v>
      </c>
      <c r="E21" s="30" t="s">
        <v>749</v>
      </c>
      <c r="F21" s="31" t="s">
        <v>740</v>
      </c>
      <c r="G21" s="32">
        <v>1</v>
      </c>
      <c r="H21" s="33">
        <v>0</v>
      </c>
      <c r="I21" s="34">
        <f>ROUND(ROUND(H21,2)*ROUND(G21,3),2)</f>
      </c>
      <c r="O21">
        <f>(I21*21)/100</f>
      </c>
      <c r="P21" t="s">
        <v>23</v>
      </c>
    </row>
    <row r="22" spans="1:5" ht="38.25">
      <c r="A22" s="35" t="s">
        <v>50</v>
      </c>
      <c r="E22" s="36" t="s">
        <v>750</v>
      </c>
    </row>
    <row r="23" spans="1:5" ht="12.75">
      <c r="A23" s="37" t="s">
        <v>52</v>
      </c>
      <c r="E23" s="38" t="s">
        <v>47</v>
      </c>
    </row>
    <row r="24" spans="1:5" ht="12.75">
      <c r="A24" t="s">
        <v>53</v>
      </c>
      <c r="E24" s="36" t="s">
        <v>47</v>
      </c>
    </row>
    <row r="25" spans="1:16" ht="12.75">
      <c r="A25" s="25" t="s">
        <v>45</v>
      </c>
      <c r="B25" s="29" t="s">
        <v>35</v>
      </c>
      <c r="C25" s="29" t="s">
        <v>751</v>
      </c>
      <c r="D25" s="25" t="s">
        <v>47</v>
      </c>
      <c r="E25" s="30" t="s">
        <v>752</v>
      </c>
      <c r="F25" s="31" t="s">
        <v>740</v>
      </c>
      <c r="G25" s="32">
        <v>10</v>
      </c>
      <c r="H25" s="33">
        <v>0</v>
      </c>
      <c r="I25" s="34">
        <f>ROUND(ROUND(H25,2)*ROUND(G25,3),2)</f>
      </c>
      <c r="O25">
        <f>(I25*21)/100</f>
      </c>
      <c r="P25" t="s">
        <v>23</v>
      </c>
    </row>
    <row r="26" spans="1:5" ht="25.5">
      <c r="A26" s="35" t="s">
        <v>50</v>
      </c>
      <c r="E26" s="36" t="s">
        <v>753</v>
      </c>
    </row>
    <row r="27" spans="1:5" ht="12.75">
      <c r="A27" s="37" t="s">
        <v>52</v>
      </c>
      <c r="E27" s="38" t="s">
        <v>47</v>
      </c>
    </row>
    <row r="28" spans="1:5" ht="12.75">
      <c r="A28" t="s">
        <v>53</v>
      </c>
      <c r="E28" s="36" t="s">
        <v>47</v>
      </c>
    </row>
    <row r="29" spans="1:16" ht="12.75">
      <c r="A29" s="25" t="s">
        <v>45</v>
      </c>
      <c r="B29" s="29" t="s">
        <v>37</v>
      </c>
      <c r="C29" s="29" t="s">
        <v>754</v>
      </c>
      <c r="D29" s="25" t="s">
        <v>47</v>
      </c>
      <c r="E29" s="30" t="s">
        <v>755</v>
      </c>
      <c r="F29" s="31" t="s">
        <v>740</v>
      </c>
      <c r="G29" s="32">
        <v>1</v>
      </c>
      <c r="H29" s="33">
        <v>0</v>
      </c>
      <c r="I29" s="34">
        <f>ROUND(ROUND(H29,2)*ROUND(G29,3),2)</f>
      </c>
      <c r="O29">
        <f>(I29*21)/100</f>
      </c>
      <c r="P29" t="s">
        <v>23</v>
      </c>
    </row>
    <row r="30" spans="1:5" ht="25.5">
      <c r="A30" s="35" t="s">
        <v>50</v>
      </c>
      <c r="E30" s="36" t="s">
        <v>756</v>
      </c>
    </row>
    <row r="31" spans="1:5" ht="12.75">
      <c r="A31" s="37" t="s">
        <v>52</v>
      </c>
      <c r="E31" s="38" t="s">
        <v>47</v>
      </c>
    </row>
    <row r="32" spans="1:5" ht="12.75">
      <c r="A32" t="s">
        <v>53</v>
      </c>
      <c r="E32" s="36" t="s">
        <v>47</v>
      </c>
    </row>
    <row r="33" spans="1:16" ht="12.75">
      <c r="A33" s="25" t="s">
        <v>45</v>
      </c>
      <c r="B33" s="29" t="s">
        <v>72</v>
      </c>
      <c r="C33" s="29" t="s">
        <v>757</v>
      </c>
      <c r="D33" s="25" t="s">
        <v>47</v>
      </c>
      <c r="E33" s="30" t="s">
        <v>758</v>
      </c>
      <c r="F33" s="31" t="s">
        <v>740</v>
      </c>
      <c r="G33" s="32">
        <v>4</v>
      </c>
      <c r="H33" s="33">
        <v>0</v>
      </c>
      <c r="I33" s="34">
        <f>ROUND(ROUND(H33,2)*ROUND(G33,3),2)</f>
      </c>
      <c r="O33">
        <f>(I33*21)/100</f>
      </c>
      <c r="P33" t="s">
        <v>23</v>
      </c>
    </row>
    <row r="34" spans="1:5" ht="25.5">
      <c r="A34" s="35" t="s">
        <v>50</v>
      </c>
      <c r="E34" s="36" t="s">
        <v>759</v>
      </c>
    </row>
    <row r="35" spans="1:5" ht="12.75">
      <c r="A35" s="37" t="s">
        <v>52</v>
      </c>
      <c r="E35" s="38" t="s">
        <v>47</v>
      </c>
    </row>
    <row r="36" spans="1:5" ht="12.75">
      <c r="A36" t="s">
        <v>53</v>
      </c>
      <c r="E36" s="36" t="s">
        <v>47</v>
      </c>
    </row>
    <row r="37" spans="1:16" ht="12.75">
      <c r="A37" s="25" t="s">
        <v>45</v>
      </c>
      <c r="B37" s="29" t="s">
        <v>76</v>
      </c>
      <c r="C37" s="29" t="s">
        <v>760</v>
      </c>
      <c r="D37" s="25" t="s">
        <v>47</v>
      </c>
      <c r="E37" s="30" t="s">
        <v>761</v>
      </c>
      <c r="F37" s="31" t="s">
        <v>740</v>
      </c>
      <c r="G37" s="32">
        <v>10</v>
      </c>
      <c r="H37" s="33">
        <v>0</v>
      </c>
      <c r="I37" s="34">
        <f>ROUND(ROUND(H37,2)*ROUND(G37,3),2)</f>
      </c>
      <c r="O37">
        <f>(I37*21)/100</f>
      </c>
      <c r="P37" t="s">
        <v>23</v>
      </c>
    </row>
    <row r="38" spans="1:5" ht="25.5">
      <c r="A38" s="35" t="s">
        <v>50</v>
      </c>
      <c r="E38" s="36" t="s">
        <v>762</v>
      </c>
    </row>
    <row r="39" spans="1:5" ht="12.75">
      <c r="A39" s="37" t="s">
        <v>52</v>
      </c>
      <c r="E39" s="38" t="s">
        <v>47</v>
      </c>
    </row>
    <row r="40" spans="1:5" ht="12.75">
      <c r="A40" t="s">
        <v>53</v>
      </c>
      <c r="E40" s="36" t="s">
        <v>47</v>
      </c>
    </row>
    <row r="41" spans="1:16" ht="12.75">
      <c r="A41" s="25" t="s">
        <v>45</v>
      </c>
      <c r="B41" s="29" t="s">
        <v>40</v>
      </c>
      <c r="C41" s="29" t="s">
        <v>763</v>
      </c>
      <c r="D41" s="25" t="s">
        <v>47</v>
      </c>
      <c r="E41" s="30" t="s">
        <v>764</v>
      </c>
      <c r="F41" s="31" t="s">
        <v>135</v>
      </c>
      <c r="G41" s="32">
        <v>180</v>
      </c>
      <c r="H41" s="33">
        <v>0</v>
      </c>
      <c r="I41" s="34">
        <f>ROUND(ROUND(H41,2)*ROUND(G41,3),2)</f>
      </c>
      <c r="O41">
        <f>(I41*21)/100</f>
      </c>
      <c r="P41" t="s">
        <v>23</v>
      </c>
    </row>
    <row r="42" spans="1:5" ht="25.5">
      <c r="A42" s="35" t="s">
        <v>50</v>
      </c>
      <c r="E42" s="36" t="s">
        <v>765</v>
      </c>
    </row>
    <row r="43" spans="1:5" ht="12.75">
      <c r="A43" s="37" t="s">
        <v>52</v>
      </c>
      <c r="E43" s="38" t="s">
        <v>47</v>
      </c>
    </row>
    <row r="44" spans="1:5" ht="12.75">
      <c r="A44" t="s">
        <v>53</v>
      </c>
      <c r="E44" s="36" t="s">
        <v>47</v>
      </c>
    </row>
    <row r="45" spans="1:16" ht="12.75">
      <c r="A45" s="25" t="s">
        <v>45</v>
      </c>
      <c r="B45" s="29" t="s">
        <v>42</v>
      </c>
      <c r="C45" s="29" t="s">
        <v>42</v>
      </c>
      <c r="D45" s="25" t="s">
        <v>47</v>
      </c>
      <c r="E45" s="30" t="s">
        <v>766</v>
      </c>
      <c r="F45" s="31" t="s">
        <v>135</v>
      </c>
      <c r="G45" s="32">
        <v>110</v>
      </c>
      <c r="H45" s="33">
        <v>0</v>
      </c>
      <c r="I45" s="34">
        <f>ROUND(ROUND(H45,2)*ROUND(G45,3),2)</f>
      </c>
      <c r="O45">
        <f>(I45*21)/100</f>
      </c>
      <c r="P45" t="s">
        <v>23</v>
      </c>
    </row>
    <row r="46" spans="1:5" ht="25.5">
      <c r="A46" s="35" t="s">
        <v>50</v>
      </c>
      <c r="E46" s="36" t="s">
        <v>767</v>
      </c>
    </row>
    <row r="47" spans="1:5" ht="12.75">
      <c r="A47" s="37" t="s">
        <v>52</v>
      </c>
      <c r="E47" s="38" t="s">
        <v>47</v>
      </c>
    </row>
    <row r="48" spans="1:5" ht="12.75">
      <c r="A48" t="s">
        <v>53</v>
      </c>
      <c r="E48" s="36" t="s">
        <v>47</v>
      </c>
    </row>
    <row r="49" spans="1:16" ht="12.75">
      <c r="A49" s="25" t="s">
        <v>45</v>
      </c>
      <c r="B49" s="29" t="s">
        <v>89</v>
      </c>
      <c r="C49" s="29" t="s">
        <v>89</v>
      </c>
      <c r="D49" s="25" t="s">
        <v>47</v>
      </c>
      <c r="E49" s="30" t="s">
        <v>768</v>
      </c>
      <c r="F49" s="31" t="s">
        <v>740</v>
      </c>
      <c r="G49" s="32">
        <v>22</v>
      </c>
      <c r="H49" s="33">
        <v>0</v>
      </c>
      <c r="I49" s="34">
        <f>ROUND(ROUND(H49,2)*ROUND(G49,3),2)</f>
      </c>
      <c r="O49">
        <f>(I49*21)/100</f>
      </c>
      <c r="P49" t="s">
        <v>23</v>
      </c>
    </row>
    <row r="50" spans="1:5" ht="25.5">
      <c r="A50" s="35" t="s">
        <v>50</v>
      </c>
      <c r="E50" s="36" t="s">
        <v>769</v>
      </c>
    </row>
    <row r="51" spans="1:5" ht="12.75">
      <c r="A51" s="37" t="s">
        <v>52</v>
      </c>
      <c r="E51" s="38" t="s">
        <v>47</v>
      </c>
    </row>
    <row r="52" spans="1:5" ht="12.75">
      <c r="A52" t="s">
        <v>53</v>
      </c>
      <c r="E52" s="36" t="s">
        <v>47</v>
      </c>
    </row>
    <row r="53" spans="1:16" ht="12.75">
      <c r="A53" s="25" t="s">
        <v>45</v>
      </c>
      <c r="B53" s="29" t="s">
        <v>94</v>
      </c>
      <c r="C53" s="29" t="s">
        <v>94</v>
      </c>
      <c r="D53" s="25" t="s">
        <v>47</v>
      </c>
      <c r="E53" s="30" t="s">
        <v>770</v>
      </c>
      <c r="F53" s="31" t="s">
        <v>740</v>
      </c>
      <c r="G53" s="32">
        <v>22</v>
      </c>
      <c r="H53" s="33">
        <v>0</v>
      </c>
      <c r="I53" s="34">
        <f>ROUND(ROUND(H53,2)*ROUND(G53,3),2)</f>
      </c>
      <c r="O53">
        <f>(I53*21)/100</f>
      </c>
      <c r="P53" t="s">
        <v>23</v>
      </c>
    </row>
    <row r="54" spans="1:5" ht="25.5">
      <c r="A54" s="35" t="s">
        <v>50</v>
      </c>
      <c r="E54" s="36" t="s">
        <v>771</v>
      </c>
    </row>
    <row r="55" spans="1:5" ht="12.75">
      <c r="A55" s="37" t="s">
        <v>52</v>
      </c>
      <c r="E55" s="38" t="s">
        <v>47</v>
      </c>
    </row>
    <row r="56" spans="1:5" ht="12.75">
      <c r="A56" t="s">
        <v>53</v>
      </c>
      <c r="E56" s="36" t="s">
        <v>47</v>
      </c>
    </row>
    <row r="57" spans="1:16" ht="12.75">
      <c r="A57" s="25" t="s">
        <v>45</v>
      </c>
      <c r="B57" s="29" t="s">
        <v>99</v>
      </c>
      <c r="C57" s="29" t="s">
        <v>99</v>
      </c>
      <c r="D57" s="25" t="s">
        <v>47</v>
      </c>
      <c r="E57" s="30" t="s">
        <v>772</v>
      </c>
      <c r="F57" s="31" t="s">
        <v>740</v>
      </c>
      <c r="G57" s="32">
        <v>12</v>
      </c>
      <c r="H57" s="33">
        <v>0</v>
      </c>
      <c r="I57" s="34">
        <f>ROUND(ROUND(H57,2)*ROUND(G57,3),2)</f>
      </c>
      <c r="O57">
        <f>(I57*21)/100</f>
      </c>
      <c r="P57" t="s">
        <v>23</v>
      </c>
    </row>
    <row r="58" spans="1:5" ht="25.5">
      <c r="A58" s="35" t="s">
        <v>50</v>
      </c>
      <c r="E58" s="36" t="s">
        <v>773</v>
      </c>
    </row>
    <row r="59" spans="1:5" ht="12.75">
      <c r="A59" s="37" t="s">
        <v>52</v>
      </c>
      <c r="E59" s="38" t="s">
        <v>47</v>
      </c>
    </row>
    <row r="60" spans="1:5" ht="12.75">
      <c r="A60" t="s">
        <v>53</v>
      </c>
      <c r="E60" s="36" t="s">
        <v>47</v>
      </c>
    </row>
    <row r="61" spans="1:16" ht="12.75">
      <c r="A61" s="25" t="s">
        <v>45</v>
      </c>
      <c r="B61" s="29" t="s">
        <v>202</v>
      </c>
      <c r="C61" s="29" t="s">
        <v>202</v>
      </c>
      <c r="D61" s="25" t="s">
        <v>47</v>
      </c>
      <c r="E61" s="30" t="s">
        <v>774</v>
      </c>
      <c r="F61" s="31" t="s">
        <v>740</v>
      </c>
      <c r="G61" s="32">
        <v>11</v>
      </c>
      <c r="H61" s="33">
        <v>0</v>
      </c>
      <c r="I61" s="34">
        <f>ROUND(ROUND(H61,2)*ROUND(G61,3),2)</f>
      </c>
      <c r="O61">
        <f>(I61*21)/100</f>
      </c>
      <c r="P61" t="s">
        <v>23</v>
      </c>
    </row>
    <row r="62" spans="1:5" ht="12.75">
      <c r="A62" s="35" t="s">
        <v>50</v>
      </c>
      <c r="E62" s="36" t="s">
        <v>774</v>
      </c>
    </row>
    <row r="63" spans="1:5" ht="12.75">
      <c r="A63" s="37" t="s">
        <v>52</v>
      </c>
      <c r="E63" s="38" t="s">
        <v>47</v>
      </c>
    </row>
    <row r="64" spans="1:5" ht="12.75">
      <c r="A64" t="s">
        <v>53</v>
      </c>
      <c r="E64" s="36" t="s">
        <v>47</v>
      </c>
    </row>
    <row r="65" spans="1:16" ht="12.75">
      <c r="A65" s="25" t="s">
        <v>45</v>
      </c>
      <c r="B65" s="29" t="s">
        <v>206</v>
      </c>
      <c r="C65" s="29" t="s">
        <v>206</v>
      </c>
      <c r="D65" s="25" t="s">
        <v>47</v>
      </c>
      <c r="E65" s="30" t="s">
        <v>775</v>
      </c>
      <c r="F65" s="31" t="s">
        <v>776</v>
      </c>
      <c r="G65" s="32">
        <v>175</v>
      </c>
      <c r="H65" s="33">
        <v>0</v>
      </c>
      <c r="I65" s="34">
        <f>ROUND(ROUND(H65,2)*ROUND(G65,3),2)</f>
      </c>
      <c r="O65">
        <f>(I65*21)/100</f>
      </c>
      <c r="P65" t="s">
        <v>23</v>
      </c>
    </row>
    <row r="66" spans="1:5" ht="12.75">
      <c r="A66" s="35" t="s">
        <v>50</v>
      </c>
      <c r="E66" s="36" t="s">
        <v>775</v>
      </c>
    </row>
    <row r="67" spans="1:5" ht="12.75">
      <c r="A67" s="37" t="s">
        <v>52</v>
      </c>
      <c r="E67" s="38" t="s">
        <v>47</v>
      </c>
    </row>
    <row r="68" spans="1:5" ht="12.75">
      <c r="A68" t="s">
        <v>53</v>
      </c>
      <c r="E68" s="36" t="s">
        <v>47</v>
      </c>
    </row>
    <row r="69" spans="1:16" ht="12.75">
      <c r="A69" s="25" t="s">
        <v>45</v>
      </c>
      <c r="B69" s="29" t="s">
        <v>211</v>
      </c>
      <c r="C69" s="29" t="s">
        <v>211</v>
      </c>
      <c r="D69" s="25" t="s">
        <v>47</v>
      </c>
      <c r="E69" s="30" t="s">
        <v>777</v>
      </c>
      <c r="F69" s="31" t="s">
        <v>776</v>
      </c>
      <c r="G69" s="32">
        <v>15</v>
      </c>
      <c r="H69" s="33">
        <v>0</v>
      </c>
      <c r="I69" s="34">
        <f>ROUND(ROUND(H69,2)*ROUND(G69,3),2)</f>
      </c>
      <c r="O69">
        <f>(I69*21)/100</f>
      </c>
      <c r="P69" t="s">
        <v>23</v>
      </c>
    </row>
    <row r="70" spans="1:5" ht="12.75">
      <c r="A70" s="35" t="s">
        <v>50</v>
      </c>
      <c r="E70" s="36" t="s">
        <v>777</v>
      </c>
    </row>
    <row r="71" spans="1:5" ht="12.75">
      <c r="A71" s="37" t="s">
        <v>52</v>
      </c>
      <c r="E71" s="38" t="s">
        <v>47</v>
      </c>
    </row>
    <row r="72" spans="1:5" ht="12.75">
      <c r="A72" t="s">
        <v>53</v>
      </c>
      <c r="E72" s="36" t="s">
        <v>47</v>
      </c>
    </row>
    <row r="73" spans="1:16" ht="12.75">
      <c r="A73" s="25" t="s">
        <v>45</v>
      </c>
      <c r="B73" s="29" t="s">
        <v>216</v>
      </c>
      <c r="C73" s="29" t="s">
        <v>216</v>
      </c>
      <c r="D73" s="25" t="s">
        <v>47</v>
      </c>
      <c r="E73" s="30" t="s">
        <v>778</v>
      </c>
      <c r="F73" s="31" t="s">
        <v>740</v>
      </c>
      <c r="G73" s="32">
        <v>2</v>
      </c>
      <c r="H73" s="33">
        <v>0</v>
      </c>
      <c r="I73" s="34">
        <f>ROUND(ROUND(H73,2)*ROUND(G73,3),2)</f>
      </c>
      <c r="O73">
        <f>(I73*21)/100</f>
      </c>
      <c r="P73" t="s">
        <v>23</v>
      </c>
    </row>
    <row r="74" spans="1:5" ht="12.75">
      <c r="A74" s="35" t="s">
        <v>50</v>
      </c>
      <c r="E74" s="36" t="s">
        <v>779</v>
      </c>
    </row>
    <row r="75" spans="1:5" ht="12.75">
      <c r="A75" s="37" t="s">
        <v>52</v>
      </c>
      <c r="E75" s="38" t="s">
        <v>47</v>
      </c>
    </row>
    <row r="76" spans="1:5" ht="12.75">
      <c r="A76" t="s">
        <v>53</v>
      </c>
      <c r="E76" s="36" t="s">
        <v>47</v>
      </c>
    </row>
    <row r="77" spans="1:16" ht="12.75">
      <c r="A77" s="25" t="s">
        <v>45</v>
      </c>
      <c r="B77" s="29" t="s">
        <v>222</v>
      </c>
      <c r="C77" s="29" t="s">
        <v>222</v>
      </c>
      <c r="D77" s="25" t="s">
        <v>47</v>
      </c>
      <c r="E77" s="30" t="s">
        <v>774</v>
      </c>
      <c r="F77" s="31" t="s">
        <v>740</v>
      </c>
      <c r="G77" s="32">
        <v>11</v>
      </c>
      <c r="H77" s="33">
        <v>0</v>
      </c>
      <c r="I77" s="34">
        <f>ROUND(ROUND(H77,2)*ROUND(G77,3),2)</f>
      </c>
      <c r="O77">
        <f>(I77*21)/100</f>
      </c>
      <c r="P77" t="s">
        <v>23</v>
      </c>
    </row>
    <row r="78" spans="1:5" ht="12.75">
      <c r="A78" s="35" t="s">
        <v>50</v>
      </c>
      <c r="E78" s="36" t="s">
        <v>780</v>
      </c>
    </row>
    <row r="79" spans="1:5" ht="12.75">
      <c r="A79" s="37" t="s">
        <v>52</v>
      </c>
      <c r="E79" s="38" t="s">
        <v>47</v>
      </c>
    </row>
    <row r="80" spans="1:5" ht="12.75">
      <c r="A80" t="s">
        <v>53</v>
      </c>
      <c r="E80" s="36" t="s">
        <v>47</v>
      </c>
    </row>
    <row r="81" spans="1:16" ht="12.75">
      <c r="A81" s="25" t="s">
        <v>45</v>
      </c>
      <c r="B81" s="29" t="s">
        <v>229</v>
      </c>
      <c r="C81" s="29" t="s">
        <v>229</v>
      </c>
      <c r="D81" s="25" t="s">
        <v>47</v>
      </c>
      <c r="E81" s="30" t="s">
        <v>781</v>
      </c>
      <c r="F81" s="31" t="s">
        <v>135</v>
      </c>
      <c r="G81" s="32">
        <v>170</v>
      </c>
      <c r="H81" s="33">
        <v>0</v>
      </c>
      <c r="I81" s="34">
        <f>ROUND(ROUND(H81,2)*ROUND(G81,3),2)</f>
      </c>
      <c r="O81">
        <f>(I81*21)/100</f>
      </c>
      <c r="P81" t="s">
        <v>23</v>
      </c>
    </row>
    <row r="82" spans="1:5" ht="12.75">
      <c r="A82" s="35" t="s">
        <v>50</v>
      </c>
      <c r="E82" s="36" t="s">
        <v>782</v>
      </c>
    </row>
    <row r="83" spans="1:5" ht="12.75">
      <c r="A83" s="37" t="s">
        <v>52</v>
      </c>
      <c r="E83" s="38" t="s">
        <v>47</v>
      </c>
    </row>
    <row r="84" spans="1:5" ht="12.75">
      <c r="A84" t="s">
        <v>53</v>
      </c>
      <c r="E84" s="36" t="s">
        <v>47</v>
      </c>
    </row>
    <row r="85" spans="1:16" ht="12.75">
      <c r="A85" s="25" t="s">
        <v>45</v>
      </c>
      <c r="B85" s="29" t="s">
        <v>235</v>
      </c>
      <c r="C85" s="29" t="s">
        <v>235</v>
      </c>
      <c r="D85" s="25" t="s">
        <v>47</v>
      </c>
      <c r="E85" s="30" t="s">
        <v>781</v>
      </c>
      <c r="F85" s="31" t="s">
        <v>135</v>
      </c>
      <c r="G85" s="32">
        <v>100</v>
      </c>
      <c r="H85" s="33">
        <v>0</v>
      </c>
      <c r="I85" s="34">
        <f>ROUND(ROUND(H85,2)*ROUND(G85,3),2)</f>
      </c>
      <c r="O85">
        <f>(I85*21)/100</f>
      </c>
      <c r="P85" t="s">
        <v>23</v>
      </c>
    </row>
    <row r="86" spans="1:5" ht="12.75">
      <c r="A86" s="35" t="s">
        <v>50</v>
      </c>
      <c r="E86" s="36" t="s">
        <v>783</v>
      </c>
    </row>
    <row r="87" spans="1:5" ht="12.75">
      <c r="A87" s="37" t="s">
        <v>52</v>
      </c>
      <c r="E87" s="38" t="s">
        <v>47</v>
      </c>
    </row>
    <row r="88" spans="1:5" ht="12.75">
      <c r="A88" t="s">
        <v>53</v>
      </c>
      <c r="E88" s="36" t="s">
        <v>47</v>
      </c>
    </row>
    <row r="89" spans="1:16" ht="12.75">
      <c r="A89" s="25" t="s">
        <v>45</v>
      </c>
      <c r="B89" s="29" t="s">
        <v>241</v>
      </c>
      <c r="C89" s="29" t="s">
        <v>241</v>
      </c>
      <c r="D89" s="25" t="s">
        <v>47</v>
      </c>
      <c r="E89" s="30" t="s">
        <v>784</v>
      </c>
      <c r="F89" s="31" t="s">
        <v>135</v>
      </c>
      <c r="G89" s="32">
        <v>10</v>
      </c>
      <c r="H89" s="33">
        <v>0</v>
      </c>
      <c r="I89" s="34">
        <f>ROUND(ROUND(H89,2)*ROUND(G89,3),2)</f>
      </c>
      <c r="O89">
        <f>(I89*21)/100</f>
      </c>
      <c r="P89" t="s">
        <v>23</v>
      </c>
    </row>
    <row r="90" spans="1:5" ht="12.75">
      <c r="A90" s="35" t="s">
        <v>50</v>
      </c>
      <c r="E90" s="36" t="s">
        <v>785</v>
      </c>
    </row>
    <row r="91" spans="1:5" ht="12.75">
      <c r="A91" s="37" t="s">
        <v>52</v>
      </c>
      <c r="E91" s="38" t="s">
        <v>47</v>
      </c>
    </row>
    <row r="92" spans="1:5" ht="12.75">
      <c r="A92" t="s">
        <v>53</v>
      </c>
      <c r="E92" s="36" t="s">
        <v>47</v>
      </c>
    </row>
    <row r="93" spans="1:16" ht="12.75">
      <c r="A93" s="25" t="s">
        <v>45</v>
      </c>
      <c r="B93" s="29" t="s">
        <v>248</v>
      </c>
      <c r="C93" s="29" t="s">
        <v>248</v>
      </c>
      <c r="D93" s="25" t="s">
        <v>47</v>
      </c>
      <c r="E93" s="30" t="s">
        <v>786</v>
      </c>
      <c r="F93" s="31" t="s">
        <v>135</v>
      </c>
      <c r="G93" s="32">
        <v>160</v>
      </c>
      <c r="H93" s="33">
        <v>0</v>
      </c>
      <c r="I93" s="34">
        <f>ROUND(ROUND(H93,2)*ROUND(G93,3),2)</f>
      </c>
      <c r="O93">
        <f>(I93*21)/100</f>
      </c>
      <c r="P93" t="s">
        <v>23</v>
      </c>
    </row>
    <row r="94" spans="1:5" ht="12.75">
      <c r="A94" s="35" t="s">
        <v>50</v>
      </c>
      <c r="E94" s="36" t="s">
        <v>786</v>
      </c>
    </row>
    <row r="95" spans="1:5" ht="12.75">
      <c r="A95" s="37" t="s">
        <v>52</v>
      </c>
      <c r="E95" s="38" t="s">
        <v>47</v>
      </c>
    </row>
    <row r="96" spans="1:5" ht="12.75">
      <c r="A96" t="s">
        <v>53</v>
      </c>
      <c r="E96" s="36" t="s">
        <v>47</v>
      </c>
    </row>
    <row r="97" spans="1:16" ht="12.75">
      <c r="A97" s="25" t="s">
        <v>45</v>
      </c>
      <c r="B97" s="29" t="s">
        <v>254</v>
      </c>
      <c r="C97" s="29" t="s">
        <v>254</v>
      </c>
      <c r="D97" s="25" t="s">
        <v>47</v>
      </c>
      <c r="E97" s="30" t="s">
        <v>787</v>
      </c>
      <c r="F97" s="31" t="s">
        <v>740</v>
      </c>
      <c r="G97" s="32">
        <v>10</v>
      </c>
      <c r="H97" s="33">
        <v>0</v>
      </c>
      <c r="I97" s="34">
        <f>ROUND(ROUND(H97,2)*ROUND(G97,3),2)</f>
      </c>
      <c r="O97">
        <f>(I97*21)/100</f>
      </c>
      <c r="P97" t="s">
        <v>23</v>
      </c>
    </row>
    <row r="98" spans="1:5" ht="12.75">
      <c r="A98" s="35" t="s">
        <v>50</v>
      </c>
      <c r="E98" s="36" t="s">
        <v>788</v>
      </c>
    </row>
    <row r="99" spans="1:5" ht="12.75">
      <c r="A99" s="37" t="s">
        <v>52</v>
      </c>
      <c r="E99" s="38" t="s">
        <v>47</v>
      </c>
    </row>
    <row r="100" spans="1:5" ht="12.75">
      <c r="A100" t="s">
        <v>53</v>
      </c>
      <c r="E100" s="36" t="s">
        <v>47</v>
      </c>
    </row>
    <row r="101" spans="1:16" ht="12.75">
      <c r="A101" s="25" t="s">
        <v>45</v>
      </c>
      <c r="B101" s="29" t="s">
        <v>260</v>
      </c>
      <c r="C101" s="29" t="s">
        <v>260</v>
      </c>
      <c r="D101" s="25" t="s">
        <v>47</v>
      </c>
      <c r="E101" s="30" t="s">
        <v>789</v>
      </c>
      <c r="F101" s="31" t="s">
        <v>790</v>
      </c>
      <c r="G101" s="32">
        <v>5</v>
      </c>
      <c r="H101" s="33">
        <v>0</v>
      </c>
      <c r="I101" s="34">
        <f>ROUND(ROUND(H101,2)*ROUND(G101,3),2)</f>
      </c>
      <c r="O101">
        <f>(I101*21)/100</f>
      </c>
      <c r="P101" t="s">
        <v>23</v>
      </c>
    </row>
    <row r="102" spans="1:5" ht="25.5">
      <c r="A102" s="35" t="s">
        <v>50</v>
      </c>
      <c r="E102" s="36" t="s">
        <v>791</v>
      </c>
    </row>
    <row r="103" spans="1:5" ht="12.75">
      <c r="A103" s="37" t="s">
        <v>52</v>
      </c>
      <c r="E103" s="38" t="s">
        <v>47</v>
      </c>
    </row>
    <row r="104" spans="1:5" ht="12.75">
      <c r="A104" t="s">
        <v>53</v>
      </c>
      <c r="E104" s="36" t="s">
        <v>47</v>
      </c>
    </row>
    <row r="105" spans="1:18" ht="12.75" customHeight="1">
      <c r="A105" s="6" t="s">
        <v>43</v>
      </c>
      <c r="B105" s="6"/>
      <c r="C105" s="41" t="s">
        <v>792</v>
      </c>
      <c r="D105" s="6"/>
      <c r="E105" s="27" t="s">
        <v>793</v>
      </c>
      <c r="F105" s="6"/>
      <c r="G105" s="6"/>
      <c r="H105" s="6"/>
      <c r="I105" s="42">
        <f>0+Q105</f>
      </c>
      <c r="O105">
        <f>0+R105</f>
      </c>
      <c r="Q105">
        <f>0+I106+I110+I114+I118+I122+I126+I130+I134+I138+I142+I146+I150+I154+I158+I162+I166+I170+I174+I178+I182+I186+I190+I194+I198</f>
      </c>
      <c r="R105">
        <f>0+O106+O110+O114+O118+O122+O126+O130+O134+O138+O142+O146+O150+O154+O158+O162+O166+O170+O174+O178+O182+O186+O190+O194+O198</f>
      </c>
    </row>
    <row r="106" spans="1:16" ht="12.75">
      <c r="A106" s="25" t="s">
        <v>45</v>
      </c>
      <c r="B106" s="29" t="s">
        <v>266</v>
      </c>
      <c r="C106" s="29" t="s">
        <v>266</v>
      </c>
      <c r="D106" s="25" t="s">
        <v>47</v>
      </c>
      <c r="E106" s="30" t="s">
        <v>794</v>
      </c>
      <c r="F106" s="31" t="s">
        <v>795</v>
      </c>
      <c r="G106" s="32">
        <v>6</v>
      </c>
      <c r="H106" s="33">
        <v>0</v>
      </c>
      <c r="I106" s="34">
        <f>ROUND(ROUND(H106,2)*ROUND(G106,3),2)</f>
      </c>
      <c r="O106">
        <f>(I106*21)/100</f>
      </c>
      <c r="P106" t="s">
        <v>23</v>
      </c>
    </row>
    <row r="107" spans="1:5" ht="12.75">
      <c r="A107" s="35" t="s">
        <v>50</v>
      </c>
      <c r="E107" s="36" t="s">
        <v>794</v>
      </c>
    </row>
    <row r="108" spans="1:5" ht="12.75">
      <c r="A108" s="37" t="s">
        <v>52</v>
      </c>
      <c r="E108" s="38" t="s">
        <v>47</v>
      </c>
    </row>
    <row r="109" spans="1:5" ht="12.75">
      <c r="A109" t="s">
        <v>53</v>
      </c>
      <c r="E109" s="36" t="s">
        <v>47</v>
      </c>
    </row>
    <row r="110" spans="1:16" ht="12.75">
      <c r="A110" s="25" t="s">
        <v>45</v>
      </c>
      <c r="B110" s="29" t="s">
        <v>272</v>
      </c>
      <c r="C110" s="29" t="s">
        <v>272</v>
      </c>
      <c r="D110" s="25" t="s">
        <v>47</v>
      </c>
      <c r="E110" s="30" t="s">
        <v>796</v>
      </c>
      <c r="F110" s="31" t="s">
        <v>795</v>
      </c>
      <c r="G110" s="32">
        <v>2</v>
      </c>
      <c r="H110" s="33">
        <v>0</v>
      </c>
      <c r="I110" s="34">
        <f>ROUND(ROUND(H110,2)*ROUND(G110,3),2)</f>
      </c>
      <c r="O110">
        <f>(I110*21)/100</f>
      </c>
      <c r="P110" t="s">
        <v>23</v>
      </c>
    </row>
    <row r="111" spans="1:5" ht="12.75">
      <c r="A111" s="35" t="s">
        <v>50</v>
      </c>
      <c r="E111" s="36" t="s">
        <v>796</v>
      </c>
    </row>
    <row r="112" spans="1:5" ht="12.75">
      <c r="A112" s="37" t="s">
        <v>52</v>
      </c>
      <c r="E112" s="38" t="s">
        <v>47</v>
      </c>
    </row>
    <row r="113" spans="1:5" ht="12.75">
      <c r="A113" t="s">
        <v>53</v>
      </c>
      <c r="E113" s="36" t="s">
        <v>47</v>
      </c>
    </row>
    <row r="114" spans="1:16" ht="12.75">
      <c r="A114" s="25" t="s">
        <v>45</v>
      </c>
      <c r="B114" s="29" t="s">
        <v>277</v>
      </c>
      <c r="C114" s="29" t="s">
        <v>277</v>
      </c>
      <c r="D114" s="25" t="s">
        <v>47</v>
      </c>
      <c r="E114" s="30" t="s">
        <v>797</v>
      </c>
      <c r="F114" s="31" t="s">
        <v>795</v>
      </c>
      <c r="G114" s="32">
        <v>8</v>
      </c>
      <c r="H114" s="33">
        <v>0</v>
      </c>
      <c r="I114" s="34">
        <f>ROUND(ROUND(H114,2)*ROUND(G114,3),2)</f>
      </c>
      <c r="O114">
        <f>(I114*21)/100</f>
      </c>
      <c r="P114" t="s">
        <v>23</v>
      </c>
    </row>
    <row r="115" spans="1:5" ht="12.75">
      <c r="A115" s="35" t="s">
        <v>50</v>
      </c>
      <c r="E115" s="36" t="s">
        <v>797</v>
      </c>
    </row>
    <row r="116" spans="1:5" ht="12.75">
      <c r="A116" s="37" t="s">
        <v>52</v>
      </c>
      <c r="E116" s="38" t="s">
        <v>47</v>
      </c>
    </row>
    <row r="117" spans="1:5" ht="12.75">
      <c r="A117" t="s">
        <v>53</v>
      </c>
      <c r="E117" s="36" t="s">
        <v>47</v>
      </c>
    </row>
    <row r="118" spans="1:16" ht="12.75">
      <c r="A118" s="25" t="s">
        <v>45</v>
      </c>
      <c r="B118" s="29" t="s">
        <v>282</v>
      </c>
      <c r="C118" s="29" t="s">
        <v>282</v>
      </c>
      <c r="D118" s="25" t="s">
        <v>47</v>
      </c>
      <c r="E118" s="30" t="s">
        <v>798</v>
      </c>
      <c r="F118" s="31" t="s">
        <v>795</v>
      </c>
      <c r="G118" s="32">
        <v>8</v>
      </c>
      <c r="H118" s="33">
        <v>0</v>
      </c>
      <c r="I118" s="34">
        <f>ROUND(ROUND(H118,2)*ROUND(G118,3),2)</f>
      </c>
      <c r="O118">
        <f>(I118*21)/100</f>
      </c>
      <c r="P118" t="s">
        <v>23</v>
      </c>
    </row>
    <row r="119" spans="1:5" ht="12.75">
      <c r="A119" s="35" t="s">
        <v>50</v>
      </c>
      <c r="E119" s="36" t="s">
        <v>798</v>
      </c>
    </row>
    <row r="120" spans="1:5" ht="12.75">
      <c r="A120" s="37" t="s">
        <v>52</v>
      </c>
      <c r="E120" s="38" t="s">
        <v>47</v>
      </c>
    </row>
    <row r="121" spans="1:5" ht="12.75">
      <c r="A121" t="s">
        <v>53</v>
      </c>
      <c r="E121" s="36" t="s">
        <v>47</v>
      </c>
    </row>
    <row r="122" spans="1:16" ht="12.75">
      <c r="A122" s="25" t="s">
        <v>45</v>
      </c>
      <c r="B122" s="29" t="s">
        <v>288</v>
      </c>
      <c r="C122" s="29" t="s">
        <v>288</v>
      </c>
      <c r="D122" s="25" t="s">
        <v>47</v>
      </c>
      <c r="E122" s="30" t="s">
        <v>799</v>
      </c>
      <c r="F122" s="31" t="s">
        <v>135</v>
      </c>
      <c r="G122" s="32">
        <v>160</v>
      </c>
      <c r="H122" s="33">
        <v>0</v>
      </c>
      <c r="I122" s="34">
        <f>ROUND(ROUND(H122,2)*ROUND(G122,3),2)</f>
      </c>
      <c r="O122">
        <f>(I122*21)/100</f>
      </c>
      <c r="P122" t="s">
        <v>23</v>
      </c>
    </row>
    <row r="123" spans="1:5" ht="12.75">
      <c r="A123" s="35" t="s">
        <v>50</v>
      </c>
      <c r="E123" s="36" t="s">
        <v>799</v>
      </c>
    </row>
    <row r="124" spans="1:5" ht="12.75">
      <c r="A124" s="37" t="s">
        <v>52</v>
      </c>
      <c r="E124" s="38" t="s">
        <v>47</v>
      </c>
    </row>
    <row r="125" spans="1:5" ht="12.75">
      <c r="A125" t="s">
        <v>53</v>
      </c>
      <c r="E125" s="36" t="s">
        <v>47</v>
      </c>
    </row>
    <row r="126" spans="1:16" ht="12.75">
      <c r="A126" s="25" t="s">
        <v>45</v>
      </c>
      <c r="B126" s="29" t="s">
        <v>293</v>
      </c>
      <c r="C126" s="29" t="s">
        <v>293</v>
      </c>
      <c r="D126" s="25" t="s">
        <v>47</v>
      </c>
      <c r="E126" s="30" t="s">
        <v>800</v>
      </c>
      <c r="F126" s="31" t="s">
        <v>740</v>
      </c>
      <c r="G126" s="32">
        <v>13</v>
      </c>
      <c r="H126" s="33">
        <v>0</v>
      </c>
      <c r="I126" s="34">
        <f>ROUND(ROUND(H126,2)*ROUND(G126,3),2)</f>
      </c>
      <c r="O126">
        <f>(I126*21)/100</f>
      </c>
      <c r="P126" t="s">
        <v>23</v>
      </c>
    </row>
    <row r="127" spans="1:5" ht="12.75">
      <c r="A127" s="35" t="s">
        <v>50</v>
      </c>
      <c r="E127" s="36" t="s">
        <v>801</v>
      </c>
    </row>
    <row r="128" spans="1:5" ht="12.75">
      <c r="A128" s="37" t="s">
        <v>52</v>
      </c>
      <c r="E128" s="38" t="s">
        <v>47</v>
      </c>
    </row>
    <row r="129" spans="1:5" ht="12.75">
      <c r="A129" t="s">
        <v>53</v>
      </c>
      <c r="E129" s="36" t="s">
        <v>47</v>
      </c>
    </row>
    <row r="130" spans="1:16" ht="12.75">
      <c r="A130" s="25" t="s">
        <v>45</v>
      </c>
      <c r="B130" s="29" t="s">
        <v>298</v>
      </c>
      <c r="C130" s="29" t="s">
        <v>298</v>
      </c>
      <c r="D130" s="25" t="s">
        <v>47</v>
      </c>
      <c r="E130" s="30" t="s">
        <v>802</v>
      </c>
      <c r="F130" s="31" t="s">
        <v>125</v>
      </c>
      <c r="G130" s="32">
        <v>8</v>
      </c>
      <c r="H130" s="33">
        <v>0</v>
      </c>
      <c r="I130" s="34">
        <f>ROUND(ROUND(H130,2)*ROUND(G130,3),2)</f>
      </c>
      <c r="O130">
        <f>(I130*21)/100</f>
      </c>
      <c r="P130" t="s">
        <v>23</v>
      </c>
    </row>
    <row r="131" spans="1:5" ht="12.75">
      <c r="A131" s="35" t="s">
        <v>50</v>
      </c>
      <c r="E131" s="36" t="s">
        <v>802</v>
      </c>
    </row>
    <row r="132" spans="1:5" ht="12.75">
      <c r="A132" s="37" t="s">
        <v>52</v>
      </c>
      <c r="E132" s="38" t="s">
        <v>47</v>
      </c>
    </row>
    <row r="133" spans="1:5" ht="12.75">
      <c r="A133" t="s">
        <v>53</v>
      </c>
      <c r="E133" s="36" t="s">
        <v>47</v>
      </c>
    </row>
    <row r="134" spans="1:16" ht="12.75">
      <c r="A134" s="25" t="s">
        <v>45</v>
      </c>
      <c r="B134" s="29" t="s">
        <v>302</v>
      </c>
      <c r="C134" s="29" t="s">
        <v>302</v>
      </c>
      <c r="D134" s="25" t="s">
        <v>47</v>
      </c>
      <c r="E134" s="30" t="s">
        <v>803</v>
      </c>
      <c r="F134" s="31" t="s">
        <v>135</v>
      </c>
      <c r="G134" s="32">
        <v>160</v>
      </c>
      <c r="H134" s="33">
        <v>0</v>
      </c>
      <c r="I134" s="34">
        <f>ROUND(ROUND(H134,2)*ROUND(G134,3),2)</f>
      </c>
      <c r="O134">
        <f>(I134*21)/100</f>
      </c>
      <c r="P134" t="s">
        <v>23</v>
      </c>
    </row>
    <row r="135" spans="1:5" ht="12.75">
      <c r="A135" s="35" t="s">
        <v>50</v>
      </c>
      <c r="E135" s="36" t="s">
        <v>803</v>
      </c>
    </row>
    <row r="136" spans="1:5" ht="12.75">
      <c r="A136" s="37" t="s">
        <v>52</v>
      </c>
      <c r="E136" s="38" t="s">
        <v>47</v>
      </c>
    </row>
    <row r="137" spans="1:5" ht="12.75">
      <c r="A137" t="s">
        <v>53</v>
      </c>
      <c r="E137" s="36" t="s">
        <v>47</v>
      </c>
    </row>
    <row r="138" spans="1:16" ht="12.75">
      <c r="A138" s="25" t="s">
        <v>45</v>
      </c>
      <c r="B138" s="29" t="s">
        <v>308</v>
      </c>
      <c r="C138" s="29" t="s">
        <v>308</v>
      </c>
      <c r="D138" s="25" t="s">
        <v>47</v>
      </c>
      <c r="E138" s="30" t="s">
        <v>804</v>
      </c>
      <c r="F138" s="31" t="s">
        <v>740</v>
      </c>
      <c r="G138" s="32">
        <v>13</v>
      </c>
      <c r="H138" s="33">
        <v>0</v>
      </c>
      <c r="I138" s="34">
        <f>ROUND(ROUND(H138,2)*ROUND(G138,3),2)</f>
      </c>
      <c r="O138">
        <f>(I138*21)/100</f>
      </c>
      <c r="P138" t="s">
        <v>23</v>
      </c>
    </row>
    <row r="139" spans="1:5" ht="12.75">
      <c r="A139" s="35" t="s">
        <v>50</v>
      </c>
      <c r="E139" s="36" t="s">
        <v>805</v>
      </c>
    </row>
    <row r="140" spans="1:5" ht="12.75">
      <c r="A140" s="37" t="s">
        <v>52</v>
      </c>
      <c r="E140" s="38" t="s">
        <v>47</v>
      </c>
    </row>
    <row r="141" spans="1:5" ht="12.75">
      <c r="A141" t="s">
        <v>53</v>
      </c>
      <c r="E141" s="36" t="s">
        <v>47</v>
      </c>
    </row>
    <row r="142" spans="1:16" ht="12.75">
      <c r="A142" s="25" t="s">
        <v>45</v>
      </c>
      <c r="B142" s="29" t="s">
        <v>314</v>
      </c>
      <c r="C142" s="29" t="s">
        <v>314</v>
      </c>
      <c r="D142" s="25" t="s">
        <v>47</v>
      </c>
      <c r="E142" s="30" t="s">
        <v>806</v>
      </c>
      <c r="F142" s="31" t="s">
        <v>795</v>
      </c>
      <c r="G142" s="32">
        <v>20</v>
      </c>
      <c r="H142" s="33">
        <v>0</v>
      </c>
      <c r="I142" s="34">
        <f>ROUND(ROUND(H142,2)*ROUND(G142,3),2)</f>
      </c>
      <c r="O142">
        <f>(I142*21)/100</f>
      </c>
      <c r="P142" t="s">
        <v>23</v>
      </c>
    </row>
    <row r="143" spans="1:5" ht="12.75">
      <c r="A143" s="35" t="s">
        <v>50</v>
      </c>
      <c r="E143" s="36" t="s">
        <v>806</v>
      </c>
    </row>
    <row r="144" spans="1:5" ht="12.75">
      <c r="A144" s="37" t="s">
        <v>52</v>
      </c>
      <c r="E144" s="38" t="s">
        <v>47</v>
      </c>
    </row>
    <row r="145" spans="1:5" ht="12.75">
      <c r="A145" t="s">
        <v>53</v>
      </c>
      <c r="E145" s="36" t="s">
        <v>47</v>
      </c>
    </row>
    <row r="146" spans="1:16" ht="12.75">
      <c r="A146" s="25" t="s">
        <v>45</v>
      </c>
      <c r="B146" s="29" t="s">
        <v>318</v>
      </c>
      <c r="C146" s="29" t="s">
        <v>318</v>
      </c>
      <c r="D146" s="25" t="s">
        <v>47</v>
      </c>
      <c r="E146" s="30" t="s">
        <v>807</v>
      </c>
      <c r="F146" s="31" t="s">
        <v>740</v>
      </c>
      <c r="G146" s="32">
        <v>5</v>
      </c>
      <c r="H146" s="33">
        <v>0</v>
      </c>
      <c r="I146" s="34">
        <f>ROUND(ROUND(H146,2)*ROUND(G146,3),2)</f>
      </c>
      <c r="O146">
        <f>(I146*21)/100</f>
      </c>
      <c r="P146" t="s">
        <v>23</v>
      </c>
    </row>
    <row r="147" spans="1:5" ht="12.75">
      <c r="A147" s="35" t="s">
        <v>50</v>
      </c>
      <c r="E147" s="36" t="s">
        <v>807</v>
      </c>
    </row>
    <row r="148" spans="1:5" ht="12.75">
      <c r="A148" s="37" t="s">
        <v>52</v>
      </c>
      <c r="E148" s="38" t="s">
        <v>47</v>
      </c>
    </row>
    <row r="149" spans="1:5" ht="12.75">
      <c r="A149" t="s">
        <v>53</v>
      </c>
      <c r="E149" s="36" t="s">
        <v>47</v>
      </c>
    </row>
    <row r="150" spans="1:16" ht="12.75">
      <c r="A150" s="25" t="s">
        <v>45</v>
      </c>
      <c r="B150" s="29" t="s">
        <v>323</v>
      </c>
      <c r="C150" s="29" t="s">
        <v>323</v>
      </c>
      <c r="D150" s="25" t="s">
        <v>47</v>
      </c>
      <c r="E150" s="30" t="s">
        <v>808</v>
      </c>
      <c r="F150" s="31" t="s">
        <v>740</v>
      </c>
      <c r="G150" s="32">
        <v>14</v>
      </c>
      <c r="H150" s="33">
        <v>0</v>
      </c>
      <c r="I150" s="34">
        <f>ROUND(ROUND(H150,2)*ROUND(G150,3),2)</f>
      </c>
      <c r="O150">
        <f>(I150*21)/100</f>
      </c>
      <c r="P150" t="s">
        <v>23</v>
      </c>
    </row>
    <row r="151" spans="1:5" ht="12.75">
      <c r="A151" s="35" t="s">
        <v>50</v>
      </c>
      <c r="E151" s="36" t="s">
        <v>808</v>
      </c>
    </row>
    <row r="152" spans="1:5" ht="12.75">
      <c r="A152" s="37" t="s">
        <v>52</v>
      </c>
      <c r="E152" s="38" t="s">
        <v>47</v>
      </c>
    </row>
    <row r="153" spans="1:5" ht="12.75">
      <c r="A153" t="s">
        <v>53</v>
      </c>
      <c r="E153" s="36" t="s">
        <v>47</v>
      </c>
    </row>
    <row r="154" spans="1:16" ht="12.75">
      <c r="A154" s="25" t="s">
        <v>45</v>
      </c>
      <c r="B154" s="29" t="s">
        <v>329</v>
      </c>
      <c r="C154" s="29" t="s">
        <v>329</v>
      </c>
      <c r="D154" s="25" t="s">
        <v>47</v>
      </c>
      <c r="E154" s="30" t="s">
        <v>809</v>
      </c>
      <c r="F154" s="31" t="s">
        <v>135</v>
      </c>
      <c r="G154" s="32">
        <v>180</v>
      </c>
      <c r="H154" s="33">
        <v>0</v>
      </c>
      <c r="I154" s="34">
        <f>ROUND(ROUND(H154,2)*ROUND(G154,3),2)</f>
      </c>
      <c r="O154">
        <f>(I154*21)/100</f>
      </c>
      <c r="P154" t="s">
        <v>23</v>
      </c>
    </row>
    <row r="155" spans="1:5" ht="12.75">
      <c r="A155" s="35" t="s">
        <v>50</v>
      </c>
      <c r="E155" s="36" t="s">
        <v>809</v>
      </c>
    </row>
    <row r="156" spans="1:5" ht="12.75">
      <c r="A156" s="37" t="s">
        <v>52</v>
      </c>
      <c r="E156" s="38" t="s">
        <v>47</v>
      </c>
    </row>
    <row r="157" spans="1:5" ht="12.75">
      <c r="A157" t="s">
        <v>53</v>
      </c>
      <c r="E157" s="36" t="s">
        <v>47</v>
      </c>
    </row>
    <row r="158" spans="1:16" ht="12.75">
      <c r="A158" s="25" t="s">
        <v>45</v>
      </c>
      <c r="B158" s="29" t="s">
        <v>335</v>
      </c>
      <c r="C158" s="29" t="s">
        <v>335</v>
      </c>
      <c r="D158" s="25" t="s">
        <v>47</v>
      </c>
      <c r="E158" s="30" t="s">
        <v>810</v>
      </c>
      <c r="F158" s="31" t="s">
        <v>135</v>
      </c>
      <c r="G158" s="32">
        <v>170</v>
      </c>
      <c r="H158" s="33">
        <v>0</v>
      </c>
      <c r="I158" s="34">
        <f>ROUND(ROUND(H158,2)*ROUND(G158,3),2)</f>
      </c>
      <c r="O158">
        <f>(I158*21)/100</f>
      </c>
      <c r="P158" t="s">
        <v>23</v>
      </c>
    </row>
    <row r="159" spans="1:5" ht="12.75">
      <c r="A159" s="35" t="s">
        <v>50</v>
      </c>
      <c r="E159" s="36" t="s">
        <v>810</v>
      </c>
    </row>
    <row r="160" spans="1:5" ht="12.75">
      <c r="A160" s="37" t="s">
        <v>52</v>
      </c>
      <c r="E160" s="38" t="s">
        <v>47</v>
      </c>
    </row>
    <row r="161" spans="1:5" ht="12.75">
      <c r="A161" t="s">
        <v>53</v>
      </c>
      <c r="E161" s="36" t="s">
        <v>47</v>
      </c>
    </row>
    <row r="162" spans="1:16" ht="12.75">
      <c r="A162" s="25" t="s">
        <v>45</v>
      </c>
      <c r="B162" s="29" t="s">
        <v>340</v>
      </c>
      <c r="C162" s="29" t="s">
        <v>340</v>
      </c>
      <c r="D162" s="25" t="s">
        <v>47</v>
      </c>
      <c r="E162" s="30" t="s">
        <v>811</v>
      </c>
      <c r="F162" s="31" t="s">
        <v>135</v>
      </c>
      <c r="G162" s="32">
        <v>170</v>
      </c>
      <c r="H162" s="33">
        <v>0</v>
      </c>
      <c r="I162" s="34">
        <f>ROUND(ROUND(H162,2)*ROUND(G162,3),2)</f>
      </c>
      <c r="O162">
        <f>(I162*21)/100</f>
      </c>
      <c r="P162" t="s">
        <v>23</v>
      </c>
    </row>
    <row r="163" spans="1:5" ht="12.75">
      <c r="A163" s="35" t="s">
        <v>50</v>
      </c>
      <c r="E163" s="36" t="s">
        <v>811</v>
      </c>
    </row>
    <row r="164" spans="1:5" ht="12.75">
      <c r="A164" s="37" t="s">
        <v>52</v>
      </c>
      <c r="E164" s="38" t="s">
        <v>47</v>
      </c>
    </row>
    <row r="165" spans="1:5" ht="12.75">
      <c r="A165" t="s">
        <v>53</v>
      </c>
      <c r="E165" s="36" t="s">
        <v>47</v>
      </c>
    </row>
    <row r="166" spans="1:16" ht="12.75">
      <c r="A166" s="25" t="s">
        <v>45</v>
      </c>
      <c r="B166" s="29" t="s">
        <v>345</v>
      </c>
      <c r="C166" s="29" t="s">
        <v>345</v>
      </c>
      <c r="D166" s="25" t="s">
        <v>47</v>
      </c>
      <c r="E166" s="30" t="s">
        <v>812</v>
      </c>
      <c r="F166" s="31" t="s">
        <v>795</v>
      </c>
      <c r="G166" s="32">
        <v>15</v>
      </c>
      <c r="H166" s="33">
        <v>0</v>
      </c>
      <c r="I166" s="34">
        <f>ROUND(ROUND(H166,2)*ROUND(G166,3),2)</f>
      </c>
      <c r="O166">
        <f>(I166*21)/100</f>
      </c>
      <c r="P166" t="s">
        <v>23</v>
      </c>
    </row>
    <row r="167" spans="1:5" ht="12.75">
      <c r="A167" s="35" t="s">
        <v>50</v>
      </c>
      <c r="E167" s="36" t="s">
        <v>812</v>
      </c>
    </row>
    <row r="168" spans="1:5" ht="12.75">
      <c r="A168" s="37" t="s">
        <v>52</v>
      </c>
      <c r="E168" s="38" t="s">
        <v>47</v>
      </c>
    </row>
    <row r="169" spans="1:5" ht="12.75">
      <c r="A169" t="s">
        <v>53</v>
      </c>
      <c r="E169" s="36" t="s">
        <v>47</v>
      </c>
    </row>
    <row r="170" spans="1:16" ht="12.75">
      <c r="A170" s="25" t="s">
        <v>45</v>
      </c>
      <c r="B170" s="29" t="s">
        <v>351</v>
      </c>
      <c r="C170" s="29" t="s">
        <v>351</v>
      </c>
      <c r="D170" s="25" t="s">
        <v>47</v>
      </c>
      <c r="E170" s="30" t="s">
        <v>813</v>
      </c>
      <c r="F170" s="31" t="s">
        <v>795</v>
      </c>
      <c r="G170" s="32">
        <v>4</v>
      </c>
      <c r="H170" s="33">
        <v>0</v>
      </c>
      <c r="I170" s="34">
        <f>ROUND(ROUND(H170,2)*ROUND(G170,3),2)</f>
      </c>
      <c r="O170">
        <f>(I170*21)/100</f>
      </c>
      <c r="P170" t="s">
        <v>23</v>
      </c>
    </row>
    <row r="171" spans="1:5" ht="12.75">
      <c r="A171" s="35" t="s">
        <v>50</v>
      </c>
      <c r="E171" s="36" t="s">
        <v>813</v>
      </c>
    </row>
    <row r="172" spans="1:5" ht="12.75">
      <c r="A172" s="37" t="s">
        <v>52</v>
      </c>
      <c r="E172" s="38" t="s">
        <v>47</v>
      </c>
    </row>
    <row r="173" spans="1:5" ht="12.75">
      <c r="A173" t="s">
        <v>53</v>
      </c>
      <c r="E173" s="36" t="s">
        <v>47</v>
      </c>
    </row>
    <row r="174" spans="1:16" ht="12.75">
      <c r="A174" s="25" t="s">
        <v>45</v>
      </c>
      <c r="B174" s="29" t="s">
        <v>356</v>
      </c>
      <c r="C174" s="29" t="s">
        <v>356</v>
      </c>
      <c r="D174" s="25" t="s">
        <v>47</v>
      </c>
      <c r="E174" s="30" t="s">
        <v>814</v>
      </c>
      <c r="F174" s="31" t="s">
        <v>795</v>
      </c>
      <c r="G174" s="32">
        <v>8</v>
      </c>
      <c r="H174" s="33">
        <v>0</v>
      </c>
      <c r="I174" s="34">
        <f>ROUND(ROUND(H174,2)*ROUND(G174,3),2)</f>
      </c>
      <c r="O174">
        <f>(I174*21)/100</f>
      </c>
      <c r="P174" t="s">
        <v>23</v>
      </c>
    </row>
    <row r="175" spans="1:5" ht="12.75">
      <c r="A175" s="35" t="s">
        <v>50</v>
      </c>
      <c r="E175" s="36" t="s">
        <v>814</v>
      </c>
    </row>
    <row r="176" spans="1:5" ht="12.75">
      <c r="A176" s="37" t="s">
        <v>52</v>
      </c>
      <c r="E176" s="38" t="s">
        <v>47</v>
      </c>
    </row>
    <row r="177" spans="1:5" ht="12.75">
      <c r="A177" t="s">
        <v>53</v>
      </c>
      <c r="E177" s="36" t="s">
        <v>47</v>
      </c>
    </row>
    <row r="178" spans="1:16" ht="12.75">
      <c r="A178" s="25" t="s">
        <v>45</v>
      </c>
      <c r="B178" s="29" t="s">
        <v>362</v>
      </c>
      <c r="C178" s="29" t="s">
        <v>362</v>
      </c>
      <c r="D178" s="25" t="s">
        <v>47</v>
      </c>
      <c r="E178" s="30" t="s">
        <v>815</v>
      </c>
      <c r="F178" s="31" t="s">
        <v>795</v>
      </c>
      <c r="G178" s="32">
        <v>11</v>
      </c>
      <c r="H178" s="33">
        <v>0</v>
      </c>
      <c r="I178" s="34">
        <f>ROUND(ROUND(H178,2)*ROUND(G178,3),2)</f>
      </c>
      <c r="O178">
        <f>(I178*21)/100</f>
      </c>
      <c r="P178" t="s">
        <v>23</v>
      </c>
    </row>
    <row r="179" spans="1:5" ht="12.75">
      <c r="A179" s="35" t="s">
        <v>50</v>
      </c>
      <c r="E179" s="36" t="s">
        <v>815</v>
      </c>
    </row>
    <row r="180" spans="1:5" ht="12.75">
      <c r="A180" s="37" t="s">
        <v>52</v>
      </c>
      <c r="E180" s="38" t="s">
        <v>47</v>
      </c>
    </row>
    <row r="181" spans="1:5" ht="12.75">
      <c r="A181" t="s">
        <v>53</v>
      </c>
      <c r="E181" s="36" t="s">
        <v>47</v>
      </c>
    </row>
    <row r="182" spans="1:16" ht="12.75">
      <c r="A182" s="25" t="s">
        <v>45</v>
      </c>
      <c r="B182" s="29" t="s">
        <v>368</v>
      </c>
      <c r="C182" s="29" t="s">
        <v>368</v>
      </c>
      <c r="D182" s="25" t="s">
        <v>47</v>
      </c>
      <c r="E182" s="30" t="s">
        <v>816</v>
      </c>
      <c r="F182" s="31" t="s">
        <v>795</v>
      </c>
      <c r="G182" s="32">
        <v>40</v>
      </c>
      <c r="H182" s="33">
        <v>0</v>
      </c>
      <c r="I182" s="34">
        <f>ROUND(ROUND(H182,2)*ROUND(G182,3),2)</f>
      </c>
      <c r="O182">
        <f>(I182*21)/100</f>
      </c>
      <c r="P182" t="s">
        <v>23</v>
      </c>
    </row>
    <row r="183" spans="1:5" ht="12.75">
      <c r="A183" s="35" t="s">
        <v>50</v>
      </c>
      <c r="E183" s="36" t="s">
        <v>816</v>
      </c>
    </row>
    <row r="184" spans="1:5" ht="12.75">
      <c r="A184" s="37" t="s">
        <v>52</v>
      </c>
      <c r="E184" s="38" t="s">
        <v>47</v>
      </c>
    </row>
    <row r="185" spans="1:5" ht="12.75">
      <c r="A185" t="s">
        <v>53</v>
      </c>
      <c r="E185" s="36" t="s">
        <v>47</v>
      </c>
    </row>
    <row r="186" spans="1:16" ht="12.75">
      <c r="A186" s="25" t="s">
        <v>45</v>
      </c>
      <c r="B186" s="29" t="s">
        <v>374</v>
      </c>
      <c r="C186" s="29" t="s">
        <v>374</v>
      </c>
      <c r="D186" s="25" t="s">
        <v>47</v>
      </c>
      <c r="E186" s="30" t="s">
        <v>817</v>
      </c>
      <c r="F186" s="31" t="s">
        <v>740</v>
      </c>
      <c r="G186" s="32">
        <v>14</v>
      </c>
      <c r="H186" s="33">
        <v>0</v>
      </c>
      <c r="I186" s="34">
        <f>ROUND(ROUND(H186,2)*ROUND(G186,3),2)</f>
      </c>
      <c r="O186">
        <f>(I186*21)/100</f>
      </c>
      <c r="P186" t="s">
        <v>23</v>
      </c>
    </row>
    <row r="187" spans="1:5" ht="12.75">
      <c r="A187" s="35" t="s">
        <v>50</v>
      </c>
      <c r="E187" s="36" t="s">
        <v>817</v>
      </c>
    </row>
    <row r="188" spans="1:5" ht="12.75">
      <c r="A188" s="37" t="s">
        <v>52</v>
      </c>
      <c r="E188" s="38" t="s">
        <v>47</v>
      </c>
    </row>
    <row r="189" spans="1:5" ht="12.75">
      <c r="A189" t="s">
        <v>53</v>
      </c>
      <c r="E189" s="36" t="s">
        <v>47</v>
      </c>
    </row>
    <row r="190" spans="1:16" ht="12.75">
      <c r="A190" s="25" t="s">
        <v>45</v>
      </c>
      <c r="B190" s="29" t="s">
        <v>380</v>
      </c>
      <c r="C190" s="29" t="s">
        <v>380</v>
      </c>
      <c r="D190" s="25" t="s">
        <v>47</v>
      </c>
      <c r="E190" s="30" t="s">
        <v>818</v>
      </c>
      <c r="F190" s="31" t="s">
        <v>740</v>
      </c>
      <c r="G190" s="32">
        <v>14</v>
      </c>
      <c r="H190" s="33">
        <v>0</v>
      </c>
      <c r="I190" s="34">
        <f>ROUND(ROUND(H190,2)*ROUND(G190,3),2)</f>
      </c>
      <c r="O190">
        <f>(I190*21)/100</f>
      </c>
      <c r="P190" t="s">
        <v>23</v>
      </c>
    </row>
    <row r="191" spans="1:5" ht="12.75">
      <c r="A191" s="35" t="s">
        <v>50</v>
      </c>
      <c r="E191" s="36" t="s">
        <v>818</v>
      </c>
    </row>
    <row r="192" spans="1:5" ht="12.75">
      <c r="A192" s="37" t="s">
        <v>52</v>
      </c>
      <c r="E192" s="38" t="s">
        <v>47</v>
      </c>
    </row>
    <row r="193" spans="1:5" ht="12.75">
      <c r="A193" t="s">
        <v>53</v>
      </c>
      <c r="E193" s="36" t="s">
        <v>47</v>
      </c>
    </row>
    <row r="194" spans="1:16" ht="12.75">
      <c r="A194" s="25" t="s">
        <v>45</v>
      </c>
      <c r="B194" s="29" t="s">
        <v>386</v>
      </c>
      <c r="C194" s="29" t="s">
        <v>386</v>
      </c>
      <c r="D194" s="25" t="s">
        <v>47</v>
      </c>
      <c r="E194" s="30" t="s">
        <v>819</v>
      </c>
      <c r="F194" s="31" t="s">
        <v>125</v>
      </c>
      <c r="G194" s="32">
        <v>6</v>
      </c>
      <c r="H194" s="33">
        <v>0</v>
      </c>
      <c r="I194" s="34">
        <f>ROUND(ROUND(H194,2)*ROUND(G194,3),2)</f>
      </c>
      <c r="O194">
        <f>(I194*21)/100</f>
      </c>
      <c r="P194" t="s">
        <v>23</v>
      </c>
    </row>
    <row r="195" spans="1:5" ht="12.75">
      <c r="A195" s="35" t="s">
        <v>50</v>
      </c>
      <c r="E195" s="36" t="s">
        <v>819</v>
      </c>
    </row>
    <row r="196" spans="1:5" ht="12.75">
      <c r="A196" s="37" t="s">
        <v>52</v>
      </c>
      <c r="E196" s="38" t="s">
        <v>47</v>
      </c>
    </row>
    <row r="197" spans="1:5" ht="12.75">
      <c r="A197" t="s">
        <v>53</v>
      </c>
      <c r="E197" s="36" t="s">
        <v>47</v>
      </c>
    </row>
    <row r="198" spans="1:16" ht="12.75">
      <c r="A198" s="25" t="s">
        <v>45</v>
      </c>
      <c r="B198" s="29" t="s">
        <v>392</v>
      </c>
      <c r="C198" s="29" t="s">
        <v>392</v>
      </c>
      <c r="D198" s="25" t="s">
        <v>47</v>
      </c>
      <c r="E198" s="30" t="s">
        <v>820</v>
      </c>
      <c r="F198" s="31" t="s">
        <v>740</v>
      </c>
      <c r="G198" s="32">
        <v>2</v>
      </c>
      <c r="H198" s="33">
        <v>0</v>
      </c>
      <c r="I198" s="34">
        <f>ROUND(ROUND(H198,2)*ROUND(G198,3),2)</f>
      </c>
      <c r="O198">
        <f>(I198*21)/100</f>
      </c>
      <c r="P198" t="s">
        <v>23</v>
      </c>
    </row>
    <row r="199" spans="1:5" ht="25.5">
      <c r="A199" s="35" t="s">
        <v>50</v>
      </c>
      <c r="E199" s="36" t="s">
        <v>821</v>
      </c>
    </row>
    <row r="200" spans="1:5" ht="12.75">
      <c r="A200" s="37" t="s">
        <v>52</v>
      </c>
      <c r="E200" s="38" t="s">
        <v>47</v>
      </c>
    </row>
    <row r="201" spans="1:5" ht="12.75">
      <c r="A201" t="s">
        <v>53</v>
      </c>
      <c r="E201" s="36" t="s">
        <v>47</v>
      </c>
    </row>
    <row r="202" spans="1:18" ht="12.75" customHeight="1">
      <c r="A202" s="6" t="s">
        <v>43</v>
      </c>
      <c r="B202" s="6"/>
      <c r="C202" s="41" t="s">
        <v>822</v>
      </c>
      <c r="D202" s="6"/>
      <c r="E202" s="27" t="s">
        <v>823</v>
      </c>
      <c r="F202" s="6"/>
      <c r="G202" s="6"/>
      <c r="H202" s="6"/>
      <c r="I202" s="42">
        <f>0+Q202</f>
      </c>
      <c r="O202">
        <f>0+R202</f>
      </c>
      <c r="Q202">
        <f>0+I203+I207+I211+I215+I219</f>
      </c>
      <c r="R202">
        <f>0+O203+O207+O211+O215+O219</f>
      </c>
    </row>
    <row r="203" spans="1:16" ht="12.75">
      <c r="A203" s="25" t="s">
        <v>45</v>
      </c>
      <c r="B203" s="29" t="s">
        <v>397</v>
      </c>
      <c r="C203" s="29" t="s">
        <v>397</v>
      </c>
      <c r="D203" s="25" t="s">
        <v>47</v>
      </c>
      <c r="E203" s="30" t="s">
        <v>824</v>
      </c>
      <c r="F203" s="31" t="s">
        <v>740</v>
      </c>
      <c r="G203" s="32">
        <v>1</v>
      </c>
      <c r="H203" s="33">
        <v>0</v>
      </c>
      <c r="I203" s="34">
        <f>ROUND(ROUND(H203,2)*ROUND(G203,3),2)</f>
      </c>
      <c r="O203">
        <f>(I203*21)/100</f>
      </c>
      <c r="P203" t="s">
        <v>23</v>
      </c>
    </row>
    <row r="204" spans="1:5" ht="12.75">
      <c r="A204" s="35" t="s">
        <v>50</v>
      </c>
      <c r="E204" s="36" t="s">
        <v>824</v>
      </c>
    </row>
    <row r="205" spans="1:5" ht="12.75">
      <c r="A205" s="37" t="s">
        <v>52</v>
      </c>
      <c r="E205" s="38" t="s">
        <v>47</v>
      </c>
    </row>
    <row r="206" spans="1:5" ht="12.75">
      <c r="A206" t="s">
        <v>53</v>
      </c>
      <c r="E206" s="36" t="s">
        <v>47</v>
      </c>
    </row>
    <row r="207" spans="1:16" ht="12.75">
      <c r="A207" s="25" t="s">
        <v>45</v>
      </c>
      <c r="B207" s="29" t="s">
        <v>401</v>
      </c>
      <c r="C207" s="29" t="s">
        <v>401</v>
      </c>
      <c r="D207" s="25" t="s">
        <v>47</v>
      </c>
      <c r="E207" s="30" t="s">
        <v>825</v>
      </c>
      <c r="F207" s="31" t="s">
        <v>740</v>
      </c>
      <c r="G207" s="32">
        <v>1</v>
      </c>
      <c r="H207" s="33">
        <v>0</v>
      </c>
      <c r="I207" s="34">
        <f>ROUND(ROUND(H207,2)*ROUND(G207,3),2)</f>
      </c>
      <c r="O207">
        <f>(I207*21)/100</f>
      </c>
      <c r="P207" t="s">
        <v>23</v>
      </c>
    </row>
    <row r="208" spans="1:5" ht="12.75">
      <c r="A208" s="35" t="s">
        <v>50</v>
      </c>
      <c r="E208" s="36" t="s">
        <v>825</v>
      </c>
    </row>
    <row r="209" spans="1:5" ht="12.75">
      <c r="A209" s="37" t="s">
        <v>52</v>
      </c>
      <c r="E209" s="38" t="s">
        <v>47</v>
      </c>
    </row>
    <row r="210" spans="1:5" ht="12.75">
      <c r="A210" t="s">
        <v>53</v>
      </c>
      <c r="E210" s="36" t="s">
        <v>47</v>
      </c>
    </row>
    <row r="211" spans="1:16" ht="12.75">
      <c r="A211" s="25" t="s">
        <v>45</v>
      </c>
      <c r="B211" s="29" t="s">
        <v>404</v>
      </c>
      <c r="C211" s="29" t="s">
        <v>404</v>
      </c>
      <c r="D211" s="25" t="s">
        <v>47</v>
      </c>
      <c r="E211" s="30" t="s">
        <v>826</v>
      </c>
      <c r="F211" s="31" t="s">
        <v>740</v>
      </c>
      <c r="G211" s="32">
        <v>1</v>
      </c>
      <c r="H211" s="33">
        <v>0</v>
      </c>
      <c r="I211" s="34">
        <f>ROUND(ROUND(H211,2)*ROUND(G211,3),2)</f>
      </c>
      <c r="O211">
        <f>(I211*21)/100</f>
      </c>
      <c r="P211" t="s">
        <v>23</v>
      </c>
    </row>
    <row r="212" spans="1:5" ht="12.75">
      <c r="A212" s="35" t="s">
        <v>50</v>
      </c>
      <c r="E212" s="36" t="s">
        <v>826</v>
      </c>
    </row>
    <row r="213" spans="1:5" ht="12.75">
      <c r="A213" s="37" t="s">
        <v>52</v>
      </c>
      <c r="E213" s="38" t="s">
        <v>47</v>
      </c>
    </row>
    <row r="214" spans="1:5" ht="12.75">
      <c r="A214" t="s">
        <v>53</v>
      </c>
      <c r="E214" s="36" t="s">
        <v>47</v>
      </c>
    </row>
    <row r="215" spans="1:16" ht="12.75">
      <c r="A215" s="25" t="s">
        <v>45</v>
      </c>
      <c r="B215" s="29" t="s">
        <v>409</v>
      </c>
      <c r="C215" s="29" t="s">
        <v>409</v>
      </c>
      <c r="D215" s="25" t="s">
        <v>47</v>
      </c>
      <c r="E215" s="30" t="s">
        <v>823</v>
      </c>
      <c r="F215" s="31" t="s">
        <v>795</v>
      </c>
      <c r="G215" s="32">
        <v>8</v>
      </c>
      <c r="H215" s="33">
        <v>0</v>
      </c>
      <c r="I215" s="34">
        <f>ROUND(ROUND(H215,2)*ROUND(G215,3),2)</f>
      </c>
      <c r="O215">
        <f>(I215*21)/100</f>
      </c>
      <c r="P215" t="s">
        <v>23</v>
      </c>
    </row>
    <row r="216" spans="1:5" ht="12.75">
      <c r="A216" s="35" t="s">
        <v>50</v>
      </c>
      <c r="E216" s="36" t="s">
        <v>823</v>
      </c>
    </row>
    <row r="217" spans="1:5" ht="12.75">
      <c r="A217" s="37" t="s">
        <v>52</v>
      </c>
      <c r="E217" s="38" t="s">
        <v>47</v>
      </c>
    </row>
    <row r="218" spans="1:5" ht="12.75">
      <c r="A218" t="s">
        <v>53</v>
      </c>
      <c r="E218" s="36" t="s">
        <v>47</v>
      </c>
    </row>
    <row r="219" spans="1:16" ht="12.75">
      <c r="A219" s="25" t="s">
        <v>45</v>
      </c>
      <c r="B219" s="29" t="s">
        <v>413</v>
      </c>
      <c r="C219" s="29" t="s">
        <v>413</v>
      </c>
      <c r="D219" s="25" t="s">
        <v>47</v>
      </c>
      <c r="E219" s="30" t="s">
        <v>827</v>
      </c>
      <c r="F219" s="31" t="s">
        <v>740</v>
      </c>
      <c r="G219" s="32">
        <v>1</v>
      </c>
      <c r="H219" s="33">
        <v>0</v>
      </c>
      <c r="I219" s="34">
        <f>ROUND(ROUND(H219,2)*ROUND(G219,3),2)</f>
      </c>
      <c r="O219">
        <f>(I219*21)/100</f>
      </c>
      <c r="P219" t="s">
        <v>23</v>
      </c>
    </row>
    <row r="220" spans="1:5" ht="12.75">
      <c r="A220" s="35" t="s">
        <v>50</v>
      </c>
      <c r="E220" s="36" t="s">
        <v>828</v>
      </c>
    </row>
    <row r="221" spans="1:5" ht="12.75">
      <c r="A221" s="37" t="s">
        <v>52</v>
      </c>
      <c r="E221" s="38" t="s">
        <v>47</v>
      </c>
    </row>
    <row r="222" spans="1:5" ht="12.75">
      <c r="A222" t="s">
        <v>53</v>
      </c>
      <c r="E222" s="36" t="s">
        <v>47</v>
      </c>
    </row>
  </sheetData>
  <sheetProtection sheet="1" objects="1" scenarios="1"/>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9.xml><?xml version="1.0" encoding="utf-8"?>
<worksheet xmlns="http://schemas.openxmlformats.org/spreadsheetml/2006/main" xmlns:r="http://schemas.openxmlformats.org/officeDocument/2006/relationships">
  <sheetPr>
    <pageSetUpPr fitToPage="1"/>
  </sheetPr>
  <dimension ref="A1:R50"/>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5" customHeight="1">
      <c r="B2" s="1"/>
      <c r="C2" s="1"/>
      <c r="D2" s="1"/>
      <c r="E2" s="2" t="s">
        <v>13</v>
      </c>
      <c r="F2" s="1"/>
      <c r="G2" s="1"/>
      <c r="H2" s="6"/>
      <c r="I2" s="6"/>
      <c r="O2">
        <f>0+O8+O25+O34</f>
      </c>
      <c r="P2" t="s">
        <v>22</v>
      </c>
    </row>
    <row r="3" spans="1:16" ht="15" customHeight="1">
      <c r="A3" t="s">
        <v>12</v>
      </c>
      <c r="B3" s="12" t="s">
        <v>14</v>
      </c>
      <c r="C3" s="13" t="s">
        <v>15</v>
      </c>
      <c r="D3" s="1"/>
      <c r="E3" s="14" t="s">
        <v>16</v>
      </c>
      <c r="F3" s="1"/>
      <c r="G3" s="9"/>
      <c r="H3" s="8" t="s">
        <v>829</v>
      </c>
      <c r="I3" s="39">
        <f>0+I8+I25+I34</f>
      </c>
      <c r="O3" t="s">
        <v>19</v>
      </c>
      <c r="P3" t="s">
        <v>23</v>
      </c>
    </row>
    <row r="4" spans="1:16" ht="15" customHeight="1">
      <c r="A4" t="s">
        <v>17</v>
      </c>
      <c r="B4" s="16" t="s">
        <v>18</v>
      </c>
      <c r="C4" s="17" t="s">
        <v>829</v>
      </c>
      <c r="D4" s="6"/>
      <c r="E4" s="18" t="s">
        <v>830</v>
      </c>
      <c r="F4" s="6"/>
      <c r="G4" s="6"/>
      <c r="H4" s="19"/>
      <c r="I4" s="19"/>
      <c r="O4" t="s">
        <v>20</v>
      </c>
      <c r="P4" t="s">
        <v>23</v>
      </c>
    </row>
    <row r="5" spans="1:16" ht="12.75" customHeight="1">
      <c r="A5" s="15" t="s">
        <v>26</v>
      </c>
      <c r="B5" s="15" t="s">
        <v>28</v>
      </c>
      <c r="C5" s="15" t="s">
        <v>30</v>
      </c>
      <c r="D5" s="15" t="s">
        <v>31</v>
      </c>
      <c r="E5" s="15" t="s">
        <v>32</v>
      </c>
      <c r="F5" s="15" t="s">
        <v>34</v>
      </c>
      <c r="G5" s="15" t="s">
        <v>36</v>
      </c>
      <c r="H5" s="15" t="s">
        <v>38</v>
      </c>
      <c r="I5" s="15"/>
      <c r="O5" t="s">
        <v>21</v>
      </c>
      <c r="P5" t="s">
        <v>23</v>
      </c>
    </row>
    <row r="6" spans="1:9" ht="12.75" customHeight="1">
      <c r="A6" s="15"/>
      <c r="B6" s="15"/>
      <c r="C6" s="15"/>
      <c r="D6" s="15"/>
      <c r="E6" s="15"/>
      <c r="F6" s="15"/>
      <c r="G6" s="15"/>
      <c r="H6" s="15" t="s">
        <v>39</v>
      </c>
      <c r="I6" s="15" t="s">
        <v>41</v>
      </c>
    </row>
    <row r="7" spans="1:9" ht="12.75" customHeight="1">
      <c r="A7" s="15" t="s">
        <v>27</v>
      </c>
      <c r="B7" s="15" t="s">
        <v>29</v>
      </c>
      <c r="C7" s="15" t="s">
        <v>23</v>
      </c>
      <c r="D7" s="15" t="s">
        <v>22</v>
      </c>
      <c r="E7" s="15" t="s">
        <v>33</v>
      </c>
      <c r="F7" s="15" t="s">
        <v>35</v>
      </c>
      <c r="G7" s="15" t="s">
        <v>37</v>
      </c>
      <c r="H7" s="15" t="s">
        <v>40</v>
      </c>
      <c r="I7" s="15" t="s">
        <v>42</v>
      </c>
    </row>
    <row r="8" spans="1:18" ht="12.75" customHeight="1">
      <c r="A8" s="19" t="s">
        <v>43</v>
      </c>
      <c r="B8" s="19"/>
      <c r="C8" s="26" t="s">
        <v>29</v>
      </c>
      <c r="D8" s="19"/>
      <c r="E8" s="27" t="s">
        <v>154</v>
      </c>
      <c r="F8" s="19"/>
      <c r="G8" s="19"/>
      <c r="H8" s="19"/>
      <c r="I8" s="28">
        <f>0+Q8</f>
      </c>
      <c r="O8">
        <f>0+R8</f>
      </c>
      <c r="Q8">
        <f>0+I9+I13+I17+I21</f>
      </c>
      <c r="R8">
        <f>0+O9+O13+O17+O21</f>
      </c>
    </row>
    <row r="9" spans="1:16" ht="12.75">
      <c r="A9" s="25" t="s">
        <v>45</v>
      </c>
      <c r="B9" s="29" t="s">
        <v>29</v>
      </c>
      <c r="C9" s="29" t="s">
        <v>198</v>
      </c>
      <c r="D9" s="25" t="s">
        <v>47</v>
      </c>
      <c r="E9" s="30" t="s">
        <v>199</v>
      </c>
      <c r="F9" s="31" t="s">
        <v>125</v>
      </c>
      <c r="G9" s="32">
        <v>63.375</v>
      </c>
      <c r="H9" s="33">
        <v>0</v>
      </c>
      <c r="I9" s="34">
        <f>ROUND(ROUND(H9,2)*ROUND(G9,3),2)</f>
      </c>
      <c r="O9">
        <f>(I9*21)/100</f>
      </c>
      <c r="P9" t="s">
        <v>23</v>
      </c>
    </row>
    <row r="10" spans="1:5" ht="12.75">
      <c r="A10" s="35" t="s">
        <v>50</v>
      </c>
      <c r="E10" s="36" t="s">
        <v>831</v>
      </c>
    </row>
    <row r="11" spans="1:5" ht="12.75">
      <c r="A11" s="37" t="s">
        <v>52</v>
      </c>
      <c r="E11" s="38" t="s">
        <v>832</v>
      </c>
    </row>
    <row r="12" spans="1:5" ht="318.75">
      <c r="A12" t="s">
        <v>53</v>
      </c>
      <c r="E12" s="36" t="s">
        <v>201</v>
      </c>
    </row>
    <row r="13" spans="1:16" ht="12.75">
      <c r="A13" s="25" t="s">
        <v>45</v>
      </c>
      <c r="B13" s="29" t="s">
        <v>23</v>
      </c>
      <c r="C13" s="29" t="s">
        <v>203</v>
      </c>
      <c r="D13" s="25" t="s">
        <v>47</v>
      </c>
      <c r="E13" s="30" t="s">
        <v>204</v>
      </c>
      <c r="F13" s="31" t="s">
        <v>125</v>
      </c>
      <c r="G13" s="32">
        <v>20.4</v>
      </c>
      <c r="H13" s="33">
        <v>0</v>
      </c>
      <c r="I13" s="34">
        <f>ROUND(ROUND(H13,2)*ROUND(G13,3),2)</f>
      </c>
      <c r="O13">
        <f>(I13*21)/100</f>
      </c>
      <c r="P13" t="s">
        <v>23</v>
      </c>
    </row>
    <row r="14" spans="1:5" ht="12.75">
      <c r="A14" s="35" t="s">
        <v>50</v>
      </c>
      <c r="E14" s="36" t="s">
        <v>833</v>
      </c>
    </row>
    <row r="15" spans="1:5" ht="12.75">
      <c r="A15" s="37" t="s">
        <v>52</v>
      </c>
      <c r="E15" s="38" t="s">
        <v>834</v>
      </c>
    </row>
    <row r="16" spans="1:5" ht="318.75">
      <c r="A16" t="s">
        <v>53</v>
      </c>
      <c r="E16" s="36" t="s">
        <v>201</v>
      </c>
    </row>
    <row r="17" spans="1:16" ht="12.75">
      <c r="A17" s="25" t="s">
        <v>45</v>
      </c>
      <c r="B17" s="29" t="s">
        <v>22</v>
      </c>
      <c r="C17" s="29" t="s">
        <v>207</v>
      </c>
      <c r="D17" s="25" t="s">
        <v>47</v>
      </c>
      <c r="E17" s="30" t="s">
        <v>208</v>
      </c>
      <c r="F17" s="31" t="s">
        <v>125</v>
      </c>
      <c r="G17" s="32">
        <v>53.625</v>
      </c>
      <c r="H17" s="33">
        <v>0</v>
      </c>
      <c r="I17" s="34">
        <f>ROUND(ROUND(H17,2)*ROUND(G17,3),2)</f>
      </c>
      <c r="O17">
        <f>(I17*21)/100</f>
      </c>
      <c r="P17" t="s">
        <v>23</v>
      </c>
    </row>
    <row r="18" spans="1:5" ht="12.75">
      <c r="A18" s="35" t="s">
        <v>50</v>
      </c>
      <c r="E18" s="36" t="s">
        <v>835</v>
      </c>
    </row>
    <row r="19" spans="1:5" ht="12.75">
      <c r="A19" s="37" t="s">
        <v>52</v>
      </c>
      <c r="E19" s="38" t="s">
        <v>836</v>
      </c>
    </row>
    <row r="20" spans="1:5" ht="229.5">
      <c r="A20" t="s">
        <v>53</v>
      </c>
      <c r="E20" s="36" t="s">
        <v>210</v>
      </c>
    </row>
    <row r="21" spans="1:16" ht="12.75">
      <c r="A21" s="25" t="s">
        <v>45</v>
      </c>
      <c r="B21" s="29" t="s">
        <v>33</v>
      </c>
      <c r="C21" s="29" t="s">
        <v>212</v>
      </c>
      <c r="D21" s="25" t="s">
        <v>47</v>
      </c>
      <c r="E21" s="30" t="s">
        <v>213</v>
      </c>
      <c r="F21" s="31" t="s">
        <v>125</v>
      </c>
      <c r="G21" s="32">
        <v>10.08</v>
      </c>
      <c r="H21" s="33">
        <v>0</v>
      </c>
      <c r="I21" s="34">
        <f>ROUND(ROUND(H21,2)*ROUND(G21,3),2)</f>
      </c>
      <c r="O21">
        <f>(I21*21)/100</f>
      </c>
      <c r="P21" t="s">
        <v>23</v>
      </c>
    </row>
    <row r="22" spans="1:5" ht="12.75">
      <c r="A22" s="35" t="s">
        <v>50</v>
      </c>
      <c r="E22" s="36" t="s">
        <v>837</v>
      </c>
    </row>
    <row r="23" spans="1:5" ht="12.75">
      <c r="A23" s="37" t="s">
        <v>52</v>
      </c>
      <c r="E23" s="38" t="s">
        <v>838</v>
      </c>
    </row>
    <row r="24" spans="1:5" ht="280.5">
      <c r="A24" t="s">
        <v>53</v>
      </c>
      <c r="E24" s="36" t="s">
        <v>215</v>
      </c>
    </row>
    <row r="25" spans="1:18" ht="12.75" customHeight="1">
      <c r="A25" s="6" t="s">
        <v>43</v>
      </c>
      <c r="B25" s="6"/>
      <c r="C25" s="41" t="s">
        <v>33</v>
      </c>
      <c r="D25" s="6"/>
      <c r="E25" s="27" t="s">
        <v>247</v>
      </c>
      <c r="F25" s="6"/>
      <c r="G25" s="6"/>
      <c r="H25" s="6"/>
      <c r="I25" s="42">
        <f>0+Q25</f>
      </c>
      <c r="O25">
        <f>0+R25</f>
      </c>
      <c r="Q25">
        <f>0+I26+I30</f>
      </c>
      <c r="R25">
        <f>0+O26+O30</f>
      </c>
    </row>
    <row r="26" spans="1:16" ht="12.75">
      <c r="A26" s="25" t="s">
        <v>45</v>
      </c>
      <c r="B26" s="29" t="s">
        <v>35</v>
      </c>
      <c r="C26" s="29" t="s">
        <v>249</v>
      </c>
      <c r="D26" s="25" t="s">
        <v>47</v>
      </c>
      <c r="E26" s="30" t="s">
        <v>250</v>
      </c>
      <c r="F26" s="31" t="s">
        <v>125</v>
      </c>
      <c r="G26" s="32">
        <v>0.3</v>
      </c>
      <c r="H26" s="33">
        <v>0</v>
      </c>
      <c r="I26" s="34">
        <f>ROUND(ROUND(H26,2)*ROUND(G26,3),2)</f>
      </c>
      <c r="O26">
        <f>(I26*21)/100</f>
      </c>
      <c r="P26" t="s">
        <v>23</v>
      </c>
    </row>
    <row r="27" spans="1:5" ht="12.75">
      <c r="A27" s="35" t="s">
        <v>50</v>
      </c>
      <c r="E27" s="36" t="s">
        <v>251</v>
      </c>
    </row>
    <row r="28" spans="1:5" ht="12.75">
      <c r="A28" s="37" t="s">
        <v>52</v>
      </c>
      <c r="E28" s="38" t="s">
        <v>839</v>
      </c>
    </row>
    <row r="29" spans="1:5" ht="369.75">
      <c r="A29" t="s">
        <v>53</v>
      </c>
      <c r="E29" s="36" t="s">
        <v>253</v>
      </c>
    </row>
    <row r="30" spans="1:16" ht="12.75">
      <c r="A30" s="25" t="s">
        <v>45</v>
      </c>
      <c r="B30" s="29" t="s">
        <v>37</v>
      </c>
      <c r="C30" s="29" t="s">
        <v>840</v>
      </c>
      <c r="D30" s="25" t="s">
        <v>47</v>
      </c>
      <c r="E30" s="30" t="s">
        <v>841</v>
      </c>
      <c r="F30" s="31" t="s">
        <v>125</v>
      </c>
      <c r="G30" s="32">
        <v>9.75</v>
      </c>
      <c r="H30" s="33">
        <v>0</v>
      </c>
      <c r="I30" s="34">
        <f>ROUND(ROUND(H30,2)*ROUND(G30,3),2)</f>
      </c>
      <c r="O30">
        <f>(I30*21)/100</f>
      </c>
      <c r="P30" t="s">
        <v>23</v>
      </c>
    </row>
    <row r="31" spans="1:5" ht="12.75">
      <c r="A31" s="35" t="s">
        <v>50</v>
      </c>
      <c r="E31" s="36" t="s">
        <v>842</v>
      </c>
    </row>
    <row r="32" spans="1:5" ht="12.75">
      <c r="A32" s="37" t="s">
        <v>52</v>
      </c>
      <c r="E32" s="38" t="s">
        <v>843</v>
      </c>
    </row>
    <row r="33" spans="1:5" ht="38.25">
      <c r="A33" t="s">
        <v>53</v>
      </c>
      <c r="E33" s="36" t="s">
        <v>259</v>
      </c>
    </row>
    <row r="34" spans="1:18" ht="12.75" customHeight="1">
      <c r="A34" s="6" t="s">
        <v>43</v>
      </c>
      <c r="B34" s="6"/>
      <c r="C34" s="41" t="s">
        <v>76</v>
      </c>
      <c r="D34" s="6"/>
      <c r="E34" s="27" t="s">
        <v>112</v>
      </c>
      <c r="F34" s="6"/>
      <c r="G34" s="6"/>
      <c r="H34" s="6"/>
      <c r="I34" s="42">
        <f>0+Q34</f>
      </c>
      <c r="O34">
        <f>0+R34</f>
      </c>
      <c r="Q34">
        <f>0+I35+I39+I43+I47</f>
      </c>
      <c r="R34">
        <f>0+O35+O39+O43+O47</f>
      </c>
    </row>
    <row r="35" spans="1:16" ht="12.75">
      <c r="A35" s="25" t="s">
        <v>45</v>
      </c>
      <c r="B35" s="29" t="s">
        <v>72</v>
      </c>
      <c r="C35" s="29" t="s">
        <v>844</v>
      </c>
      <c r="D35" s="25" t="s">
        <v>47</v>
      </c>
      <c r="E35" s="30" t="s">
        <v>845</v>
      </c>
      <c r="F35" s="31" t="s">
        <v>135</v>
      </c>
      <c r="G35" s="32">
        <v>585</v>
      </c>
      <c r="H35" s="33">
        <v>0</v>
      </c>
      <c r="I35" s="34">
        <f>ROUND(ROUND(H35,2)*ROUND(G35,3),2)</f>
      </c>
      <c r="O35">
        <f>(I35*21)/100</f>
      </c>
      <c r="P35" t="s">
        <v>23</v>
      </c>
    </row>
    <row r="36" spans="1:5" ht="38.25">
      <c r="A36" s="35" t="s">
        <v>50</v>
      </c>
      <c r="E36" s="36" t="s">
        <v>846</v>
      </c>
    </row>
    <row r="37" spans="1:5" ht="38.25">
      <c r="A37" s="37" t="s">
        <v>52</v>
      </c>
      <c r="E37" s="38" t="s">
        <v>847</v>
      </c>
    </row>
    <row r="38" spans="1:5" ht="242.25">
      <c r="A38" t="s">
        <v>53</v>
      </c>
      <c r="E38" s="36" t="s">
        <v>367</v>
      </c>
    </row>
    <row r="39" spans="1:16" ht="12.75">
      <c r="A39" s="25" t="s">
        <v>45</v>
      </c>
      <c r="B39" s="29" t="s">
        <v>76</v>
      </c>
      <c r="C39" s="29" t="s">
        <v>848</v>
      </c>
      <c r="D39" s="25" t="s">
        <v>47</v>
      </c>
      <c r="E39" s="30" t="s">
        <v>849</v>
      </c>
      <c r="F39" s="31" t="s">
        <v>64</v>
      </c>
      <c r="G39" s="32">
        <v>3</v>
      </c>
      <c r="H39" s="33">
        <v>0</v>
      </c>
      <c r="I39" s="34">
        <f>ROUND(ROUND(H39,2)*ROUND(G39,3),2)</f>
      </c>
      <c r="O39">
        <f>(I39*21)/100</f>
      </c>
      <c r="P39" t="s">
        <v>23</v>
      </c>
    </row>
    <row r="40" spans="1:5" ht="12.75">
      <c r="A40" s="35" t="s">
        <v>50</v>
      </c>
      <c r="E40" s="36" t="s">
        <v>850</v>
      </c>
    </row>
    <row r="41" spans="1:5" ht="12.75">
      <c r="A41" s="37" t="s">
        <v>52</v>
      </c>
      <c r="E41" s="38" t="s">
        <v>407</v>
      </c>
    </row>
    <row r="42" spans="1:5" ht="242.25">
      <c r="A42" t="s">
        <v>53</v>
      </c>
      <c r="E42" s="36" t="s">
        <v>396</v>
      </c>
    </row>
    <row r="43" spans="1:16" ht="12.75">
      <c r="A43" s="25" t="s">
        <v>45</v>
      </c>
      <c r="B43" s="29" t="s">
        <v>40</v>
      </c>
      <c r="C43" s="29" t="s">
        <v>402</v>
      </c>
      <c r="D43" s="25" t="s">
        <v>47</v>
      </c>
      <c r="E43" s="30" t="s">
        <v>403</v>
      </c>
      <c r="F43" s="31" t="s">
        <v>64</v>
      </c>
      <c r="G43" s="32">
        <v>3</v>
      </c>
      <c r="H43" s="33">
        <v>0</v>
      </c>
      <c r="I43" s="34">
        <f>ROUND(ROUND(H43,2)*ROUND(G43,3),2)</f>
      </c>
      <c r="O43">
        <f>(I43*21)/100</f>
      </c>
      <c r="P43" t="s">
        <v>23</v>
      </c>
    </row>
    <row r="44" spans="1:5" ht="12.75">
      <c r="A44" s="35" t="s">
        <v>50</v>
      </c>
      <c r="E44" s="36" t="s">
        <v>851</v>
      </c>
    </row>
    <row r="45" spans="1:5" ht="12.75">
      <c r="A45" s="37" t="s">
        <v>52</v>
      </c>
      <c r="E45" s="38" t="s">
        <v>407</v>
      </c>
    </row>
    <row r="46" spans="1:5" ht="12.75">
      <c r="A46" t="s">
        <v>53</v>
      </c>
      <c r="E46" s="36" t="s">
        <v>400</v>
      </c>
    </row>
    <row r="47" spans="1:16" ht="12.75">
      <c r="A47" s="25" t="s">
        <v>45</v>
      </c>
      <c r="B47" s="29" t="s">
        <v>42</v>
      </c>
      <c r="C47" s="29" t="s">
        <v>852</v>
      </c>
      <c r="D47" s="25" t="s">
        <v>47</v>
      </c>
      <c r="E47" s="30" t="s">
        <v>853</v>
      </c>
      <c r="F47" s="31" t="s">
        <v>135</v>
      </c>
      <c r="G47" s="32">
        <v>195</v>
      </c>
      <c r="H47" s="33">
        <v>0</v>
      </c>
      <c r="I47" s="34">
        <f>ROUND(ROUND(H47,2)*ROUND(G47,3),2)</f>
      </c>
      <c r="O47">
        <f>(I47*21)/100</f>
      </c>
      <c r="P47" t="s">
        <v>23</v>
      </c>
    </row>
    <row r="48" spans="1:5" ht="12.75">
      <c r="A48" s="35" t="s">
        <v>50</v>
      </c>
      <c r="E48" s="36" t="s">
        <v>47</v>
      </c>
    </row>
    <row r="49" spans="1:5" ht="12.75">
      <c r="A49" s="37" t="s">
        <v>52</v>
      </c>
      <c r="E49" s="38" t="s">
        <v>854</v>
      </c>
    </row>
    <row r="50" spans="1:5" ht="38.25">
      <c r="A50" t="s">
        <v>53</v>
      </c>
      <c r="E50" s="36" t="s">
        <v>855</v>
      </c>
    </row>
  </sheetData>
  <sheetProtection sheet="1" objects="1" scenarios="1"/>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