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/>
  <bookViews>
    <workbookView xWindow="65428" yWindow="65428" windowWidth="23256" windowHeight="12456" activeTab="0"/>
  </bookViews>
  <sheets>
    <sheet name="Rekapitulace" sheetId="1" r:id="rId1"/>
    <sheet name="SO 000" sheetId="2" r:id="rId2"/>
    <sheet name="SO 110" sheetId="3" r:id="rId3"/>
    <sheet name="SO 120" sheetId="4" r:id="rId4"/>
    <sheet name="SO 180" sheetId="5" r:id="rId5"/>
    <sheet name="SO 421" sheetId="6" r:id="rId6"/>
  </sheets>
  <definedNames/>
  <calcPr calcId="191029"/>
  <extLst/>
</workbook>
</file>

<file path=xl/sharedStrings.xml><?xml version="1.0" encoding="utf-8"?>
<sst xmlns="http://schemas.openxmlformats.org/spreadsheetml/2006/main" count="1665" uniqueCount="529">
  <si>
    <t>Rekapitulace ceny</t>
  </si>
  <si>
    <t>Stavba: 20_032 - III/27221 Jizerní Vtelno, úprava křižovatky</t>
  </si>
  <si>
    <t>Varianta: 02 - PDPS Soupis prací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</si>
  <si>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</si>
  <si>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</si>
  <si>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</si>
  <si>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</si>
  <si>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</si>
  <si>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</si>
  <si>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</si>
  <si>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</si>
  <si>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</si>
  <si>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</si>
  <si>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</si>
  <si>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20_032</t>
  </si>
  <si>
    <t>III/27221 Jizerní Vtelno, úprava křižovatky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</si>
  <si>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</si>
  <si>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</si>
  <si>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</si>
  <si>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</si>
  <si>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</si>
  <si>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</si>
  <si>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</si>
  <si>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</si>
  <si>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</si>
  <si>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</si>
  <si>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</si>
  <si>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</si>
  <si>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</si>
  <si>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</si>
  <si>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</si>
  <si>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</si>
  <si>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</si>
  <si>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</si>
  <si>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</si>
  <si>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</si>
  <si>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</si>
  <si>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</si>
  <si>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</si>
  <si>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</si>
  <si>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</si>
  <si>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</si>
  <si>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</si>
  <si>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</si>
  <si>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</si>
  <si>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</si>
  <si>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/>
  </si>
  <si>
    <t>ZKOUŠENÍ MATERIÁLŮ ZKUŠEBNOU ZHOTOVITELE</t>
  </si>
  <si>
    <t>KPL</t>
  </si>
  <si>
    <t>PP</t>
  </si>
  <si>
    <t>VV</t>
  </si>
  <si>
    <t>TS</t>
  </si>
  <si>
    <t>zahrnuje veškeré náklady spojené s objednatelem požadovanými zkouškami</t>
  </si>
  <si>
    <t>02610</t>
  </si>
  <si>
    <t>ZKOUŠENÍ KONSTRUKCÍ A PRACÍ ZKUŠEBNOU ZHOTOVITELE</t>
  </si>
  <si>
    <t>02710</t>
  </si>
  <si>
    <t>POMOC PRÁCE ZŘÍZ NEBO ZAJIŠŤ OBJÍŽĎKY A PŘÍSTUP CESTY</t>
  </si>
  <si>
    <t>Passport objízdných tras před a po stavbě.Posouzení úseků, které se zhoršily vlivem objízdné trasy. Čerpání pouze na přímý příkaz TDI.</t>
  </si>
  <si>
    <t>zahrnuje veškeré náklady spojené s objednatelem požadovanými zařízeními</t>
  </si>
  <si>
    <t>02730</t>
  </si>
  <si>
    <t>POMOC PRÁCE ZŘÍZ NEBO ZAJIŠŤ OCHRANU INŽENÝRSKÝCH SÍTÍ</t>
  </si>
  <si>
    <t>Ochrana všech pozemních i nadzemních vedení v místě stavby, vč. vytýčení a vyznačení; Předpokládá se rozsah dotčených inženýrských sítí dle průvodní a technické zprávy, vč. domovních přípojek, aj. vč. případné provizorní podpěrné konstrukce; vč. příp. přesunu na provizorní konstrukci a následného přesunu na původní pozice, vč. chrániček, vytýčení trasy, projednání se správcem včetně zajištění stávajících stožárů VO</t>
  </si>
  <si>
    <t>02811</t>
  </si>
  <si>
    <t>PRŮZKUMNÉ PRÁCE GEOTECHNICKÉ NA POVRCHU</t>
  </si>
  <si>
    <t>Doplňující inženýrsko geologický průzkum.     
Posouzení základové spáry geologem. Platí pro všechny SO</t>
  </si>
  <si>
    <t>zahrnuje veškeré náklady spojené s objednatelem požadovanými pracemi</t>
  </si>
  <si>
    <t>02821</t>
  </si>
  <si>
    <t>PRŮZKUMNÉ PRÁCE ARCHEOLOGICKÉ NA POVRCHU</t>
  </si>
  <si>
    <t>Archeologický dohled.    
Provizorní cena - 25.000,-Kč bez DPH - položka bude fakturována dle skutečnosti na základě Zhotovitelem předložených faktur vystavených oprávněnou institucí provádějící archeologický dohled.    
(v rámci položky je Zhotovitel stavby povinen respektovat zákon č. 20/1987 Sb., o státní památkové péči a provést oznámení o zahájení výkopových prací a to v dostatečném předstihu před prováděním zemních prací. Dále je Zhotovitel povinen strpět na staveništi archeologický dohled v průběhu provádění stavebních prací. Oznámení musí být adresováno na příslušnou instituci oprávněnou k provádění archeologického dohledu a výzkumu, se kterou bude formou smlouvy o archeologickém dohledu zajištěn archeologický dohled. Dojde-li při provádění zemních prací k archeologickým nálezům, je Zhotovitel povinen veškeré stavební práce okamžitě zastavit a tyto skutečnosti neprodleně oznámit TDI, zástupci investora a příslušnému archeologickému pracovišti provádějící archeologický dohled. Činnost za archeologický dohled bude fakturována dle skutečnosti na základě Zhotovitelem předložených faktur od oprávněné instituce provádějící archeologický dohled.)</t>
  </si>
  <si>
    <t>7</t>
  </si>
  <si>
    <t>Záchranný archeologický průzkum.    
Provizorní cena - 25.000,-Kč bez DPH - položka bude fakturována dle skutečnosti na základě Zhotovitelem předložených faktur vystavených oprávněnou institucí provádějící archeologický průzkum.    
(položka bude použita na přímý příkaz TDI a investora v případě, že při provádění zemních prací a při provádění archeologického dohledu dojde k archeologickým nálezům. V rámci položky bude uzavřena smlouva o provedení archeologického průzkumu s příslušnou instituci oprávněnou k provádění archeologického průzkumu. Dále je Zhotovitel povinen strpět na staveništi archeologický průzkum v průběhu provádění stavebních prací. Činnost za archeologický průzkum bude fakturována dle skutečnosti na základě Zhotovitelem předložených faktur od oprávněné instituce provádějící archeologický průzkum.)</t>
  </si>
  <si>
    <t>8</t>
  </si>
  <si>
    <t>02910</t>
  </si>
  <si>
    <t>OSTATNÍ POŽADAVKY - ZEMĚMĚŘIČSKÁ MĚŘENÍ</t>
  </si>
  <si>
    <t>Geodetická činnost v průběhu provádění stavebních prací (geodet zhotovitele stavby) včetně vytyčení stavby, obvodu staveniště a skutečného zjištění růběhu     
inženýrských sítí. Součástí je vybudování potřebné vytyčovací sítě.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</si>
  <si>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</si>
  <si>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</si>
  <si>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</si>
  <si>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HM</t>
  </si>
  <si>
    <t>Geodetické zaměření skutečného provedení stavby vložené na podkladu katastrální mapy.</t>
  </si>
  <si>
    <t>02940</t>
  </si>
  <si>
    <t>OSTATNÍ POŽADAVKY - VYPRACOVÁNÍ DOKUMENTACE</t>
  </si>
  <si>
    <t>Havarijní plán</t>
  </si>
  <si>
    <t>11</t>
  </si>
  <si>
    <t>02943</t>
  </si>
  <si>
    <t>OSTATNÍ POŽADAVKY - VYPRACOVÁNÍ RDS</t>
  </si>
  <si>
    <t>Realizační dokumentace stavby v rozsahu dle požadavků objednatele včetně zapracování všech podmínek a požadavků stavebního povolení a podmínek stanovených zadávací dokumentací. 
Dokumentace bude zpracována pro všechny objekty. Jejím předmětem je dokumentace všech zhotovovaných a pomocných konstrukcí a prací nutných ke stavbě objektu. 
Součástí je předání dokumentace v tištěné podobě a předání v elektonické podobě (rozsah a uspořádání odpovídající podobě tištěné) v uzavřeném (PDF) a otevřeném formátu (DWG, XLS, DOC, apod.)</t>
  </si>
  <si>
    <t>12</t>
  </si>
  <si>
    <t>02944</t>
  </si>
  <si>
    <t>OSTAT POŽADAVKY - DOKUMENTACE SKUTEČ PROVEDENÍ V DIGIT FORMĚ</t>
  </si>
  <si>
    <t>Dokumentace skutečného provedení stavby ve smyslu § 125 odst. 6 stavebního zákona, dle kap. 18 Směrnice pro dokumentaci staveb pozemních komunikací (SDS PK) (7/2022). Součástí je předání dokumentace v tištěné podobě a předání v digitální podobě (rozsah a uspořádání odpovídající podobě tištěné) v uzavřeném (PDF) a otevřeném formátu (DWG, XLS, DOC, apod.).</t>
  </si>
  <si>
    <t>13</t>
  </si>
  <si>
    <t>02945</t>
  </si>
  <si>
    <t>OSTAT POŽADAVKY - GEOMETRICKÝ PLÁN</t>
  </si>
  <si>
    <t>Geodetické zaměření skutečného provedení stavby vložené na podkladu katastrální mapy, v případě zásahu do cizích pozemků Geometrický plán potvrzený katastrálním úřadem. (Zajištění geometrických plánů skutečného provedení objektů a inženýrských sítí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investora).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</si>
  <si>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</si>
  <si>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14</t>
  </si>
  <si>
    <t>02990</t>
  </si>
  <si>
    <t>OSTATNÍ POŽADAVKY - INFORMAČNÍ TABULE</t>
  </si>
  <si>
    <t>Informační tabule (billboard) - předpoklad 2 kusy 
Dodávka, montáž a následná demontáž včetně odvozu informační tabule (bilboardu). Bude odsouhlasena s investorem stavby (rozměry, vzhled, obsah, umístění). Jedná se o kompletní provedení, včetně údržby po celou dobu stavby. 
Tabule bude upevněna na nosiče z příhradové kce. a dostatečně ukotvena do terénu, aby splňovala podmínky na tuhost a deformaci. Místo umístění a způsob následného odstranění bude dohodnut s investorem stavby před zahájením realizace stavebních prací. Vzhled tabule a obsah textů upřesní investor vítěznému uchazeči před zahájením realizace stavby. Dodavatel si zajistí veškerá potřebná povolení k umístění informační tabule.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</si>
  <si>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</si>
  <si>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15</t>
  </si>
  <si>
    <t>03100</t>
  </si>
  <si>
    <t>ZAŘÍZENÍ STAVENIŠTĚ - ZŘÍZENÍ, PROVOZ, DEMONTÁŽ</t>
  </si>
  <si>
    <t>Kompletní zařízení staveniště pro celou stavbu včetně zajištění potřebných povolení a rozhodnutí.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</si>
  <si>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</si>
  <si>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SO 110</t>
  </si>
  <si>
    <t>Úprava křižovatky</t>
  </si>
  <si>
    <t>014102</t>
  </si>
  <si>
    <t>POPLATKY ZA SKLÁDKU</t>
  </si>
  <si>
    <t>T</t>
  </si>
  <si>
    <t>poplatky za uložení zeminy a kamení (17 05 04). skládka v režii dodavatele s poplatkem a evidencí, hmotnost 2 t/m3</t>
  </si>
  <si>
    <t>Dle pol. č.: 
17120   680,91*2=1 361,820 [A]</t>
  </si>
  <si>
    <t>zahrnuje veškeré poplatky provozovateli skládky související s uložením odpadu na skládce.</t>
  </si>
  <si>
    <t>014112</t>
  </si>
  <si>
    <t>POPLATKY ZA SKLÁDKU TYP S-IO (INERTNÍ ODPAD)</t>
  </si>
  <si>
    <t>poplatky za uložení stavebních sutí bet, žb, skládka v režii dodavatele s poplatkem a evidencí, hmotnost 2,4 t/m3</t>
  </si>
  <si>
    <t>Dle pol. č.: 
11317   8,7*2,4=20,880 [A] 
11328   5*0,15=0,750 [B] 
11351   123*0,02=2,460 [C] 
11352   167*0,1=16,700 [D] 
96611   0,49*2,4=1,176 [E] 
96687   2*0,2*1,2=0,480 [F] 
Celkem: A+B+C+D+E+F=42,446 [G]</t>
  </si>
  <si>
    <t>Zemní práce</t>
  </si>
  <si>
    <t>11317</t>
  </si>
  <si>
    <t>ODSTRAN KRYTU ZPEVNĚNÝCH PLOCH Z DLAŽEB KOSTEK</t>
  </si>
  <si>
    <t>M3</t>
  </si>
  <si>
    <t>bet dlažba chodníků</t>
  </si>
  <si>
    <t>145*0,06=8,700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</si>
  <si>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</si>
  <si>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</t>
  </si>
  <si>
    <t>ODSTRANĚNÍ PŘÍKOPŮ, ŽLABŮ A RIGOLŮ Z PŘÍKOPOVÝCH TVÁRNIC</t>
  </si>
  <si>
    <t>M2</t>
  </si>
  <si>
    <t>žlábek k rušené UV v parku včetně odvozu na skládku určenou zhotovitelem. Poplatek je uveden v položce 014112</t>
  </si>
  <si>
    <t>10*0,5=5,000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</si>
  <si>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</si>
  <si>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</si>
  <si>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</si>
  <si>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materiál bude použit do AZ</t>
  </si>
  <si>
    <t>vozovka     707*0,22=155,540 [A] 
chodník     145*0,15=21,750 [B] 
Celkem: A+B=177,290 [C]</t>
  </si>
  <si>
    <t>11333</t>
  </si>
  <si>
    <t>ODSTRANĚNÍ PODKLADU ZPEVNĚNÝCH PLOCH S ASFALT POJIVEM</t>
  </si>
  <si>
    <t>recyklovaný materiál bude použit do AZ</t>
  </si>
  <si>
    <t>(707+53*0,3)*0,11=79,519 [A]</t>
  </si>
  <si>
    <t>11351</t>
  </si>
  <si>
    <t>ODSTRANĚNÍ ZÁHONOVÝCH OBRUBNÍKŮ</t>
  </si>
  <si>
    <t>M</t>
  </si>
  <si>
    <t>včetně odvozu na skládku určenou zhotovitelem. Poplatek je uveden v položce 014112</t>
  </si>
  <si>
    <t>123=123,000 [A]</t>
  </si>
  <si>
    <t>11352</t>
  </si>
  <si>
    <t>ODSTRANĚNÍ CHODNÍKOVÝCH A SILNIČNÍCH OBRUBNÍKŮ BETONOVÝCH</t>
  </si>
  <si>
    <t>167=167,000 [A]</t>
  </si>
  <si>
    <t>11372</t>
  </si>
  <si>
    <t>FRÉZOVÁNÍ ZPEVNĚNÝCH PLOCH ASFALTOVÝCH</t>
  </si>
  <si>
    <t>fézování vozovky v prům. tl. 6cm, materiál bude odkoupen zhotovitelem na základě smlouvy o dílo</t>
  </si>
  <si>
    <t>(707+53*0,3)*0,06=43,374 [A]</t>
  </si>
  <si>
    <t>113764</t>
  </si>
  <si>
    <t>FRÉZOVÁNÍ DRÁŽKY PRŮŘEZU DO 400MM2 V ASFALTOVÉ VOZOVCE</t>
  </si>
  <si>
    <t>v místech napojení na stávající vrstvy a podél obrubníků</t>
  </si>
  <si>
    <t>374=374,000 [A]</t>
  </si>
  <si>
    <t>Položka zahrnuje veškerou manipulaci s vybouranou sutí a s vybouranými hmotami vč. uložení na skládku.</t>
  </si>
  <si>
    <t>12110</t>
  </si>
  <si>
    <t>SEJMUTÍ ORNICE NEBO LESNÍ PŮDY</t>
  </si>
  <si>
    <t>508*0,15=76,200 [A]</t>
  </si>
  <si>
    <t>položka zahrnuje sejmutí ornice bez ohledu na tloušťku vrstvy a její vodorovnou dopravu 
nezahrnuje uložení na trvalou skládku</t>
  </si>
  <si>
    <t>12373</t>
  </si>
  <si>
    <t>ODKOP PRO SPOD STAVBU SILNIC A ŽELEZNIC TŘ. I</t>
  </si>
  <si>
    <t>Odkop pro konstrukci vozovky, uložení přebytku v pol. 17120. Poplatek za skládku je uveden v položce 014102</t>
  </si>
  <si>
    <t>254=254,000 [A]  dle tabulky kubatur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</si>
  <si>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</si>
  <si>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</t>
  </si>
  <si>
    <t>VYKOPÁVKY ZE ZEMNÍKŮ A SKLÁDEK TŘ. I</t>
  </si>
  <si>
    <t>těžení zeminy a ornice z mezideponie do násypů, zásypů a zemních krajnic</t>
  </si>
  <si>
    <t>(371*0,15)+120+44+43,35+42,5+4,7=310,200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</si>
  <si>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</si>
  <si>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13273</t>
  </si>
  <si>
    <t>HLOUBENÍ RÝH ŠÍŘ DO 2M PAŽ I NEPAŽ TŘ. I</t>
  </si>
  <si>
    <t>Výkop pro přípojky a chráničky, uložení přebytku v pol. 17120.. Poplatek za skládku je uveden v položce 014102</t>
  </si>
  <si>
    <t>41+9=50,000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</si>
  <si>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</si>
  <si>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13373</t>
  </si>
  <si>
    <t>HLOUBENÍ ŠACHET ZAPAŽ I NEPAŽ TŘ. I</t>
  </si>
  <si>
    <t>výkop pro 4x UV, uložení přebytku v pol. 17120. Poplatek za skládku je uveden v položce 014102</t>
  </si>
  <si>
    <t>4*1*1*1,6=6,400 [A]</t>
  </si>
  <si>
    <t>16</t>
  </si>
  <si>
    <t>171103</t>
  </si>
  <si>
    <t>ULOŽENÍ SYPANINY DO NÁSYPŮ SE ZHUTNĚNÍM DO 100% PS</t>
  </si>
  <si>
    <t>120=120,000 [A]  dle tabulky kubatur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</si>
  <si>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</si>
  <si>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</t>
  </si>
  <si>
    <t>17120</t>
  </si>
  <si>
    <t>ULOŽENÍ SYPANINY DO NÁSYPŮ A NA SKLÁDKY BEZ ZHUTNĚNÍ</t>
  </si>
  <si>
    <t>uložení na deponii a skládku</t>
  </si>
  <si>
    <t>76,2+19+254+50+6,4=405,600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</si>
  <si>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</si>
  <si>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</si>
  <si>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17130</t>
  </si>
  <si>
    <t>ULOŽENÍ SYPANINY DO NÁSYPŮ V AKTIVNÍ ZÓNĚ SE ZHUTNĚNÍM</t>
  </si>
  <si>
    <t>Aktivní zóna s použitím vhodných materiálů  dle ČSN 736133 s použitím vybouraných podkladních vrstev</t>
  </si>
  <si>
    <t>79,52+155,54+21,75=256,810 [A]</t>
  </si>
  <si>
    <t>19</t>
  </si>
  <si>
    <t>17180</t>
  </si>
  <si>
    <t>ULOŽENÍ SYPANINY DO NÁSYPŮ Z NAKUPOVANÝCH MATERIÁLŮ</t>
  </si>
  <si>
    <t>Chybějící materiál do AZ 
Aktivní zóna s použitím vhodných materiálů  dle ČSN 736133</t>
  </si>
  <si>
    <t>297,2-256,4=40,800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</si>
  <si>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</si>
  <si>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</si>
  <si>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173103</t>
  </si>
  <si>
    <t>ZEMNÍ KRAJNICE A DOSYPÁVKY SE ZHUT DO 100% PS</t>
  </si>
  <si>
    <t>85*0,5=42,500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</si>
  <si>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</si>
  <si>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21</t>
  </si>
  <si>
    <t>17481</t>
  </si>
  <si>
    <t>ZÁSYP JAM A RÝH Z NAKUPOVANÝCH MATERIÁLŮ</t>
  </si>
  <si>
    <t>přípojky UV,  chráničky, studna, UV a jámy po rušených UV 
hutněný zásyp vhodnou zeminou dle ČSN 736133, po vrstvách tl. do 15 cm – 95% PS (ID = 0,75), v aktivní zóně min. 100% PS**, ve volném terénu po vrstvách max. 30 cm – 92% PS (ID = 0,7)</t>
  </si>
  <si>
    <t>3,14*0,6*0,6*5+1*1*1,5*2+26,6+2,1+6=43,352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</si>
  <si>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</si>
  <si>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</t>
  </si>
  <si>
    <t>17581</t>
  </si>
  <si>
    <t>OBSYP POTRUBÍ A OBJEKTŮ Z NAKUPOVANÝCH MATERIÁLŮ</t>
  </si>
  <si>
    <t>obsyp přípojek UV a chrániček,  hutněný boční a krycí obsyp z kvalitního nesoudržného materiálu (písek, štěrkopísek nebo drcený lomový kámen), velikost zrna 0–16 mm, hutněný po vrstvách do 15 cm na 95% ps, ve volném terénu na 92%, do výšky alespoň 15 cm nad potrubí</t>
  </si>
  <si>
    <t>10,6+4,6=15,200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</si>
  <si>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</si>
  <si>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23</t>
  </si>
  <si>
    <t>18110</t>
  </si>
  <si>
    <t>ÚPRAVA PLÁNĚ SE ZHUTNĚNÍM V HORNINĚ TŘ. I</t>
  </si>
  <si>
    <t>Edef2 min. 45 Mpa, vč. zkoušek zhutnění</t>
  </si>
  <si>
    <t>743=743,000 [A]</t>
  </si>
  <si>
    <t>položka zahrnuje úpravu pláně včetně vyrovnání výškových rozdílů. Míru zhutnění určuje projekt.</t>
  </si>
  <si>
    <t>Základy</t>
  </si>
  <si>
    <t>24</t>
  </si>
  <si>
    <t>21197</t>
  </si>
  <si>
    <t>OPLÁŠTĚNÍ ODVODŇOVACÍCH ŽEBER Z GEOTEXTILIE</t>
  </si>
  <si>
    <t>filtrační geotextilie min. 190g/m2 v trativodech</t>
  </si>
  <si>
    <t>2*74=148,000 [A]</t>
  </si>
  <si>
    <t>položka zahrnuje dodávku předepsané geotextilie, mimostaveništní a vnitrostaveništní dopravu a její uložení včetně potřebných přesahů (nezapočítávají se do výměry)</t>
  </si>
  <si>
    <t>25</t>
  </si>
  <si>
    <t>21263</t>
  </si>
  <si>
    <t>TRATIVODY KOMPLET Z TRUB Z PLAST HMOT DN DO 150MM</t>
  </si>
  <si>
    <t>TRATIVOD 150mm HDPE, PROFILOVANÝ, KRUHOVÁ PEVNOST SN 8, PERFOROVANÝ S PLNÝM DNEM, ULOŽEN DO ŠP LOŽE tl. 0,10m ZAÚSTĚNÍ DO UV</t>
  </si>
  <si>
    <t>74=74,000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</si>
  <si>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</si>
  <si>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Vodorovné konstrukce</t>
  </si>
  <si>
    <t>26</t>
  </si>
  <si>
    <t>451312</t>
  </si>
  <si>
    <t>PODKLADNÍ A VÝPLŇOVÉ VRSTVY Z PROSTÉHO BETONU C12/15</t>
  </si>
  <si>
    <t>podklad pod UV</t>
  </si>
  <si>
    <t>0,4=0,400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</si>
  <si>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</si>
  <si>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27</t>
  </si>
  <si>
    <t>45131A</t>
  </si>
  <si>
    <t>PODKLADNÍ A VÝPLŇOVÉ VRSTVY Z PROSTÉHO BETONU C20/25</t>
  </si>
  <si>
    <t>podél obrub v napojení C20/25nXF3</t>
  </si>
  <si>
    <t>53*0,3*0,2=3,180 [A]</t>
  </si>
  <si>
    <t>28</t>
  </si>
  <si>
    <t>45157</t>
  </si>
  <si>
    <t>PODKLADNÍ A VÝPLŇOVÉ VRSTVY Z KAMENIVA TĚŽENÉHO</t>
  </si>
  <si>
    <t>pro přípojky a chráničky</t>
  </si>
  <si>
    <t>3,7+2,3=6,000 [A]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</si>
  <si>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</si>
  <si>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</si>
  <si>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29</t>
  </si>
  <si>
    <t>56140</t>
  </si>
  <si>
    <t>KAMENIVO ZPEVNĚNÉ CEMENTEM</t>
  </si>
  <si>
    <t>SC 3/4  tl. 180mm</t>
  </si>
  <si>
    <t>743*0,18=133,740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</si>
  <si>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</si>
  <si>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30</t>
  </si>
  <si>
    <t>56354</t>
  </si>
  <si>
    <t>VOZOVKOVÉ VRSTVY Z MECH ZPEV ZEMINY TL. DO 200MM</t>
  </si>
  <si>
    <t>MZ  tl. 200mm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</si>
  <si>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</si>
  <si>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31</t>
  </si>
  <si>
    <t>572123</t>
  </si>
  <si>
    <t>INFILTRAČNÍ POSTŘIK Z EMULZE DO 1,0KG/M2</t>
  </si>
  <si>
    <t>PI-C 0,6 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</si>
  <si>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</si>
  <si>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32</t>
  </si>
  <si>
    <t>572213</t>
  </si>
  <si>
    <t>SPOJOVACÍ POSTŘIK Z EMULZE DO 0,5KG/M2</t>
  </si>
  <si>
    <t>PS C 0,35 kg/m2</t>
  </si>
  <si>
    <t>33</t>
  </si>
  <si>
    <t>572214</t>
  </si>
  <si>
    <t>SPOJOVACÍ POSTŘIK Z MODIFIK EMULZE DO 0,5KG/M2</t>
  </si>
  <si>
    <t>PS-CP 0,2 kg/m2  pod MA</t>
  </si>
  <si>
    <t>53*0,3=15,900 [A]</t>
  </si>
  <si>
    <t>34</t>
  </si>
  <si>
    <t>574A33</t>
  </si>
  <si>
    <t>ASFALTOVÝ BETON PRO OBRUSNÉ VRSTVY ACO 11 TL. 40MM</t>
  </si>
  <si>
    <t>ACO 11   50/70 40 mm</t>
  </si>
  <si>
    <t>743+23*0,25=748,750 [A]  vozovka včetně zazubení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</si>
  <si>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</si>
  <si>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35</t>
  </si>
  <si>
    <t>574E66</t>
  </si>
  <si>
    <t>ASFALTOVÝ BETON PRO PODKLADNÍ VRSTVY ACP 16+, 16S TL. 70MM</t>
  </si>
  <si>
    <t>ACP 16+  50/70 70 mm</t>
  </si>
  <si>
    <t>36</t>
  </si>
  <si>
    <t>575E53</t>
  </si>
  <si>
    <t>LITÝ ASFALT MA II (KŘIŽ, PARKOVIŠTĚ, ZASTÁVKY) 11 TL. 40MM MODIFIK</t>
  </si>
  <si>
    <t>v napojení na stávaj. stav podél obrub v š. 0,3m</t>
  </si>
  <si>
    <t>53*0,3+22,5*0,3=22,650 [A]</t>
  </si>
  <si>
    <t>37</t>
  </si>
  <si>
    <t>57621</t>
  </si>
  <si>
    <t>POSYP KAMENIVEM DRCENÝM 5KG/M2</t>
  </si>
  <si>
    <t>na vrstvu MA</t>
  </si>
  <si>
    <t>- dodání kameniva předepsané kvality a zrnitosti 
- posyp předepsaným množstvím</t>
  </si>
  <si>
    <t>Potrubí</t>
  </si>
  <si>
    <t>38</t>
  </si>
  <si>
    <t>87434</t>
  </si>
  <si>
    <t>POTRUBÍ Z TRUB PLASTOVÝCH ODPADNÍCH DN DO 200MM</t>
  </si>
  <si>
    <t>přípojky k UV</t>
  </si>
  <si>
    <t>31=31,000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</si>
  <si>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</si>
  <si>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39</t>
  </si>
  <si>
    <t>87733</t>
  </si>
  <si>
    <t>CHRÁNIČKY PŮLENÉ Z TRUB PLAST DN DO 150MM</t>
  </si>
  <si>
    <t>2*12+2*16=56,000 [A]</t>
  </si>
  <si>
    <t>položky pro zhotovení potrubí platí bez ohledu na sklon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</si>
  <si>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40</t>
  </si>
  <si>
    <t>89712</t>
  </si>
  <si>
    <t>VPUSŤ KANALIZAČNÍ ULIČNÍ KOMPLETNÍ Z BETONOVÝCH DÍLCŮ</t>
  </si>
  <si>
    <t>KUS</t>
  </si>
  <si>
    <t>mříž D400</t>
  </si>
  <si>
    <t>4=4,000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</si>
  <si>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</si>
  <si>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41</t>
  </si>
  <si>
    <t>899901</t>
  </si>
  <si>
    <t>PŘEPOJENÍ PŘÍPOJEK</t>
  </si>
  <si>
    <t>položka zahrnuje řez na potrubí, dodání a osazení příslušných tvarovek a armatur</t>
  </si>
  <si>
    <t>Ostatní konstrukce a práce</t>
  </si>
  <si>
    <t>42</t>
  </si>
  <si>
    <t>914121</t>
  </si>
  <si>
    <t>DOPRAVNÍ ZNAČKY ZÁKLADNÍ VELIKOSTI OCELOVÉ FÓLIE TŘ 1 - DODÁVKA A MONTÁŽ</t>
  </si>
  <si>
    <t>E2b - 2x 
P2 - 2x 
P4 - 1x 
P6 - 1x</t>
  </si>
  <si>
    <t>6=6,000 [A]</t>
  </si>
  <si>
    <t>položka zahrnuje: 
- dodávku a montáž značek v požadovaném provedení</t>
  </si>
  <si>
    <t>43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</si>
  <si>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</si>
  <si>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</si>
  <si>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</si>
  <si>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44</t>
  </si>
  <si>
    <t>914652</t>
  </si>
  <si>
    <t>DOPRAV ZNAČKY 150X150CM HLINÍK NEREFLEX - MONTÁŽ S PŘESUNEM</t>
  </si>
  <si>
    <t>montáž zrcadla</t>
  </si>
  <si>
    <t>1=1,000 [A]</t>
  </si>
  <si>
    <t>položka zahrnuje: 
- demontáž stávající dopravní značky s příslušenstvím, její přemístění z původního místa a její osazení a montáž na místě určeném projektem 
- u dočasných (provizorních) značek a zařízení údržbu po celou dobu trvání funkce, náhradu zničených nebo ztracených kusů, nutnou opravu poškozených částí</t>
  </si>
  <si>
    <t>45</t>
  </si>
  <si>
    <t>914653</t>
  </si>
  <si>
    <t>DOPRAV ZNAČKY 150X150CM HLINÍK NEREFLEX - DEMONTÁŽ</t>
  </si>
  <si>
    <t>demontáž trcadla</t>
  </si>
  <si>
    <t>46</t>
  </si>
  <si>
    <t>914713</t>
  </si>
  <si>
    <t>STÁLÁ DOPRAV ZAŘÍZ Z3 OCEL DEMONTÁŽ</t>
  </si>
  <si>
    <t>47</t>
  </si>
  <si>
    <t>914911</t>
  </si>
  <si>
    <t>SLOUPKY A STOJKY DOPRAVNÍCH ZNAČEK Z OCEL TRUBEK SE ZABETONOVÁNÍM - DODÁVKA A MONTÁŽ</t>
  </si>
  <si>
    <t>pro noné značky</t>
  </si>
  <si>
    <t>položka zahrnuje: 
- sloupky a upevňovací zařízení včetně jejich osazení (betonová patka, zemní práce)</t>
  </si>
  <si>
    <t>48</t>
  </si>
  <si>
    <t>914912</t>
  </si>
  <si>
    <t>SLOUPKY A STOJKY DZ Z OCEL TRUBEK ZABETON MONTÁŽ S PŘESUNEM</t>
  </si>
  <si>
    <t>přesun pro zrcadlo</t>
  </si>
  <si>
    <t>položka zahrnuje: 
- dopravu demontovaného zařízení z dočasné skládky 
- osazení (betonová patka, zemní práce) a montáž zařízení na místě určeném projektem 
- nutnou opravu poškozených částí 
nezahrnuje dodávku sloupku, stojky a upevňovacího zařízení</t>
  </si>
  <si>
    <t>49</t>
  </si>
  <si>
    <t>914913</t>
  </si>
  <si>
    <t>SLOUPKY A STOJKY DZ Z OCEL TRUBEK ZABETON DEMONTÁŽ</t>
  </si>
  <si>
    <t>3x značka + 1x zrcadlo</t>
  </si>
  <si>
    <t>50</t>
  </si>
  <si>
    <t>915111</t>
  </si>
  <si>
    <t>VODOROVNÉ DOPRAVNÍ ZNAČENÍ BARVOU HLADKÉ - DODÁVKA A POKLÁDKA</t>
  </si>
  <si>
    <t>V4 (0,125)                    155,5*0,125=19,438 [A] 
V2b (1,5/1,5/0,125)     17*0,125=2,125 [B] 
V4 (0,25)                        30*0,25=7,500 [C] 
V2b (1,5/1,5/0,25)        23*0,25=5,750 [D] 
V7b dl. 8m                     8*0,4=3,200 [E] 
Celkem: A+B+C+D+E=38,013 [F]</t>
  </si>
  <si>
    <t>položka zahrnuje: 
- dodání a pokládku nátěrového materiálu (měří se pouze natíraná plocha) 
- předznačení a reflexní úpravu</t>
  </si>
  <si>
    <t>51</t>
  </si>
  <si>
    <t>915221</t>
  </si>
  <si>
    <t>VODOR DOPRAV ZNAČ PLASTEM STRUKTURÁLNÍ NEHLUČNÉ - DOD A POKLÁDKA</t>
  </si>
  <si>
    <t>52</t>
  </si>
  <si>
    <t>915222</t>
  </si>
  <si>
    <t>VODOR DOPRAV ZNAČ PLASTEM STRUKTURÁLNÍ NEHLUČNÉ - ODSTRANĚNÍ</t>
  </si>
  <si>
    <t>7,5+5,75=13,250 [A]</t>
  </si>
  <si>
    <t>zahrnuje odstranění značení bez ohledu na způsob provedení (zatření, zbroušení) a odklizení vzniklé suti</t>
  </si>
  <si>
    <t>53</t>
  </si>
  <si>
    <t>917224</t>
  </si>
  <si>
    <t>SILNIČNÍ A CHODNÍKOVÉ OBRUBY Z BETONOVÝCH OBRUBNÍKŮ ŠÍŘ 150MM</t>
  </si>
  <si>
    <t>zajišťující odvod vody do UV</t>
  </si>
  <si>
    <t>135=135,000 [A]</t>
  </si>
  <si>
    <t>Položka zahrnuje: 
dodání a pokládku betonových obrubníků o rozměrech předepsaných zadávací dokumentací 
betonové lože i boční betonovou opěrku.</t>
  </si>
  <si>
    <t>54</t>
  </si>
  <si>
    <t>919111</t>
  </si>
  <si>
    <t>ŘEZÁNÍ ASFALTOVÉHO KRYTU VOZOVEK TL DO 50MM</t>
  </si>
  <si>
    <t>v místech napojení</t>
  </si>
  <si>
    <t>90+42=132,000 [A]</t>
  </si>
  <si>
    <t>položka zahrnuje řezání vozovkové vrstvy v předepsané tloušťce, včetně spotřeby vody</t>
  </si>
  <si>
    <t>55</t>
  </si>
  <si>
    <t>931324</t>
  </si>
  <si>
    <t>TĚSNĚNÍ DILATAČ SPAR ASF ZÁLIVKOU MODIFIK PRŮŘ DO 400MM2</t>
  </si>
  <si>
    <t>220+99+22=341,000 [A]</t>
  </si>
  <si>
    <t>položka zahrnuje dodávku a osazení předepsaného materiálu, očištění ploch spáry před úpravou, očištění okolí spáry po úpravě 
nezahrnuje těsnící profil</t>
  </si>
  <si>
    <t>56</t>
  </si>
  <si>
    <t>96611</t>
  </si>
  <si>
    <t>BOURÁNÍ KONSTRUKCÍ Z BETONOVÝCH DÍLCŮ</t>
  </si>
  <si>
    <t>odstranění nadzemní části studny, včetně odvozu na skládku určenou zhotovitelem. Poplatek je uveden v položce 014112</t>
  </si>
  <si>
    <t>3,14*0,6*0,6*0,1+3,14*1,2*0,1=0,490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</si>
  <si>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</si>
  <si>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57</t>
  </si>
  <si>
    <t>96687</t>
  </si>
  <si>
    <t>VYBOURÁNÍ ULIČNÍCH VPUSTÍ KOMPLETNÍCH</t>
  </si>
  <si>
    <t>2=2,000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</si>
  <si>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</si>
  <si>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58</t>
  </si>
  <si>
    <t>966895</t>
  </si>
  <si>
    <t>ODSTRANĚNÍ NADZEMNÍHO HYDRANTU</t>
  </si>
  <si>
    <t>demontáž pumpy, vč. předání obci</t>
  </si>
  <si>
    <t>SO 120</t>
  </si>
  <si>
    <t>Chodníky</t>
  </si>
  <si>
    <t>Odkop pro konstrukci, přebytek použit do násypů, uložení přebytku v pol. 171103.</t>
  </si>
  <si>
    <t>19=19,000 [A]   dle tabulky kubatur</t>
  </si>
  <si>
    <t>44=44,000 [A]</t>
  </si>
  <si>
    <t>0,05*94=4,700 [A]</t>
  </si>
  <si>
    <t>vč. zkoušek zhutnění</t>
  </si>
  <si>
    <t>227=227,000 [A]</t>
  </si>
  <si>
    <t>18222</t>
  </si>
  <si>
    <t>ROZPROSTŘENÍ ORNICE VE SVAHU V TL DO 0,15M</t>
  </si>
  <si>
    <t>371*0,5=185,500 [A]</t>
  </si>
  <si>
    <t>položka zahrnuje: 
nutné přemístění ornice z dočasných skládek vzdálených do 50m 
rozprostření ornice v předepsané tloušťce ve svahu přes 1:5</t>
  </si>
  <si>
    <t>18232</t>
  </si>
  <si>
    <t>ROZPROSTŘENÍ ORNICE V ROVINĚ V TL DO 0,15M</t>
  </si>
  <si>
    <t>položka zahrnuje: 
nutné přemístění ornice z dočasných skládek vzdálených do 50m 
rozprostření ornice v předepsané tloušťce v rovině a ve svahu do 1:5</t>
  </si>
  <si>
    <t>18242</t>
  </si>
  <si>
    <t>ZALOŽENÍ TRÁVNÍKU HYDROOSEVEM NA ORNICI</t>
  </si>
  <si>
    <t>371=371,000 [A]</t>
  </si>
  <si>
    <t>Zahrnuje dodání předepsané travní směsi, hydroosev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</si>
  <si>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</si>
  <si>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</si>
  <si>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</si>
  <si>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56333</t>
  </si>
  <si>
    <t>VOZOVKOVÉ VRSTVY ZE ŠTĚRKODRTI TL. DO 150MM</t>
  </si>
  <si>
    <t>štěrkodrť  ŠDb 0/32  tl.150mm</t>
  </si>
  <si>
    <t>582611</t>
  </si>
  <si>
    <t>KRYTY Z BETON DLAŽDIC SE ZÁMKEM ŠEDÝCH TL 60MM DO LOŽE Z KAM</t>
  </si>
  <si>
    <t>lože ŠDb 0/8</t>
  </si>
  <si>
    <t>227-23,01=203,990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</si>
  <si>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</si>
  <si>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58261A</t>
  </si>
  <si>
    <t>KRYTY Z BETON DLAŽDIC SE ZÁMKEM BAREV RELIÉF TL 60MM DO LOŽE Z KAM</t>
  </si>
  <si>
    <t>varovné a signální pásy včetně hladkého olemování š. 25cm, lože ŠDb 0/8  
stanovený výrobek schválený dle TN TZÚS 12.03.04 až 06</t>
  </si>
  <si>
    <t>26*0,65+4,7*1,3=23,010 [A]</t>
  </si>
  <si>
    <t>911FA3</t>
  </si>
  <si>
    <t>SVODIDLO BETON, ÚROVEŇ ZADRŽ N2 VÝŠ 1,2M - DEMONTÁŽ S PŘESUNEM</t>
  </si>
  <si>
    <t>8=8,000 [A]</t>
  </si>
  <si>
    <t>položka zahrnuje: 
- demontáž a odstranění zařízení 
- jeho odvoz na předepsané místo</t>
  </si>
  <si>
    <t>911FB2</t>
  </si>
  <si>
    <t>SVODIDLO BETON, ÚROVEŇ ZADRŽ H1 VÝŠ 1,2M - MONTÁŽ S PŘESUNEM (BEZ DODÁVKY)</t>
  </si>
  <si>
    <t>položka zahrnuje: 
- dopravu demontovaného zařízení z dočasné skládky 
- jeho montáž a osazení na určeném místě 
- nutnou opravu poškozených částí 
- případnou náhradu zničených částí 
nezahrnuje podkladní vrstvu</t>
  </si>
  <si>
    <t>917212</t>
  </si>
  <si>
    <t>ZÁHONOVÉ OBRUBY Z BETONOVÝCH OBRUBNÍKŮ ŠÍŘ 80MM</t>
  </si>
  <si>
    <t>147=147,000 [A]</t>
  </si>
  <si>
    <t>podél nového chodníku</t>
  </si>
  <si>
    <t>85=85,000 [A]</t>
  </si>
  <si>
    <t>SO 180</t>
  </si>
  <si>
    <t>Dopravně inženýrská opatření (DIO)</t>
  </si>
  <si>
    <t>03720</t>
  </si>
  <si>
    <t>POMOC PRÁCE ZAJIŠŤ NEBO ZŘÍZ REGULACI A OCHRANU DOPRAVY</t>
  </si>
  <si>
    <t>Položka zahrnuje kompletní dopravně-inženýrská opatření po celou dobu stavby dle projektové dokumentace a aktuálních požadavků. 
Dopravně inženýrská opatření zahrnují: 
- Přechodné dočasné svislé i vodorovné značení, dopravní zařízení a světelné signály, dočasná (mobilní) svodidla úrovně zadržení min. T3 pro oddělení pracovních míst, jejich dodávku, montáž, demontáž, kontrolu, údržbu, servis, přemísťování, pronájem, přeznačování, manipulaci s nimi apod.  
- Operativní zajištění dopravy a regulace dopravy  během stavby (v pracovní době) zaměstnanci zhotovitele.  
- Dočasnou úpravu stávajícího dopravního značení, zakrytí, demontáž či zneplatnění zakrývací páskou.  
- Zpracování podrobné dokumentace jednotlivých dopravně-inženýrských opatření v návaznosti na konkrétní harmonogram prací a projednání DIO před stanovením přechodné úpravy provozu. 
- Zajištění inženýrské činnosti pro projednání DIO včetně stanovení přechodné úpravy provozu na pozemních komunikacích, rozhodnutí o uzavírce a dalších správních rozhodnutí nutných pro realizaci Součástí položky je i údržba a péče o dopravně inženýrská opatření v průběhu celé stavby. Součástí položky je vyřízení DIR včetně jeho projednání.</t>
  </si>
  <si>
    <t>zahrnuje objednatelem povolené náklady na požadovaná zařízení zhotovitele</t>
  </si>
  <si>
    <t>SO 421</t>
  </si>
  <si>
    <t>Veřejné osvětlení</t>
  </si>
  <si>
    <t>014101</t>
  </si>
  <si>
    <t>poplatky za uložení zemin a přebytků výkopku-skládka dle zadávacích podmínek v režii dodavatele s poplatkem a evidencí</t>
  </si>
  <si>
    <t>16,8=16,800 [A]  dle pol. 17581</t>
  </si>
  <si>
    <t>029522</t>
  </si>
  <si>
    <t>OSTATNÍ POŽADAVKY - REVIZNÍ ZPRÁVY</t>
  </si>
  <si>
    <t>včetně odvozu přebytečného materiálu na skládku určenou zhotovitelem. Poplatek za skládku uveden v položce 014101</t>
  </si>
  <si>
    <t>140*0,6*1,1=92,400 [A]</t>
  </si>
  <si>
    <t>pro pattky, včetně odvozu přebytečného materiálu na skládku určenou zhotovitelem. Poplatek za skládku uveden v položce 014101</t>
  </si>
  <si>
    <t>6*0,8*0,8*1,7=6,528 [A]</t>
  </si>
  <si>
    <t>17411</t>
  </si>
  <si>
    <t>ZÁSYP JAM A RÝH ZEMINOU SE ZHUTNĚNÍM</t>
  </si>
  <si>
    <t>materiál  vhodný dle ČSN 736133, fr. max 0/32</t>
  </si>
  <si>
    <t>140*0,6*0,9=75,600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</si>
  <si>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</si>
  <si>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ŠP, ŠDb fr. 0/8</t>
  </si>
  <si>
    <t>140*0,6*0,2=16,800 [A]</t>
  </si>
  <si>
    <t>27231A</t>
  </si>
  <si>
    <t>ZÁKLADY Z PROSTÉHO BETONU DO C20/25</t>
  </si>
  <si>
    <t>kotevní bloky stožárů, beton C20/25nXF2</t>
  </si>
  <si>
    <t>6*1,09=6,540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</si>
  <si>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</si>
  <si>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Přidružená stavební výroba</t>
  </si>
  <si>
    <t>702311</t>
  </si>
  <si>
    <t>ZAKRYTÍ KABELŮ VÝSTRAŽNOU FÓLIÍ ŠÍŘKY DO 20 CM</t>
  </si>
  <si>
    <t>140=140,000 [A]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</si>
  <si>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a povrchovou úpravu 
2. Položka neobsahuje: 
 X 
3. Způsob měření: 
Udává se počet sad, které se skládají z předepsaných dílů, jež tvoří požadovaný celek, za každý započatý měsíc pronájmu.</t>
  </si>
  <si>
    <t>741911</t>
  </si>
  <si>
    <t>UZEMŇOVACÍ VODIČ V ZEMI FEZN DO 120 MM2</t>
  </si>
  <si>
    <t>140=140,000 [A]    Zemnící pásek FeZn 30x4  
6=6,000 [B]   Zemnící drát FeZn10  
Celkem: A+B=146,000 [C]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</si>
  <si>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</si>
  <si>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742G12</t>
  </si>
  <si>
    <t>KABEL NN DVOU- A TŘÍŽÍLOVÝ CU S PLASTOVOU IZOLACÍ OD 4 DO 16 MM2</t>
  </si>
  <si>
    <t>CYKY-J 3x1,5</t>
  </si>
  <si>
    <t>80=80,000 [A]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</si>
  <si>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</si>
  <si>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742H23</t>
  </si>
  <si>
    <t>KABEL NN ČTYŘ- A PĚTIŽÍLOVÝ AL S PLASTOVOU IZOLACÍ OD 25 DO 50 MM2</t>
  </si>
  <si>
    <t>CYKY-J 4x16</t>
  </si>
  <si>
    <t>150=150,000 [A]</t>
  </si>
  <si>
    <t>743122</t>
  </si>
  <si>
    <t>OSVĚTLOVACÍ STOŽÁR  PEVNÝ ŽÁROVĚ ZINKOVANÝ DÉLKY PŘES 6,5 DO 12 M</t>
  </si>
  <si>
    <t>STB 8B, 133/102/76mm (Sa1-Sa4)</t>
  </si>
  <si>
    <t>1. Položka obsahuje: 
 – základovou konstrukci a veškeré příslušenství 
 – připojovací svorkovnici ve třídě izolace II ( pro 2x svítidlo ) a kabelové vedení ke svítidlům 
 – uzavírací nátěr, technický popis viz. projektová dokumentace 
2. Položka neobsahuje: 
 – zemní práce,  betonový základ, svítidlo, výložník 
3. Způsob měření: 
Udává se počet kusů kompletní konstrukce nebo práce.</t>
  </si>
  <si>
    <t>743141</t>
  </si>
  <si>
    <t>OSVĚTLOVACÍ STOŽÁR  PŘECHODOVÝ DÉLKY DO 8 M</t>
  </si>
  <si>
    <t>STP-6C, 159/133/11mm (Sb1- Sb2)</t>
  </si>
  <si>
    <t>743142</t>
  </si>
  <si>
    <t>OSVĚTLOVACÍ STOŽÁR  PŘECHODOVÝ - VÝLOŽNÍK S DÉLKOU VYLOŽENÍ DO 3 M</t>
  </si>
  <si>
    <t>UD 1-3000C</t>
  </si>
  <si>
    <t>1. Položka obsahuje: 
 – veškeré příslušenství a uzavírací nátěr, technický popis viz. projektová dokumentace 
2. Položka neobsahuje: 
 X 
3. Způsob měření: 
Udává se počet kusů kompletní konstrukce nebo práce.</t>
  </si>
  <si>
    <t>743311</t>
  </si>
  <si>
    <t>VÝLOŽNÍK PRO MONTÁŽ SVÍTIDLA NA STOŽÁR JEDNORAMENNÝ DÉLKA VYLOŽENÍ DO 1 M</t>
  </si>
  <si>
    <t>UD 1/76-500 (Sa1 -Sa4)</t>
  </si>
  <si>
    <t>743554</t>
  </si>
  <si>
    <t>a</t>
  </si>
  <si>
    <t>SVÍTIDLO VENKOVNÍ VŠEOBECNÉ LED, MIN. IP 44, PŘES 45 W</t>
  </si>
  <si>
    <t>8432lm, 65W, 3000K</t>
  </si>
  <si>
    <t>1. Položka obsahuje: 
 – zdroj a veškeré příslušenství 
 – technický popis viz. projektová dokumentace 
2. Položka neobsahuje: 
 X 
3. Způsob měření: 
Udává se počet kusů kompletní konstrukce nebo práce.</t>
  </si>
  <si>
    <t>b</t>
  </si>
  <si>
    <t>11527lm, 91W, 4000K přechod pro chodce</t>
  </si>
  <si>
    <t>87615</t>
  </si>
  <si>
    <t>CHRÁNIČKY Z TRUB PLAST DN DO 50MM</t>
  </si>
  <si>
    <t>rezerva přes komunikaci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</si>
  <si>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</si>
  <si>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87633</t>
  </si>
  <si>
    <t>CHRÁNIČKY Z TRUB PLASTOVÝCH DN DO 150MM</t>
  </si>
  <si>
    <t>průměr 110, rezerva přes komunikaci</t>
  </si>
  <si>
    <t>15=15,000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</si>
</sst>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right"/>
    </xf>
    <xf numFmtId="0" fontId="0" fillId="3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workbookViewId="0" topLeftCell="A1">
      <selection activeCell="C10" sqref="C10:E1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4"/>
      <c r="C1" s="4"/>
      <c r="D1" s="4"/>
      <c r="E1" s="4"/>
    </row>
    <row r="2" spans="1:5" ht="12.75" customHeight="1">
      <c r="A2" s="33"/>
      <c r="B2" s="34" t="s">
        <v>0</v>
      </c>
      <c r="C2" s="4"/>
      <c r="D2" s="4"/>
      <c r="E2" s="4"/>
    </row>
    <row r="3" spans="1:5" ht="20.1" customHeight="1">
      <c r="A3" s="33"/>
      <c r="B3" s="33"/>
      <c r="C3" s="4"/>
      <c r="D3" s="4"/>
      <c r="E3" s="4"/>
    </row>
    <row r="4" spans="1:5" ht="20.1" customHeight="1">
      <c r="A4" s="4"/>
      <c r="B4" s="35" t="s">
        <v>1</v>
      </c>
      <c r="C4" s="33"/>
      <c r="D4" s="33"/>
      <c r="E4" s="4"/>
    </row>
    <row r="5" spans="1:5" ht="12.75" customHeight="1">
      <c r="A5" s="4"/>
      <c r="B5" s="33" t="s">
        <v>2</v>
      </c>
      <c r="C5" s="33"/>
      <c r="D5" s="33"/>
      <c r="E5" s="4"/>
    </row>
    <row r="6" spans="1:5" ht="12.75" customHeight="1">
      <c r="A6" s="4"/>
      <c r="B6" s="5" t="s">
        <v>3</v>
      </c>
      <c r="C6" s="7"/>
      <c r="D6" s="4"/>
      <c r="E6" s="4"/>
    </row>
    <row r="7" spans="1:5" ht="12.75" customHeight="1">
      <c r="A7" s="4"/>
      <c r="B7" s="5" t="s">
        <v>4</v>
      </c>
      <c r="C7" s="7"/>
      <c r="D7" s="4"/>
      <c r="E7" s="4"/>
    </row>
    <row r="8" spans="1:5" ht="12.75" customHeight="1">
      <c r="A8" s="2"/>
      <c r="B8" s="2"/>
      <c r="C8" s="2"/>
      <c r="D8" s="2"/>
      <c r="E8" s="2"/>
    </row>
    <row r="9" spans="1:5" ht="12.7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</row>
    <row r="10" spans="1:5" ht="12.75" customHeight="1">
      <c r="A10" s="15" t="s">
        <v>23</v>
      </c>
      <c r="B10" s="15" t="s">
        <v>24</v>
      </c>
      <c r="C10" s="16"/>
      <c r="D10" s="16"/>
      <c r="E10" s="16"/>
    </row>
    <row r="11" spans="1:5" ht="12.75" customHeight="1">
      <c r="A11" s="15" t="s">
        <v>106</v>
      </c>
      <c r="B11" s="15" t="s">
        <v>107</v>
      </c>
      <c r="C11" s="16"/>
      <c r="D11" s="16"/>
      <c r="E11" s="16"/>
    </row>
    <row r="12" spans="1:5" ht="12.75" customHeight="1">
      <c r="A12" s="15" t="s">
        <v>407</v>
      </c>
      <c r="B12" s="15" t="s">
        <v>408</v>
      </c>
      <c r="C12" s="16"/>
      <c r="D12" s="16"/>
      <c r="E12" s="16"/>
    </row>
    <row r="13" spans="1:5" ht="12.75" customHeight="1">
      <c r="A13" s="15" t="s">
        <v>453</v>
      </c>
      <c r="B13" s="15" t="s">
        <v>454</v>
      </c>
      <c r="C13" s="16"/>
      <c r="D13" s="16"/>
      <c r="E13" s="16"/>
    </row>
    <row r="14" spans="1:5" ht="12.75" customHeight="1">
      <c r="A14" s="15" t="s">
        <v>459</v>
      </c>
      <c r="B14" s="15" t="s">
        <v>460</v>
      </c>
      <c r="C14" s="16"/>
      <c r="D14" s="16"/>
      <c r="E14" s="16"/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8"/>
  <sheetViews>
    <sheetView workbookViewId="0" topLeftCell="A1">
      <pane ySplit="7" topLeftCell="A62" activePane="bottomLeft" state="frozen"/>
      <selection pane="bottomLeft" activeCell="J16" sqref="J15:J1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" customHeight="1">
      <c r="B2" s="4"/>
      <c r="C2" s="4"/>
      <c r="D2" s="4"/>
      <c r="E2" s="3" t="s">
        <v>12</v>
      </c>
      <c r="F2" s="4"/>
      <c r="G2" s="4"/>
      <c r="H2" s="2"/>
      <c r="I2" s="2"/>
      <c r="O2">
        <f>0+O8</f>
        <v>0</v>
      </c>
      <c r="P2" t="s">
        <v>21</v>
      </c>
    </row>
    <row r="3" spans="1:16" ht="15" customHeight="1">
      <c r="A3" t="s">
        <v>11</v>
      </c>
      <c r="B3" s="10" t="s">
        <v>13</v>
      </c>
      <c r="C3" s="37" t="s">
        <v>14</v>
      </c>
      <c r="D3" s="33"/>
      <c r="E3" s="11" t="s">
        <v>15</v>
      </c>
      <c r="F3" s="4"/>
      <c r="G3" s="9"/>
      <c r="H3" s="8" t="s">
        <v>23</v>
      </c>
      <c r="I3" s="30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2"/>
      <c r="G4" s="2"/>
      <c r="H4" s="14"/>
      <c r="I4" s="14"/>
      <c r="O4" t="s">
        <v>19</v>
      </c>
      <c r="P4" t="s">
        <v>22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 customHeight="1">
      <c r="A6" s="36"/>
      <c r="B6" s="36"/>
      <c r="C6" s="36"/>
      <c r="D6" s="36"/>
      <c r="E6" s="36"/>
      <c r="F6" s="36"/>
      <c r="G6" s="36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/>
      <c r="O8">
        <f>0+R8</f>
        <v>0</v>
      </c>
      <c r="Q8">
        <f>0+I9+I13+I17+I21+I25+I29+I33+I37+I41+I45+I49+I53+I57+I61+I65</f>
        <v>0</v>
      </c>
      <c r="R8">
        <f>0+O9+O13+O17+O21+O25+O29+O33+O37+O41+O45+O49+O53+O57+O61+O65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5"/>
      <c r="I9" s="25"/>
      <c r="O9">
        <f>(I9*21)/100</f>
        <v>0</v>
      </c>
      <c r="P9" t="s">
        <v>22</v>
      </c>
    </row>
    <row r="10" spans="1:5" ht="13.2">
      <c r="A10" s="26" t="s">
        <v>49</v>
      </c>
      <c r="E10" s="27" t="s">
        <v>46</v>
      </c>
    </row>
    <row r="11" spans="1:5" ht="13.2">
      <c r="A11" s="28" t="s">
        <v>50</v>
      </c>
      <c r="E11" s="29" t="s">
        <v>46</v>
      </c>
    </row>
    <row r="12" spans="1:5" ht="13.2">
      <c r="A12" t="s">
        <v>51</v>
      </c>
      <c r="E12" s="27" t="s">
        <v>52</v>
      </c>
    </row>
    <row r="13" spans="1:16" ht="13.2">
      <c r="A13" s="17" t="s">
        <v>44</v>
      </c>
      <c r="B13" s="21" t="s">
        <v>22</v>
      </c>
      <c r="C13" s="21" t="s">
        <v>53</v>
      </c>
      <c r="D13" s="17" t="s">
        <v>46</v>
      </c>
      <c r="E13" s="22" t="s">
        <v>54</v>
      </c>
      <c r="F13" s="23" t="s">
        <v>48</v>
      </c>
      <c r="G13" s="24">
        <v>1</v>
      </c>
      <c r="H13" s="25"/>
      <c r="I13" s="25"/>
      <c r="O13">
        <f>(I13*21)/100</f>
        <v>0</v>
      </c>
      <c r="P13" t="s">
        <v>22</v>
      </c>
    </row>
    <row r="14" spans="1:5" ht="13.2">
      <c r="A14" s="26" t="s">
        <v>49</v>
      </c>
      <c r="E14" s="27" t="s">
        <v>46</v>
      </c>
    </row>
    <row r="15" spans="1:5" ht="13.2">
      <c r="A15" s="28" t="s">
        <v>50</v>
      </c>
      <c r="E15" s="29" t="s">
        <v>46</v>
      </c>
    </row>
    <row r="16" spans="1:5" ht="13.2">
      <c r="A16" t="s">
        <v>51</v>
      </c>
      <c r="E16" s="27" t="s">
        <v>52</v>
      </c>
    </row>
    <row r="17" spans="1:16" ht="13.2">
      <c r="A17" s="17" t="s">
        <v>44</v>
      </c>
      <c r="B17" s="21" t="s">
        <v>21</v>
      </c>
      <c r="C17" s="21" t="s">
        <v>55</v>
      </c>
      <c r="D17" s="17" t="s">
        <v>46</v>
      </c>
      <c r="E17" s="22" t="s">
        <v>56</v>
      </c>
      <c r="F17" s="23" t="s">
        <v>48</v>
      </c>
      <c r="G17" s="24">
        <v>1</v>
      </c>
      <c r="H17" s="25"/>
      <c r="I17" s="25"/>
      <c r="O17">
        <f>(I17*21)/100</f>
        <v>0</v>
      </c>
      <c r="P17" t="s">
        <v>22</v>
      </c>
    </row>
    <row r="18" spans="1:5" ht="26.4">
      <c r="A18" s="26" t="s">
        <v>49</v>
      </c>
      <c r="E18" s="27" t="s">
        <v>57</v>
      </c>
    </row>
    <row r="19" spans="1:5" ht="13.2">
      <c r="A19" s="28" t="s">
        <v>50</v>
      </c>
      <c r="E19" s="29" t="s">
        <v>46</v>
      </c>
    </row>
    <row r="20" spans="1:5" ht="13.2">
      <c r="A20" t="s">
        <v>51</v>
      </c>
      <c r="E20" s="27" t="s">
        <v>58</v>
      </c>
    </row>
    <row r="21" spans="1:16" ht="13.2">
      <c r="A21" s="17" t="s">
        <v>44</v>
      </c>
      <c r="B21" s="21" t="s">
        <v>32</v>
      </c>
      <c r="C21" s="21" t="s">
        <v>59</v>
      </c>
      <c r="D21" s="17" t="s">
        <v>46</v>
      </c>
      <c r="E21" s="22" t="s">
        <v>60</v>
      </c>
      <c r="F21" s="23" t="s">
        <v>48</v>
      </c>
      <c r="G21" s="24">
        <v>1</v>
      </c>
      <c r="H21" s="25"/>
      <c r="I21" s="25"/>
      <c r="O21">
        <f>(I21*21)/100</f>
        <v>0</v>
      </c>
      <c r="P21" t="s">
        <v>22</v>
      </c>
    </row>
    <row r="22" spans="1:5" ht="79.2">
      <c r="A22" s="26" t="s">
        <v>49</v>
      </c>
      <c r="E22" s="27" t="s">
        <v>61</v>
      </c>
    </row>
    <row r="23" spans="1:5" ht="13.2">
      <c r="A23" s="28" t="s">
        <v>50</v>
      </c>
      <c r="E23" s="29" t="s">
        <v>46</v>
      </c>
    </row>
    <row r="24" spans="1:5" ht="13.2">
      <c r="A24" t="s">
        <v>51</v>
      </c>
      <c r="E24" s="27" t="s">
        <v>58</v>
      </c>
    </row>
    <row r="25" spans="1:16" ht="13.2">
      <c r="A25" s="17" t="s">
        <v>44</v>
      </c>
      <c r="B25" s="21" t="s">
        <v>34</v>
      </c>
      <c r="C25" s="21" t="s">
        <v>62</v>
      </c>
      <c r="D25" s="17" t="s">
        <v>46</v>
      </c>
      <c r="E25" s="22" t="s">
        <v>63</v>
      </c>
      <c r="F25" s="23" t="s">
        <v>48</v>
      </c>
      <c r="G25" s="24">
        <v>1</v>
      </c>
      <c r="H25" s="25"/>
      <c r="I25" s="25"/>
      <c r="O25">
        <f>(I25*21)/100</f>
        <v>0</v>
      </c>
      <c r="P25" t="s">
        <v>22</v>
      </c>
    </row>
    <row r="26" spans="1:5" ht="26.4">
      <c r="A26" s="26" t="s">
        <v>49</v>
      </c>
      <c r="E26" s="27" t="s">
        <v>64</v>
      </c>
    </row>
    <row r="27" spans="1:5" ht="13.2">
      <c r="A27" s="28" t="s">
        <v>50</v>
      </c>
      <c r="E27" s="29" t="s">
        <v>46</v>
      </c>
    </row>
    <row r="28" spans="1:5" ht="13.2">
      <c r="A28" t="s">
        <v>51</v>
      </c>
      <c r="E28" s="27" t="s">
        <v>65</v>
      </c>
    </row>
    <row r="29" spans="1:16" ht="13.2">
      <c r="A29" s="17" t="s">
        <v>44</v>
      </c>
      <c r="B29" s="21" t="s">
        <v>36</v>
      </c>
      <c r="C29" s="21" t="s">
        <v>66</v>
      </c>
      <c r="D29" s="17" t="s">
        <v>28</v>
      </c>
      <c r="E29" s="22" t="s">
        <v>67</v>
      </c>
      <c r="F29" s="23" t="s">
        <v>48</v>
      </c>
      <c r="G29" s="24">
        <v>1</v>
      </c>
      <c r="H29" s="25"/>
      <c r="I29" s="25"/>
      <c r="O29">
        <f>(I29*21)/100</f>
        <v>0</v>
      </c>
      <c r="P29" t="s">
        <v>22</v>
      </c>
    </row>
    <row r="30" spans="1:5" ht="224.4">
      <c r="A30" s="26" t="s">
        <v>49</v>
      </c>
      <c r="E30" s="27" t="s">
        <v>68</v>
      </c>
    </row>
    <row r="31" spans="1:5" ht="13.2">
      <c r="A31" s="28" t="s">
        <v>50</v>
      </c>
      <c r="E31" s="29" t="s">
        <v>46</v>
      </c>
    </row>
    <row r="32" spans="1:5" ht="13.2">
      <c r="A32" t="s">
        <v>51</v>
      </c>
      <c r="E32" s="27" t="s">
        <v>65</v>
      </c>
    </row>
    <row r="33" spans="1:16" ht="13.2">
      <c r="A33" s="17" t="s">
        <v>44</v>
      </c>
      <c r="B33" s="21" t="s">
        <v>69</v>
      </c>
      <c r="C33" s="21" t="s">
        <v>66</v>
      </c>
      <c r="D33" s="17" t="s">
        <v>22</v>
      </c>
      <c r="E33" s="22" t="s">
        <v>67</v>
      </c>
      <c r="F33" s="23" t="s">
        <v>48</v>
      </c>
      <c r="G33" s="24">
        <v>1</v>
      </c>
      <c r="H33" s="25"/>
      <c r="I33" s="25"/>
      <c r="O33">
        <f>(I33*21)/100</f>
        <v>0</v>
      </c>
      <c r="P33" t="s">
        <v>22</v>
      </c>
    </row>
    <row r="34" spans="1:5" ht="158.4">
      <c r="A34" s="26" t="s">
        <v>49</v>
      </c>
      <c r="E34" s="27" t="s">
        <v>70</v>
      </c>
    </row>
    <row r="35" spans="1:5" ht="13.2">
      <c r="A35" s="28" t="s">
        <v>50</v>
      </c>
      <c r="E35" s="29" t="s">
        <v>46</v>
      </c>
    </row>
    <row r="36" spans="1:5" ht="13.2">
      <c r="A36" t="s">
        <v>51</v>
      </c>
      <c r="E36" s="27" t="s">
        <v>65</v>
      </c>
    </row>
    <row r="37" spans="1:16" ht="13.2">
      <c r="A37" s="17" t="s">
        <v>44</v>
      </c>
      <c r="B37" s="21" t="s">
        <v>71</v>
      </c>
      <c r="C37" s="21" t="s">
        <v>72</v>
      </c>
      <c r="D37" s="17" t="s">
        <v>46</v>
      </c>
      <c r="E37" s="22" t="s">
        <v>73</v>
      </c>
      <c r="F37" s="23" t="s">
        <v>48</v>
      </c>
      <c r="G37" s="24">
        <v>1</v>
      </c>
      <c r="H37" s="25"/>
      <c r="I37" s="25"/>
      <c r="O37">
        <f>(I37*21)/100</f>
        <v>0</v>
      </c>
      <c r="P37" t="s">
        <v>22</v>
      </c>
    </row>
    <row r="38" spans="1:5" ht="39.6">
      <c r="A38" s="26" t="s">
        <v>49</v>
      </c>
      <c r="E38" s="27" t="s">
        <v>74</v>
      </c>
    </row>
    <row r="39" spans="1:5" ht="13.2">
      <c r="A39" s="28" t="s">
        <v>50</v>
      </c>
      <c r="E39" s="29" t="s">
        <v>46</v>
      </c>
    </row>
    <row r="40" spans="1:5" ht="39.6">
      <c r="A40" t="s">
        <v>51</v>
      </c>
      <c r="E40" s="27" t="s">
        <v>75</v>
      </c>
    </row>
    <row r="41" spans="1:16" ht="13.2">
      <c r="A41" s="17" t="s">
        <v>44</v>
      </c>
      <c r="B41" s="21" t="s">
        <v>39</v>
      </c>
      <c r="C41" s="21" t="s">
        <v>76</v>
      </c>
      <c r="D41" s="17" t="s">
        <v>46</v>
      </c>
      <c r="E41" s="22" t="s">
        <v>77</v>
      </c>
      <c r="F41" s="23" t="s">
        <v>78</v>
      </c>
      <c r="G41" s="24">
        <v>1</v>
      </c>
      <c r="H41" s="25"/>
      <c r="I41" s="25"/>
      <c r="O41">
        <f>(I41*21)/100</f>
        <v>0</v>
      </c>
      <c r="P41" t="s">
        <v>22</v>
      </c>
    </row>
    <row r="42" spans="1:5" ht="26.4">
      <c r="A42" s="26" t="s">
        <v>49</v>
      </c>
      <c r="E42" s="27" t="s">
        <v>79</v>
      </c>
    </row>
    <row r="43" spans="1:5" ht="13.2">
      <c r="A43" s="28" t="s">
        <v>50</v>
      </c>
      <c r="E43" s="29" t="s">
        <v>46</v>
      </c>
    </row>
    <row r="44" spans="1:5" ht="13.2">
      <c r="A44" t="s">
        <v>51</v>
      </c>
      <c r="E44" s="27" t="s">
        <v>65</v>
      </c>
    </row>
    <row r="45" spans="1:16" ht="13.2">
      <c r="A45" s="17" t="s">
        <v>44</v>
      </c>
      <c r="B45" s="21" t="s">
        <v>41</v>
      </c>
      <c r="C45" s="21" t="s">
        <v>80</v>
      </c>
      <c r="D45" s="17" t="s">
        <v>46</v>
      </c>
      <c r="E45" s="22" t="s">
        <v>81</v>
      </c>
      <c r="F45" s="23" t="s">
        <v>48</v>
      </c>
      <c r="G45" s="24">
        <v>1</v>
      </c>
      <c r="H45" s="25"/>
      <c r="I45" s="25"/>
      <c r="O45">
        <f>(I45*21)/100</f>
        <v>0</v>
      </c>
      <c r="P45" t="s">
        <v>22</v>
      </c>
    </row>
    <row r="46" spans="1:5" ht="13.2">
      <c r="A46" s="26" t="s">
        <v>49</v>
      </c>
      <c r="E46" s="27" t="s">
        <v>82</v>
      </c>
    </row>
    <row r="47" spans="1:5" ht="13.2">
      <c r="A47" s="28" t="s">
        <v>50</v>
      </c>
      <c r="E47" s="29" t="s">
        <v>46</v>
      </c>
    </row>
    <row r="48" spans="1:5" ht="13.2">
      <c r="A48" t="s">
        <v>51</v>
      </c>
      <c r="E48" s="27" t="s">
        <v>65</v>
      </c>
    </row>
    <row r="49" spans="1:16" ht="13.2">
      <c r="A49" s="17" t="s">
        <v>44</v>
      </c>
      <c r="B49" s="21" t="s">
        <v>83</v>
      </c>
      <c r="C49" s="21" t="s">
        <v>84</v>
      </c>
      <c r="D49" s="17" t="s">
        <v>46</v>
      </c>
      <c r="E49" s="22" t="s">
        <v>85</v>
      </c>
      <c r="F49" s="23" t="s">
        <v>48</v>
      </c>
      <c r="G49" s="24">
        <v>1</v>
      </c>
      <c r="H49" s="25"/>
      <c r="I49" s="25"/>
      <c r="O49">
        <f>(I49*21)/100</f>
        <v>0</v>
      </c>
      <c r="P49" t="s">
        <v>22</v>
      </c>
    </row>
    <row r="50" spans="1:5" ht="118.8">
      <c r="A50" s="26" t="s">
        <v>49</v>
      </c>
      <c r="E50" s="27" t="s">
        <v>86</v>
      </c>
    </row>
    <row r="51" spans="1:5" ht="13.2">
      <c r="A51" s="28" t="s">
        <v>50</v>
      </c>
      <c r="E51" s="29" t="s">
        <v>46</v>
      </c>
    </row>
    <row r="52" spans="1:5" ht="13.2">
      <c r="A52" t="s">
        <v>51</v>
      </c>
      <c r="E52" s="27" t="s">
        <v>65</v>
      </c>
    </row>
    <row r="53" spans="1:16" ht="13.2">
      <c r="A53" s="17" t="s">
        <v>44</v>
      </c>
      <c r="B53" s="21" t="s">
        <v>87</v>
      </c>
      <c r="C53" s="21" t="s">
        <v>88</v>
      </c>
      <c r="D53" s="17" t="s">
        <v>46</v>
      </c>
      <c r="E53" s="22" t="s">
        <v>89</v>
      </c>
      <c r="F53" s="23" t="s">
        <v>48</v>
      </c>
      <c r="G53" s="24">
        <v>1</v>
      </c>
      <c r="H53" s="25"/>
      <c r="I53" s="25"/>
      <c r="O53">
        <f>(I53*21)/100</f>
        <v>0</v>
      </c>
      <c r="P53" t="s">
        <v>22</v>
      </c>
    </row>
    <row r="54" spans="1:5" ht="66">
      <c r="A54" s="26" t="s">
        <v>49</v>
      </c>
      <c r="E54" s="27" t="s">
        <v>90</v>
      </c>
    </row>
    <row r="55" spans="1:5" ht="13.2">
      <c r="A55" s="28" t="s">
        <v>50</v>
      </c>
      <c r="E55" s="29" t="s">
        <v>46</v>
      </c>
    </row>
    <row r="56" spans="1:5" ht="13.2">
      <c r="A56" t="s">
        <v>51</v>
      </c>
      <c r="E56" s="27" t="s">
        <v>65</v>
      </c>
    </row>
    <row r="57" spans="1:16" ht="13.2">
      <c r="A57" s="17" t="s">
        <v>44</v>
      </c>
      <c r="B57" s="21" t="s">
        <v>91</v>
      </c>
      <c r="C57" s="21" t="s">
        <v>92</v>
      </c>
      <c r="D57" s="17" t="s">
        <v>46</v>
      </c>
      <c r="E57" s="22" t="s">
        <v>93</v>
      </c>
      <c r="F57" s="23" t="s">
        <v>78</v>
      </c>
      <c r="G57" s="24">
        <v>0.82</v>
      </c>
      <c r="H57" s="25"/>
      <c r="I57" s="25"/>
      <c r="O57">
        <f>(I57*21)/100</f>
        <v>0</v>
      </c>
      <c r="P57" t="s">
        <v>22</v>
      </c>
    </row>
    <row r="58" spans="1:5" ht="92.4">
      <c r="A58" s="26" t="s">
        <v>49</v>
      </c>
      <c r="E58" s="27" t="s">
        <v>94</v>
      </c>
    </row>
    <row r="59" spans="1:5" ht="13.2">
      <c r="A59" s="28" t="s">
        <v>50</v>
      </c>
      <c r="E59" s="29" t="s">
        <v>46</v>
      </c>
    </row>
    <row r="60" spans="1:5" ht="79.2">
      <c r="A60" t="s">
        <v>51</v>
      </c>
      <c r="E60" s="27" t="s">
        <v>95</v>
      </c>
    </row>
    <row r="61" spans="1:16" ht="13.2">
      <c r="A61" s="17" t="s">
        <v>44</v>
      </c>
      <c r="B61" s="21" t="s">
        <v>96</v>
      </c>
      <c r="C61" s="21" t="s">
        <v>97</v>
      </c>
      <c r="D61" s="17" t="s">
        <v>46</v>
      </c>
      <c r="E61" s="22" t="s">
        <v>98</v>
      </c>
      <c r="F61" s="23" t="s">
        <v>48</v>
      </c>
      <c r="G61" s="24">
        <v>1</v>
      </c>
      <c r="H61" s="25"/>
      <c r="I61" s="25"/>
      <c r="O61">
        <f>(I61*21)/100</f>
        <v>0</v>
      </c>
      <c r="P61" t="s">
        <v>22</v>
      </c>
    </row>
    <row r="62" spans="1:5" ht="132">
      <c r="A62" s="26" t="s">
        <v>49</v>
      </c>
      <c r="E62" s="27" t="s">
        <v>99</v>
      </c>
    </row>
    <row r="63" spans="1:5" ht="13.2">
      <c r="A63" s="28" t="s">
        <v>50</v>
      </c>
      <c r="E63" s="29" t="s">
        <v>46</v>
      </c>
    </row>
    <row r="64" spans="1:5" ht="92.4">
      <c r="A64" t="s">
        <v>51</v>
      </c>
      <c r="E64" s="27" t="s">
        <v>100</v>
      </c>
    </row>
    <row r="65" spans="1:16" ht="13.2">
      <c r="A65" s="17" t="s">
        <v>44</v>
      </c>
      <c r="B65" s="21" t="s">
        <v>101</v>
      </c>
      <c r="C65" s="21" t="s">
        <v>102</v>
      </c>
      <c r="D65" s="17" t="s">
        <v>46</v>
      </c>
      <c r="E65" s="22" t="s">
        <v>103</v>
      </c>
      <c r="F65" s="23" t="s">
        <v>48</v>
      </c>
      <c r="G65" s="24">
        <v>1</v>
      </c>
      <c r="H65" s="25"/>
      <c r="I65" s="25"/>
      <c r="O65">
        <f>(I65*21)/100</f>
        <v>0</v>
      </c>
      <c r="P65" t="s">
        <v>22</v>
      </c>
    </row>
    <row r="66" spans="1:5" ht="184.8">
      <c r="A66" s="26" t="s">
        <v>49</v>
      </c>
      <c r="E66" s="27" t="s">
        <v>104</v>
      </c>
    </row>
    <row r="67" spans="1:5" ht="13.2">
      <c r="A67" s="28" t="s">
        <v>50</v>
      </c>
      <c r="E67" s="29" t="s">
        <v>46</v>
      </c>
    </row>
    <row r="68" spans="1:5" ht="26.4">
      <c r="A68" t="s">
        <v>51</v>
      </c>
      <c r="E68" s="27" t="s">
        <v>105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46"/>
  <sheetViews>
    <sheetView workbookViewId="0" topLeftCell="A1">
      <pane ySplit="7" topLeftCell="A8" activePane="bottomLeft" state="frozen"/>
      <selection pane="bottomLeft" activeCell="H279" sqref="H27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0+O8+O17+O102+O111+O124+O161+O178</f>
        <v>0</v>
      </c>
      <c r="P2" t="s">
        <v>21</v>
      </c>
    </row>
    <row r="3" spans="1:16" ht="15" customHeight="1">
      <c r="A3" t="s">
        <v>11</v>
      </c>
      <c r="B3" s="10" t="s">
        <v>13</v>
      </c>
      <c r="C3" s="37" t="s">
        <v>14</v>
      </c>
      <c r="D3" s="33"/>
      <c r="E3" s="11" t="s">
        <v>15</v>
      </c>
      <c r="F3" s="4"/>
      <c r="G3" s="9"/>
      <c r="H3" s="8" t="s">
        <v>106</v>
      </c>
      <c r="I3" s="30">
        <f>0+I8+I17+I102+I111+I124+I161+I178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106</v>
      </c>
      <c r="D4" s="39"/>
      <c r="E4" s="13" t="s">
        <v>107</v>
      </c>
      <c r="F4" s="2"/>
      <c r="G4" s="2"/>
      <c r="H4" s="14"/>
      <c r="I4" s="14"/>
      <c r="O4" t="s">
        <v>19</v>
      </c>
      <c r="P4" t="s">
        <v>22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 customHeight="1">
      <c r="A6" s="36"/>
      <c r="B6" s="36"/>
      <c r="C6" s="36"/>
      <c r="D6" s="36"/>
      <c r="E6" s="36"/>
      <c r="F6" s="36"/>
      <c r="G6" s="36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/>
      <c r="O8">
        <f>0+R8</f>
        <v>0</v>
      </c>
      <c r="Q8">
        <f>0+I9+I13</f>
        <v>0</v>
      </c>
      <c r="R8">
        <f>0+O9+O13</f>
        <v>0</v>
      </c>
    </row>
    <row r="9" spans="1:16" ht="13.2">
      <c r="A9" s="17" t="s">
        <v>44</v>
      </c>
      <c r="B9" s="21" t="s">
        <v>28</v>
      </c>
      <c r="C9" s="21" t="s">
        <v>108</v>
      </c>
      <c r="D9" s="17" t="s">
        <v>46</v>
      </c>
      <c r="E9" s="22" t="s">
        <v>109</v>
      </c>
      <c r="F9" s="23" t="s">
        <v>110</v>
      </c>
      <c r="G9" s="24">
        <v>1361.82</v>
      </c>
      <c r="H9" s="25"/>
      <c r="I9" s="25"/>
      <c r="O9">
        <f>(I9*21)/100</f>
        <v>0</v>
      </c>
      <c r="P9" t="s">
        <v>22</v>
      </c>
    </row>
    <row r="10" spans="1:5" ht="26.4">
      <c r="A10" s="26" t="s">
        <v>49</v>
      </c>
      <c r="E10" s="27" t="s">
        <v>111</v>
      </c>
    </row>
    <row r="11" spans="1:5" ht="26.4">
      <c r="A11" s="28" t="s">
        <v>50</v>
      </c>
      <c r="E11" s="29" t="s">
        <v>112</v>
      </c>
    </row>
    <row r="12" spans="1:5" ht="26.4">
      <c r="A12" t="s">
        <v>51</v>
      </c>
      <c r="E12" s="27" t="s">
        <v>113</v>
      </c>
    </row>
    <row r="13" spans="1:16" ht="13.2">
      <c r="A13" s="17" t="s">
        <v>44</v>
      </c>
      <c r="B13" s="21" t="s">
        <v>22</v>
      </c>
      <c r="C13" s="21" t="s">
        <v>114</v>
      </c>
      <c r="D13" s="17" t="s">
        <v>46</v>
      </c>
      <c r="E13" s="22" t="s">
        <v>115</v>
      </c>
      <c r="F13" s="23" t="s">
        <v>110</v>
      </c>
      <c r="G13" s="24">
        <v>42.446</v>
      </c>
      <c r="H13" s="25"/>
      <c r="I13" s="25"/>
      <c r="O13">
        <f>(I13*21)/100</f>
        <v>0</v>
      </c>
      <c r="P13" t="s">
        <v>22</v>
      </c>
    </row>
    <row r="14" spans="1:5" ht="26.4">
      <c r="A14" s="26" t="s">
        <v>49</v>
      </c>
      <c r="E14" s="27" t="s">
        <v>116</v>
      </c>
    </row>
    <row r="15" spans="1:5" ht="105.6">
      <c r="A15" s="28" t="s">
        <v>50</v>
      </c>
      <c r="E15" s="29" t="s">
        <v>117</v>
      </c>
    </row>
    <row r="16" spans="1:5" ht="26.4">
      <c r="A16" t="s">
        <v>51</v>
      </c>
      <c r="E16" s="27" t="s">
        <v>113</v>
      </c>
    </row>
    <row r="17" spans="1:18" ht="12.75" customHeight="1">
      <c r="A17" s="2" t="s">
        <v>42</v>
      </c>
      <c r="B17" s="2"/>
      <c r="C17" s="31" t="s">
        <v>28</v>
      </c>
      <c r="D17" s="2"/>
      <c r="E17" s="19" t="s">
        <v>118</v>
      </c>
      <c r="F17" s="2"/>
      <c r="G17" s="2"/>
      <c r="H17" s="2"/>
      <c r="I17" s="32"/>
      <c r="O17">
        <f>0+R17</f>
        <v>0</v>
      </c>
      <c r="Q17">
        <f>0+I18+I22+I26+I30+I34+I38+I42+I46+I50+I54+I58+I62+I66+I70+I74+I78+I82+I86+I90+I94+I98</f>
        <v>0</v>
      </c>
      <c r="R17">
        <f>0+O18+O22+O26+O30+O34+O38+O42+O46+O50+O54+O58+O62+O66+O70+O74+O78+O82+O86+O90+O94+O98</f>
        <v>0</v>
      </c>
    </row>
    <row r="18" spans="1:16" ht="13.2">
      <c r="A18" s="17" t="s">
        <v>44</v>
      </c>
      <c r="B18" s="21" t="s">
        <v>21</v>
      </c>
      <c r="C18" s="21" t="s">
        <v>119</v>
      </c>
      <c r="D18" s="17" t="s">
        <v>46</v>
      </c>
      <c r="E18" s="22" t="s">
        <v>120</v>
      </c>
      <c r="F18" s="23" t="s">
        <v>121</v>
      </c>
      <c r="G18" s="24">
        <v>8.7</v>
      </c>
      <c r="H18" s="25"/>
      <c r="I18" s="25"/>
      <c r="O18">
        <f>(I18*21)/100</f>
        <v>0</v>
      </c>
      <c r="P18" t="s">
        <v>22</v>
      </c>
    </row>
    <row r="19" spans="1:5" ht="13.2">
      <c r="A19" s="26" t="s">
        <v>49</v>
      </c>
      <c r="E19" s="27" t="s">
        <v>122</v>
      </c>
    </row>
    <row r="20" spans="1:5" ht="13.2">
      <c r="A20" s="28" t="s">
        <v>50</v>
      </c>
      <c r="E20" s="29" t="s">
        <v>123</v>
      </c>
    </row>
    <row r="21" spans="1:5" ht="66">
      <c r="A21" t="s">
        <v>51</v>
      </c>
      <c r="E21" s="27" t="s">
        <v>124</v>
      </c>
    </row>
    <row r="22" spans="1:16" ht="13.2">
      <c r="A22" s="17" t="s">
        <v>44</v>
      </c>
      <c r="B22" s="21" t="s">
        <v>32</v>
      </c>
      <c r="C22" s="21" t="s">
        <v>125</v>
      </c>
      <c r="D22" s="17" t="s">
        <v>46</v>
      </c>
      <c r="E22" s="22" t="s">
        <v>126</v>
      </c>
      <c r="F22" s="23" t="s">
        <v>127</v>
      </c>
      <c r="G22" s="24">
        <v>5</v>
      </c>
      <c r="H22" s="25"/>
      <c r="I22" s="25"/>
      <c r="O22">
        <f>(I22*21)/100</f>
        <v>0</v>
      </c>
      <c r="P22" t="s">
        <v>22</v>
      </c>
    </row>
    <row r="23" spans="1:5" ht="26.4">
      <c r="A23" s="26" t="s">
        <v>49</v>
      </c>
      <c r="E23" s="27" t="s">
        <v>128</v>
      </c>
    </row>
    <row r="24" spans="1:5" ht="13.2">
      <c r="A24" s="28" t="s">
        <v>50</v>
      </c>
      <c r="E24" s="29" t="s">
        <v>129</v>
      </c>
    </row>
    <row r="25" spans="1:5" ht="66">
      <c r="A25" t="s">
        <v>51</v>
      </c>
      <c r="E25" s="27" t="s">
        <v>130</v>
      </c>
    </row>
    <row r="26" spans="1:16" ht="13.2">
      <c r="A26" s="17" t="s">
        <v>44</v>
      </c>
      <c r="B26" s="21" t="s">
        <v>34</v>
      </c>
      <c r="C26" s="21" t="s">
        <v>131</v>
      </c>
      <c r="D26" s="17" t="s">
        <v>46</v>
      </c>
      <c r="E26" s="22" t="s">
        <v>132</v>
      </c>
      <c r="F26" s="23" t="s">
        <v>121</v>
      </c>
      <c r="G26" s="24">
        <v>177.29</v>
      </c>
      <c r="H26" s="25"/>
      <c r="I26" s="25"/>
      <c r="O26">
        <f>(I26*21)/100</f>
        <v>0</v>
      </c>
      <c r="P26" t="s">
        <v>22</v>
      </c>
    </row>
    <row r="27" spans="1:5" ht="13.2">
      <c r="A27" s="26" t="s">
        <v>49</v>
      </c>
      <c r="E27" s="27" t="s">
        <v>133</v>
      </c>
    </row>
    <row r="28" spans="1:5" ht="39.6">
      <c r="A28" s="28" t="s">
        <v>50</v>
      </c>
      <c r="E28" s="29" t="s">
        <v>134</v>
      </c>
    </row>
    <row r="29" spans="1:5" ht="66">
      <c r="A29" t="s">
        <v>51</v>
      </c>
      <c r="E29" s="27" t="s">
        <v>124</v>
      </c>
    </row>
    <row r="30" spans="1:16" ht="13.2">
      <c r="A30" s="17" t="s">
        <v>44</v>
      </c>
      <c r="B30" s="21" t="s">
        <v>36</v>
      </c>
      <c r="C30" s="21" t="s">
        <v>135</v>
      </c>
      <c r="D30" s="17" t="s">
        <v>46</v>
      </c>
      <c r="E30" s="22" t="s">
        <v>136</v>
      </c>
      <c r="F30" s="23" t="s">
        <v>121</v>
      </c>
      <c r="G30" s="24">
        <v>79.519</v>
      </c>
      <c r="H30" s="25"/>
      <c r="I30" s="25"/>
      <c r="O30">
        <f>(I30*21)/100</f>
        <v>0</v>
      </c>
      <c r="P30" t="s">
        <v>22</v>
      </c>
    </row>
    <row r="31" spans="1:5" ht="13.2">
      <c r="A31" s="26" t="s">
        <v>49</v>
      </c>
      <c r="E31" s="27" t="s">
        <v>137</v>
      </c>
    </row>
    <row r="32" spans="1:5" ht="13.2">
      <c r="A32" s="28" t="s">
        <v>50</v>
      </c>
      <c r="E32" s="29" t="s">
        <v>138</v>
      </c>
    </row>
    <row r="33" spans="1:5" ht="66">
      <c r="A33" t="s">
        <v>51</v>
      </c>
      <c r="E33" s="27" t="s">
        <v>124</v>
      </c>
    </row>
    <row r="34" spans="1:16" ht="13.2">
      <c r="A34" s="17" t="s">
        <v>44</v>
      </c>
      <c r="B34" s="21" t="s">
        <v>69</v>
      </c>
      <c r="C34" s="21" t="s">
        <v>139</v>
      </c>
      <c r="D34" s="17" t="s">
        <v>46</v>
      </c>
      <c r="E34" s="22" t="s">
        <v>140</v>
      </c>
      <c r="F34" s="23" t="s">
        <v>141</v>
      </c>
      <c r="G34" s="24">
        <v>123</v>
      </c>
      <c r="H34" s="25"/>
      <c r="I34" s="25"/>
      <c r="O34">
        <f>(I34*21)/100</f>
        <v>0</v>
      </c>
      <c r="P34" t="s">
        <v>22</v>
      </c>
    </row>
    <row r="35" spans="1:5" ht="26.4">
      <c r="A35" s="26" t="s">
        <v>49</v>
      </c>
      <c r="E35" s="27" t="s">
        <v>142</v>
      </c>
    </row>
    <row r="36" spans="1:5" ht="13.2">
      <c r="A36" s="28" t="s">
        <v>50</v>
      </c>
      <c r="E36" s="29" t="s">
        <v>143</v>
      </c>
    </row>
    <row r="37" spans="1:5" ht="66">
      <c r="A37" t="s">
        <v>51</v>
      </c>
      <c r="E37" s="27" t="s">
        <v>124</v>
      </c>
    </row>
    <row r="38" spans="1:16" ht="13.2">
      <c r="A38" s="17" t="s">
        <v>44</v>
      </c>
      <c r="B38" s="21" t="s">
        <v>71</v>
      </c>
      <c r="C38" s="21" t="s">
        <v>144</v>
      </c>
      <c r="D38" s="17" t="s">
        <v>46</v>
      </c>
      <c r="E38" s="22" t="s">
        <v>145</v>
      </c>
      <c r="F38" s="23" t="s">
        <v>141</v>
      </c>
      <c r="G38" s="24">
        <v>167</v>
      </c>
      <c r="H38" s="25"/>
      <c r="I38" s="25"/>
      <c r="O38">
        <f>(I38*21)/100</f>
        <v>0</v>
      </c>
      <c r="P38" t="s">
        <v>22</v>
      </c>
    </row>
    <row r="39" spans="1:5" ht="26.4">
      <c r="A39" s="26" t="s">
        <v>49</v>
      </c>
      <c r="E39" s="27" t="s">
        <v>142</v>
      </c>
    </row>
    <row r="40" spans="1:5" ht="13.2">
      <c r="A40" s="28" t="s">
        <v>50</v>
      </c>
      <c r="E40" s="29" t="s">
        <v>146</v>
      </c>
    </row>
    <row r="41" spans="1:5" ht="66">
      <c r="A41" t="s">
        <v>51</v>
      </c>
      <c r="E41" s="27" t="s">
        <v>124</v>
      </c>
    </row>
    <row r="42" spans="1:16" ht="13.2">
      <c r="A42" s="17" t="s">
        <v>44</v>
      </c>
      <c r="B42" s="21" t="s">
        <v>39</v>
      </c>
      <c r="C42" s="21" t="s">
        <v>147</v>
      </c>
      <c r="D42" s="17" t="s">
        <v>46</v>
      </c>
      <c r="E42" s="22" t="s">
        <v>148</v>
      </c>
      <c r="F42" s="23" t="s">
        <v>121</v>
      </c>
      <c r="G42" s="24">
        <v>43.374</v>
      </c>
      <c r="H42" s="25"/>
      <c r="I42" s="25"/>
      <c r="O42">
        <f>(I42*21)/100</f>
        <v>0</v>
      </c>
      <c r="P42" t="s">
        <v>22</v>
      </c>
    </row>
    <row r="43" spans="1:5" ht="26.4">
      <c r="A43" s="26" t="s">
        <v>49</v>
      </c>
      <c r="E43" s="27" t="s">
        <v>149</v>
      </c>
    </row>
    <row r="44" spans="1:5" ht="13.2">
      <c r="A44" s="28" t="s">
        <v>50</v>
      </c>
      <c r="E44" s="29" t="s">
        <v>150</v>
      </c>
    </row>
    <row r="45" spans="1:5" ht="66">
      <c r="A45" t="s">
        <v>51</v>
      </c>
      <c r="E45" s="27" t="s">
        <v>124</v>
      </c>
    </row>
    <row r="46" spans="1:16" ht="13.2">
      <c r="A46" s="17" t="s">
        <v>44</v>
      </c>
      <c r="B46" s="21" t="s">
        <v>41</v>
      </c>
      <c r="C46" s="21" t="s">
        <v>151</v>
      </c>
      <c r="D46" s="17" t="s">
        <v>46</v>
      </c>
      <c r="E46" s="22" t="s">
        <v>152</v>
      </c>
      <c r="F46" s="23" t="s">
        <v>141</v>
      </c>
      <c r="G46" s="24">
        <v>374</v>
      </c>
      <c r="H46" s="25"/>
      <c r="I46" s="25"/>
      <c r="O46">
        <f>(I46*21)/100</f>
        <v>0</v>
      </c>
      <c r="P46" t="s">
        <v>22</v>
      </c>
    </row>
    <row r="47" spans="1:5" ht="13.2">
      <c r="A47" s="26" t="s">
        <v>49</v>
      </c>
      <c r="E47" s="27" t="s">
        <v>153</v>
      </c>
    </row>
    <row r="48" spans="1:5" ht="13.2">
      <c r="A48" s="28" t="s">
        <v>50</v>
      </c>
      <c r="E48" s="29" t="s">
        <v>154</v>
      </c>
    </row>
    <row r="49" spans="1:5" ht="26.4">
      <c r="A49" t="s">
        <v>51</v>
      </c>
      <c r="E49" s="27" t="s">
        <v>155</v>
      </c>
    </row>
    <row r="50" spans="1:16" ht="13.2">
      <c r="A50" s="17" t="s">
        <v>44</v>
      </c>
      <c r="B50" s="21" t="s">
        <v>83</v>
      </c>
      <c r="C50" s="21" t="s">
        <v>156</v>
      </c>
      <c r="D50" s="17" t="s">
        <v>46</v>
      </c>
      <c r="E50" s="22" t="s">
        <v>157</v>
      </c>
      <c r="F50" s="23" t="s">
        <v>121</v>
      </c>
      <c r="G50" s="24">
        <v>76.2</v>
      </c>
      <c r="H50" s="25"/>
      <c r="I50" s="25"/>
      <c r="O50">
        <f>(I50*21)/100</f>
        <v>0</v>
      </c>
      <c r="P50" t="s">
        <v>22</v>
      </c>
    </row>
    <row r="51" spans="1:5" ht="13.2">
      <c r="A51" s="26" t="s">
        <v>49</v>
      </c>
      <c r="E51" s="27" t="s">
        <v>46</v>
      </c>
    </row>
    <row r="52" spans="1:5" ht="13.2">
      <c r="A52" s="28" t="s">
        <v>50</v>
      </c>
      <c r="E52" s="29" t="s">
        <v>158</v>
      </c>
    </row>
    <row r="53" spans="1:5" ht="39.6">
      <c r="A53" t="s">
        <v>51</v>
      </c>
      <c r="E53" s="27" t="s">
        <v>159</v>
      </c>
    </row>
    <row r="54" spans="1:16" ht="13.2">
      <c r="A54" s="17" t="s">
        <v>44</v>
      </c>
      <c r="B54" s="21" t="s">
        <v>87</v>
      </c>
      <c r="C54" s="21" t="s">
        <v>160</v>
      </c>
      <c r="D54" s="17" t="s">
        <v>46</v>
      </c>
      <c r="E54" s="22" t="s">
        <v>161</v>
      </c>
      <c r="F54" s="23" t="s">
        <v>121</v>
      </c>
      <c r="G54" s="24">
        <v>254</v>
      </c>
      <c r="H54" s="25"/>
      <c r="I54" s="25"/>
      <c r="O54">
        <f>(I54*21)/100</f>
        <v>0</v>
      </c>
      <c r="P54" t="s">
        <v>22</v>
      </c>
    </row>
    <row r="55" spans="1:5" ht="26.4">
      <c r="A55" s="26" t="s">
        <v>49</v>
      </c>
      <c r="E55" s="27" t="s">
        <v>162</v>
      </c>
    </row>
    <row r="56" spans="1:5" ht="13.2">
      <c r="A56" s="28" t="s">
        <v>50</v>
      </c>
      <c r="E56" s="29" t="s">
        <v>163</v>
      </c>
    </row>
    <row r="57" spans="1:5" ht="382.8">
      <c r="A57" t="s">
        <v>51</v>
      </c>
      <c r="E57" s="27" t="s">
        <v>164</v>
      </c>
    </row>
    <row r="58" spans="1:16" ht="13.2">
      <c r="A58" s="17" t="s">
        <v>44</v>
      </c>
      <c r="B58" s="21" t="s">
        <v>91</v>
      </c>
      <c r="C58" s="21" t="s">
        <v>165</v>
      </c>
      <c r="D58" s="17" t="s">
        <v>46</v>
      </c>
      <c r="E58" s="22" t="s">
        <v>166</v>
      </c>
      <c r="F58" s="23" t="s">
        <v>121</v>
      </c>
      <c r="G58" s="24">
        <v>310.2</v>
      </c>
      <c r="H58" s="25"/>
      <c r="I58" s="25"/>
      <c r="O58">
        <f>(I58*21)/100</f>
        <v>0</v>
      </c>
      <c r="P58" t="s">
        <v>22</v>
      </c>
    </row>
    <row r="59" spans="1:5" ht="13.2">
      <c r="A59" s="26" t="s">
        <v>49</v>
      </c>
      <c r="E59" s="27" t="s">
        <v>167</v>
      </c>
    </row>
    <row r="60" spans="1:5" ht="13.2">
      <c r="A60" s="28" t="s">
        <v>50</v>
      </c>
      <c r="E60" s="29" t="s">
        <v>168</v>
      </c>
    </row>
    <row r="61" spans="1:5" ht="316.8">
      <c r="A61" t="s">
        <v>51</v>
      </c>
      <c r="E61" s="27" t="s">
        <v>169</v>
      </c>
    </row>
    <row r="62" spans="1:16" ht="13.2">
      <c r="A62" s="17" t="s">
        <v>44</v>
      </c>
      <c r="B62" s="21" t="s">
        <v>96</v>
      </c>
      <c r="C62" s="21" t="s">
        <v>170</v>
      </c>
      <c r="D62" s="17" t="s">
        <v>46</v>
      </c>
      <c r="E62" s="22" t="s">
        <v>171</v>
      </c>
      <c r="F62" s="23" t="s">
        <v>121</v>
      </c>
      <c r="G62" s="24">
        <v>50</v>
      </c>
      <c r="H62" s="25"/>
      <c r="I62" s="25"/>
      <c r="O62">
        <f>(I62*21)/100</f>
        <v>0</v>
      </c>
      <c r="P62" t="s">
        <v>22</v>
      </c>
    </row>
    <row r="63" spans="1:5" ht="26.4">
      <c r="A63" s="26" t="s">
        <v>49</v>
      </c>
      <c r="E63" s="27" t="s">
        <v>172</v>
      </c>
    </row>
    <row r="64" spans="1:5" ht="13.2">
      <c r="A64" s="28" t="s">
        <v>50</v>
      </c>
      <c r="E64" s="29" t="s">
        <v>173</v>
      </c>
    </row>
    <row r="65" spans="1:5" ht="330">
      <c r="A65" t="s">
        <v>51</v>
      </c>
      <c r="E65" s="27" t="s">
        <v>174</v>
      </c>
    </row>
    <row r="66" spans="1:16" ht="13.2">
      <c r="A66" s="17" t="s">
        <v>44</v>
      </c>
      <c r="B66" s="21" t="s">
        <v>101</v>
      </c>
      <c r="C66" s="21" t="s">
        <v>175</v>
      </c>
      <c r="D66" s="17" t="s">
        <v>46</v>
      </c>
      <c r="E66" s="22" t="s">
        <v>176</v>
      </c>
      <c r="F66" s="23" t="s">
        <v>121</v>
      </c>
      <c r="G66" s="24">
        <v>6.4</v>
      </c>
      <c r="H66" s="25"/>
      <c r="I66" s="25"/>
      <c r="O66">
        <f>(I66*21)/100</f>
        <v>0</v>
      </c>
      <c r="P66" t="s">
        <v>22</v>
      </c>
    </row>
    <row r="67" spans="1:5" ht="26.4">
      <c r="A67" s="26" t="s">
        <v>49</v>
      </c>
      <c r="E67" s="27" t="s">
        <v>177</v>
      </c>
    </row>
    <row r="68" spans="1:5" ht="13.2">
      <c r="A68" s="28" t="s">
        <v>50</v>
      </c>
      <c r="E68" s="29" t="s">
        <v>178</v>
      </c>
    </row>
    <row r="69" spans="1:5" ht="330">
      <c r="A69" t="s">
        <v>51</v>
      </c>
      <c r="E69" s="27" t="s">
        <v>174</v>
      </c>
    </row>
    <row r="70" spans="1:16" ht="13.2">
      <c r="A70" s="17" t="s">
        <v>44</v>
      </c>
      <c r="B70" s="21" t="s">
        <v>179</v>
      </c>
      <c r="C70" s="21" t="s">
        <v>180</v>
      </c>
      <c r="D70" s="17" t="s">
        <v>46</v>
      </c>
      <c r="E70" s="22" t="s">
        <v>181</v>
      </c>
      <c r="F70" s="23" t="s">
        <v>121</v>
      </c>
      <c r="G70" s="24">
        <v>120</v>
      </c>
      <c r="H70" s="25"/>
      <c r="I70" s="25"/>
      <c r="O70">
        <f>(I70*21)/100</f>
        <v>0</v>
      </c>
      <c r="P70" t="s">
        <v>22</v>
      </c>
    </row>
    <row r="71" spans="1:5" ht="13.2">
      <c r="A71" s="26" t="s">
        <v>49</v>
      </c>
      <c r="E71" s="27" t="s">
        <v>46</v>
      </c>
    </row>
    <row r="72" spans="1:5" ht="13.2">
      <c r="A72" s="28" t="s">
        <v>50</v>
      </c>
      <c r="E72" s="29" t="s">
        <v>182</v>
      </c>
    </row>
    <row r="73" spans="1:5" ht="277.2">
      <c r="A73" t="s">
        <v>51</v>
      </c>
      <c r="E73" s="27" t="s">
        <v>183</v>
      </c>
    </row>
    <row r="74" spans="1:16" ht="13.2">
      <c r="A74" s="17" t="s">
        <v>44</v>
      </c>
      <c r="B74" s="21" t="s">
        <v>184</v>
      </c>
      <c r="C74" s="21" t="s">
        <v>185</v>
      </c>
      <c r="D74" s="17" t="s">
        <v>46</v>
      </c>
      <c r="E74" s="22" t="s">
        <v>186</v>
      </c>
      <c r="F74" s="23" t="s">
        <v>121</v>
      </c>
      <c r="G74" s="24">
        <v>405.6</v>
      </c>
      <c r="H74" s="25"/>
      <c r="I74" s="25"/>
      <c r="O74">
        <f>(I74*21)/100</f>
        <v>0</v>
      </c>
      <c r="P74" t="s">
        <v>22</v>
      </c>
    </row>
    <row r="75" spans="1:5" ht="13.2">
      <c r="A75" s="26" t="s">
        <v>49</v>
      </c>
      <c r="E75" s="27" t="s">
        <v>187</v>
      </c>
    </row>
    <row r="76" spans="1:5" ht="13.2">
      <c r="A76" s="28" t="s">
        <v>50</v>
      </c>
      <c r="E76" s="29" t="s">
        <v>188</v>
      </c>
    </row>
    <row r="77" spans="1:5" ht="198">
      <c r="A77" t="s">
        <v>51</v>
      </c>
      <c r="E77" s="27" t="s">
        <v>189</v>
      </c>
    </row>
    <row r="78" spans="1:16" ht="13.2">
      <c r="A78" s="17" t="s">
        <v>44</v>
      </c>
      <c r="B78" s="21" t="s">
        <v>190</v>
      </c>
      <c r="C78" s="21" t="s">
        <v>191</v>
      </c>
      <c r="D78" s="17" t="s">
        <v>46</v>
      </c>
      <c r="E78" s="22" t="s">
        <v>192</v>
      </c>
      <c r="F78" s="23" t="s">
        <v>121</v>
      </c>
      <c r="G78" s="24">
        <v>256.81</v>
      </c>
      <c r="H78" s="25"/>
      <c r="I78" s="25"/>
      <c r="O78">
        <f>(I78*21)/100</f>
        <v>0</v>
      </c>
      <c r="P78" t="s">
        <v>22</v>
      </c>
    </row>
    <row r="79" spans="1:5" ht="26.4">
      <c r="A79" s="26" t="s">
        <v>49</v>
      </c>
      <c r="E79" s="27" t="s">
        <v>193</v>
      </c>
    </row>
    <row r="80" spans="1:5" ht="13.2">
      <c r="A80" s="28" t="s">
        <v>50</v>
      </c>
      <c r="E80" s="29" t="s">
        <v>194</v>
      </c>
    </row>
    <row r="81" spans="1:5" ht="277.2">
      <c r="A81" t="s">
        <v>51</v>
      </c>
      <c r="E81" s="27" t="s">
        <v>183</v>
      </c>
    </row>
    <row r="82" spans="1:16" ht="13.2">
      <c r="A82" s="17" t="s">
        <v>44</v>
      </c>
      <c r="B82" s="21" t="s">
        <v>195</v>
      </c>
      <c r="C82" s="21" t="s">
        <v>196</v>
      </c>
      <c r="D82" s="17" t="s">
        <v>46</v>
      </c>
      <c r="E82" s="22" t="s">
        <v>197</v>
      </c>
      <c r="F82" s="23" t="s">
        <v>121</v>
      </c>
      <c r="G82" s="24">
        <v>40.8</v>
      </c>
      <c r="H82" s="25"/>
      <c r="I82" s="25"/>
      <c r="O82">
        <f>(I82*21)/100</f>
        <v>0</v>
      </c>
      <c r="P82" t="s">
        <v>22</v>
      </c>
    </row>
    <row r="83" spans="1:5" ht="26.4">
      <c r="A83" s="26" t="s">
        <v>49</v>
      </c>
      <c r="E83" s="27" t="s">
        <v>198</v>
      </c>
    </row>
    <row r="84" spans="1:5" ht="13.2">
      <c r="A84" s="28" t="s">
        <v>50</v>
      </c>
      <c r="E84" s="29" t="s">
        <v>199</v>
      </c>
    </row>
    <row r="85" spans="1:5" ht="290.4">
      <c r="A85" t="s">
        <v>51</v>
      </c>
      <c r="E85" s="27" t="s">
        <v>200</v>
      </c>
    </row>
    <row r="86" spans="1:16" ht="13.2">
      <c r="A86" s="17" t="s">
        <v>44</v>
      </c>
      <c r="B86" s="21" t="s">
        <v>201</v>
      </c>
      <c r="C86" s="21" t="s">
        <v>202</v>
      </c>
      <c r="D86" s="17" t="s">
        <v>46</v>
      </c>
      <c r="E86" s="22" t="s">
        <v>203</v>
      </c>
      <c r="F86" s="23" t="s">
        <v>121</v>
      </c>
      <c r="G86" s="24">
        <v>42.5</v>
      </c>
      <c r="H86" s="25"/>
      <c r="I86" s="25"/>
      <c r="O86">
        <f>(I86*21)/100</f>
        <v>0</v>
      </c>
      <c r="P86" t="s">
        <v>22</v>
      </c>
    </row>
    <row r="87" spans="1:5" ht="13.2">
      <c r="A87" s="26" t="s">
        <v>49</v>
      </c>
      <c r="E87" s="27" t="s">
        <v>46</v>
      </c>
    </row>
    <row r="88" spans="1:5" ht="13.2">
      <c r="A88" s="28" t="s">
        <v>50</v>
      </c>
      <c r="E88" s="29" t="s">
        <v>204</v>
      </c>
    </row>
    <row r="89" spans="1:5" ht="250.8">
      <c r="A89" t="s">
        <v>51</v>
      </c>
      <c r="E89" s="27" t="s">
        <v>205</v>
      </c>
    </row>
    <row r="90" spans="1:16" ht="13.2">
      <c r="A90" s="17" t="s">
        <v>44</v>
      </c>
      <c r="B90" s="21" t="s">
        <v>206</v>
      </c>
      <c r="C90" s="21" t="s">
        <v>207</v>
      </c>
      <c r="D90" s="17" t="s">
        <v>46</v>
      </c>
      <c r="E90" s="22" t="s">
        <v>208</v>
      </c>
      <c r="F90" s="23" t="s">
        <v>121</v>
      </c>
      <c r="G90" s="24">
        <v>43.352</v>
      </c>
      <c r="H90" s="25"/>
      <c r="I90" s="25"/>
      <c r="O90">
        <f>(I90*21)/100</f>
        <v>0</v>
      </c>
      <c r="P90" t="s">
        <v>22</v>
      </c>
    </row>
    <row r="91" spans="1:5" ht="52.8">
      <c r="A91" s="26" t="s">
        <v>49</v>
      </c>
      <c r="E91" s="27" t="s">
        <v>209</v>
      </c>
    </row>
    <row r="92" spans="1:5" ht="13.2">
      <c r="A92" s="28" t="s">
        <v>50</v>
      </c>
      <c r="E92" s="29" t="s">
        <v>210</v>
      </c>
    </row>
    <row r="93" spans="1:5" ht="237.6">
      <c r="A93" t="s">
        <v>51</v>
      </c>
      <c r="E93" s="27" t="s">
        <v>211</v>
      </c>
    </row>
    <row r="94" spans="1:16" ht="13.2">
      <c r="A94" s="17" t="s">
        <v>44</v>
      </c>
      <c r="B94" s="21" t="s">
        <v>212</v>
      </c>
      <c r="C94" s="21" t="s">
        <v>213</v>
      </c>
      <c r="D94" s="17" t="s">
        <v>46</v>
      </c>
      <c r="E94" s="22" t="s">
        <v>214</v>
      </c>
      <c r="F94" s="23" t="s">
        <v>121</v>
      </c>
      <c r="G94" s="24">
        <v>15.2</v>
      </c>
      <c r="H94" s="25"/>
      <c r="I94" s="25"/>
      <c r="O94">
        <f>(I94*21)/100</f>
        <v>0</v>
      </c>
      <c r="P94" t="s">
        <v>22</v>
      </c>
    </row>
    <row r="95" spans="1:5" ht="52.8">
      <c r="A95" s="26" t="s">
        <v>49</v>
      </c>
      <c r="E95" s="27" t="s">
        <v>215</v>
      </c>
    </row>
    <row r="96" spans="1:5" ht="13.2">
      <c r="A96" s="28" t="s">
        <v>50</v>
      </c>
      <c r="E96" s="29" t="s">
        <v>216</v>
      </c>
    </row>
    <row r="97" spans="1:5" ht="303.6">
      <c r="A97" t="s">
        <v>51</v>
      </c>
      <c r="E97" s="27" t="s">
        <v>217</v>
      </c>
    </row>
    <row r="98" spans="1:16" ht="13.2">
      <c r="A98" s="17" t="s">
        <v>44</v>
      </c>
      <c r="B98" s="21" t="s">
        <v>218</v>
      </c>
      <c r="C98" s="21" t="s">
        <v>219</v>
      </c>
      <c r="D98" s="17" t="s">
        <v>46</v>
      </c>
      <c r="E98" s="22" t="s">
        <v>220</v>
      </c>
      <c r="F98" s="23" t="s">
        <v>127</v>
      </c>
      <c r="G98" s="24">
        <v>743</v>
      </c>
      <c r="H98" s="25"/>
      <c r="I98" s="25"/>
      <c r="O98">
        <f>(I98*21)/100</f>
        <v>0</v>
      </c>
      <c r="P98" t="s">
        <v>22</v>
      </c>
    </row>
    <row r="99" spans="1:5" ht="13.2">
      <c r="A99" s="26" t="s">
        <v>49</v>
      </c>
      <c r="E99" s="27" t="s">
        <v>221</v>
      </c>
    </row>
    <row r="100" spans="1:5" ht="13.2">
      <c r="A100" s="28" t="s">
        <v>50</v>
      </c>
      <c r="E100" s="29" t="s">
        <v>222</v>
      </c>
    </row>
    <row r="101" spans="1:5" ht="26.4">
      <c r="A101" t="s">
        <v>51</v>
      </c>
      <c r="E101" s="27" t="s">
        <v>223</v>
      </c>
    </row>
    <row r="102" spans="1:18" ht="12.75" customHeight="1">
      <c r="A102" s="2" t="s">
        <v>42</v>
      </c>
      <c r="B102" s="2"/>
      <c r="C102" s="31" t="s">
        <v>22</v>
      </c>
      <c r="D102" s="2"/>
      <c r="E102" s="19" t="s">
        <v>224</v>
      </c>
      <c r="F102" s="2"/>
      <c r="G102" s="2"/>
      <c r="H102" s="2"/>
      <c r="I102" s="32"/>
      <c r="O102">
        <f>0+R102</f>
        <v>0</v>
      </c>
      <c r="Q102">
        <f>0+I103+I107</f>
        <v>0</v>
      </c>
      <c r="R102">
        <f>0+O103+O107</f>
        <v>0</v>
      </c>
    </row>
    <row r="103" spans="1:16" ht="13.2">
      <c r="A103" s="17" t="s">
        <v>44</v>
      </c>
      <c r="B103" s="21" t="s">
        <v>225</v>
      </c>
      <c r="C103" s="21" t="s">
        <v>226</v>
      </c>
      <c r="D103" s="17" t="s">
        <v>46</v>
      </c>
      <c r="E103" s="22" t="s">
        <v>227</v>
      </c>
      <c r="F103" s="23" t="s">
        <v>127</v>
      </c>
      <c r="G103" s="24">
        <v>148</v>
      </c>
      <c r="H103" s="25"/>
      <c r="I103" s="25"/>
      <c r="O103">
        <f>(I103*21)/100</f>
        <v>0</v>
      </c>
      <c r="P103" t="s">
        <v>22</v>
      </c>
    </row>
    <row r="104" spans="1:5" ht="13.2">
      <c r="A104" s="26" t="s">
        <v>49</v>
      </c>
      <c r="E104" s="27" t="s">
        <v>228</v>
      </c>
    </row>
    <row r="105" spans="1:5" ht="13.2">
      <c r="A105" s="28" t="s">
        <v>50</v>
      </c>
      <c r="E105" s="29" t="s">
        <v>229</v>
      </c>
    </row>
    <row r="106" spans="1:5" ht="39.6">
      <c r="A106" t="s">
        <v>51</v>
      </c>
      <c r="E106" s="27" t="s">
        <v>230</v>
      </c>
    </row>
    <row r="107" spans="1:16" ht="13.2">
      <c r="A107" s="17" t="s">
        <v>44</v>
      </c>
      <c r="B107" s="21" t="s">
        <v>231</v>
      </c>
      <c r="C107" s="21" t="s">
        <v>232</v>
      </c>
      <c r="D107" s="17" t="s">
        <v>46</v>
      </c>
      <c r="E107" s="22" t="s">
        <v>233</v>
      </c>
      <c r="F107" s="23" t="s">
        <v>141</v>
      </c>
      <c r="G107" s="24">
        <v>74</v>
      </c>
      <c r="H107" s="25"/>
      <c r="I107" s="25"/>
      <c r="O107">
        <f>(I107*21)/100</f>
        <v>0</v>
      </c>
      <c r="P107" t="s">
        <v>22</v>
      </c>
    </row>
    <row r="108" spans="1:5" ht="39.6">
      <c r="A108" s="26" t="s">
        <v>49</v>
      </c>
      <c r="E108" s="27" t="s">
        <v>234</v>
      </c>
    </row>
    <row r="109" spans="1:5" ht="13.2">
      <c r="A109" s="28" t="s">
        <v>50</v>
      </c>
      <c r="E109" s="29" t="s">
        <v>235</v>
      </c>
    </row>
    <row r="110" spans="1:5" ht="171.6">
      <c r="A110" t="s">
        <v>51</v>
      </c>
      <c r="E110" s="27" t="s">
        <v>236</v>
      </c>
    </row>
    <row r="111" spans="1:18" ht="12.75" customHeight="1">
      <c r="A111" s="2" t="s">
        <v>42</v>
      </c>
      <c r="B111" s="2"/>
      <c r="C111" s="31" t="s">
        <v>32</v>
      </c>
      <c r="D111" s="2"/>
      <c r="E111" s="19" t="s">
        <v>237</v>
      </c>
      <c r="F111" s="2"/>
      <c r="G111" s="2"/>
      <c r="H111" s="2"/>
      <c r="I111" s="32"/>
      <c r="O111">
        <f>0+R111</f>
        <v>0</v>
      </c>
      <c r="Q111">
        <f>0+I112+I116+I120</f>
        <v>0</v>
      </c>
      <c r="R111">
        <f>0+O112+O116+O120</f>
        <v>0</v>
      </c>
    </row>
    <row r="112" spans="1:16" ht="13.2">
      <c r="A112" s="17" t="s">
        <v>44</v>
      </c>
      <c r="B112" s="21" t="s">
        <v>238</v>
      </c>
      <c r="C112" s="21" t="s">
        <v>239</v>
      </c>
      <c r="D112" s="17" t="s">
        <v>46</v>
      </c>
      <c r="E112" s="22" t="s">
        <v>240</v>
      </c>
      <c r="F112" s="23" t="s">
        <v>121</v>
      </c>
      <c r="G112" s="24">
        <v>0.4</v>
      </c>
      <c r="H112" s="25"/>
      <c r="I112" s="25"/>
      <c r="O112">
        <f>(I112*21)/100</f>
        <v>0</v>
      </c>
      <c r="P112" t="s">
        <v>22</v>
      </c>
    </row>
    <row r="113" spans="1:5" ht="13.2">
      <c r="A113" s="26" t="s">
        <v>49</v>
      </c>
      <c r="E113" s="27" t="s">
        <v>241</v>
      </c>
    </row>
    <row r="114" spans="1:5" ht="13.2">
      <c r="A114" s="28" t="s">
        <v>50</v>
      </c>
      <c r="E114" s="29" t="s">
        <v>242</v>
      </c>
    </row>
    <row r="115" spans="1:5" ht="382.8">
      <c r="A115" t="s">
        <v>51</v>
      </c>
      <c r="E115" s="27" t="s">
        <v>243</v>
      </c>
    </row>
    <row r="116" spans="1:16" ht="13.2">
      <c r="A116" s="17" t="s">
        <v>44</v>
      </c>
      <c r="B116" s="21" t="s">
        <v>244</v>
      </c>
      <c r="C116" s="21" t="s">
        <v>245</v>
      </c>
      <c r="D116" s="17" t="s">
        <v>46</v>
      </c>
      <c r="E116" s="22" t="s">
        <v>246</v>
      </c>
      <c r="F116" s="23" t="s">
        <v>121</v>
      </c>
      <c r="G116" s="24">
        <v>3.18</v>
      </c>
      <c r="H116" s="25"/>
      <c r="I116" s="25"/>
      <c r="O116">
        <f>(I116*21)/100</f>
        <v>0</v>
      </c>
      <c r="P116" t="s">
        <v>22</v>
      </c>
    </row>
    <row r="117" spans="1:5" ht="13.2">
      <c r="A117" s="26" t="s">
        <v>49</v>
      </c>
      <c r="E117" s="27" t="s">
        <v>247</v>
      </c>
    </row>
    <row r="118" spans="1:5" ht="13.2">
      <c r="A118" s="28" t="s">
        <v>50</v>
      </c>
      <c r="E118" s="29" t="s">
        <v>248</v>
      </c>
    </row>
    <row r="119" spans="1:5" ht="382.8">
      <c r="A119" t="s">
        <v>51</v>
      </c>
      <c r="E119" s="27" t="s">
        <v>243</v>
      </c>
    </row>
    <row r="120" spans="1:16" ht="13.2">
      <c r="A120" s="17" t="s">
        <v>44</v>
      </c>
      <c r="B120" s="21" t="s">
        <v>249</v>
      </c>
      <c r="C120" s="21" t="s">
        <v>250</v>
      </c>
      <c r="D120" s="17" t="s">
        <v>46</v>
      </c>
      <c r="E120" s="22" t="s">
        <v>251</v>
      </c>
      <c r="F120" s="23" t="s">
        <v>121</v>
      </c>
      <c r="G120" s="24">
        <v>6</v>
      </c>
      <c r="H120" s="25"/>
      <c r="I120" s="25"/>
      <c r="O120">
        <f>(I120*21)/100</f>
        <v>0</v>
      </c>
      <c r="P120" t="s">
        <v>22</v>
      </c>
    </row>
    <row r="121" spans="1:5" ht="13.2">
      <c r="A121" s="26" t="s">
        <v>49</v>
      </c>
      <c r="E121" s="27" t="s">
        <v>252</v>
      </c>
    </row>
    <row r="122" spans="1:5" ht="13.2">
      <c r="A122" s="28" t="s">
        <v>50</v>
      </c>
      <c r="E122" s="29" t="s">
        <v>253</v>
      </c>
    </row>
    <row r="123" spans="1:5" ht="39.6">
      <c r="A123" t="s">
        <v>51</v>
      </c>
      <c r="E123" s="27" t="s">
        <v>254</v>
      </c>
    </row>
    <row r="124" spans="1:18" ht="12.75" customHeight="1">
      <c r="A124" s="2" t="s">
        <v>42</v>
      </c>
      <c r="B124" s="2"/>
      <c r="C124" s="31" t="s">
        <v>34</v>
      </c>
      <c r="D124" s="2"/>
      <c r="E124" s="19" t="s">
        <v>255</v>
      </c>
      <c r="F124" s="2"/>
      <c r="G124" s="2"/>
      <c r="H124" s="2"/>
      <c r="I124" s="32"/>
      <c r="O124">
        <f>0+R124</f>
        <v>0</v>
      </c>
      <c r="Q124">
        <f>0+I125+I129+I133+I137+I141+I145+I149+I153+I157</f>
        <v>0</v>
      </c>
      <c r="R124">
        <f>0+O125+O129+O133+O137+O141+O145+O149+O153+O157</f>
        <v>0</v>
      </c>
    </row>
    <row r="125" spans="1:16" ht="13.2">
      <c r="A125" s="17" t="s">
        <v>44</v>
      </c>
      <c r="B125" s="21" t="s">
        <v>256</v>
      </c>
      <c r="C125" s="21" t="s">
        <v>257</v>
      </c>
      <c r="D125" s="17" t="s">
        <v>46</v>
      </c>
      <c r="E125" s="22" t="s">
        <v>258</v>
      </c>
      <c r="F125" s="23" t="s">
        <v>121</v>
      </c>
      <c r="G125" s="24">
        <v>133.74</v>
      </c>
      <c r="H125" s="25"/>
      <c r="I125" s="25"/>
      <c r="O125">
        <f>(I125*21)/100</f>
        <v>0</v>
      </c>
      <c r="P125" t="s">
        <v>22</v>
      </c>
    </row>
    <row r="126" spans="1:5" ht="13.2">
      <c r="A126" s="26" t="s">
        <v>49</v>
      </c>
      <c r="E126" s="27" t="s">
        <v>259</v>
      </c>
    </row>
    <row r="127" spans="1:5" ht="13.2">
      <c r="A127" s="28" t="s">
        <v>50</v>
      </c>
      <c r="E127" s="29" t="s">
        <v>260</v>
      </c>
    </row>
    <row r="128" spans="1:5" ht="132">
      <c r="A128" t="s">
        <v>51</v>
      </c>
      <c r="E128" s="27" t="s">
        <v>261</v>
      </c>
    </row>
    <row r="129" spans="1:16" ht="13.2">
      <c r="A129" s="17" t="s">
        <v>44</v>
      </c>
      <c r="B129" s="21" t="s">
        <v>262</v>
      </c>
      <c r="C129" s="21" t="s">
        <v>263</v>
      </c>
      <c r="D129" s="17" t="s">
        <v>46</v>
      </c>
      <c r="E129" s="22" t="s">
        <v>264</v>
      </c>
      <c r="F129" s="23" t="s">
        <v>127</v>
      </c>
      <c r="G129" s="24">
        <v>743</v>
      </c>
      <c r="H129" s="25"/>
      <c r="I129" s="25"/>
      <c r="O129">
        <f>(I129*21)/100</f>
        <v>0</v>
      </c>
      <c r="P129" t="s">
        <v>22</v>
      </c>
    </row>
    <row r="130" spans="1:5" ht="13.2">
      <c r="A130" s="26" t="s">
        <v>49</v>
      </c>
      <c r="E130" s="27" t="s">
        <v>265</v>
      </c>
    </row>
    <row r="131" spans="1:5" ht="13.2">
      <c r="A131" s="28" t="s">
        <v>50</v>
      </c>
      <c r="E131" s="29" t="s">
        <v>222</v>
      </c>
    </row>
    <row r="132" spans="1:5" ht="52.8">
      <c r="A132" t="s">
        <v>51</v>
      </c>
      <c r="E132" s="27" t="s">
        <v>266</v>
      </c>
    </row>
    <row r="133" spans="1:16" ht="13.2">
      <c r="A133" s="17" t="s">
        <v>44</v>
      </c>
      <c r="B133" s="21" t="s">
        <v>267</v>
      </c>
      <c r="C133" s="21" t="s">
        <v>268</v>
      </c>
      <c r="D133" s="17" t="s">
        <v>46</v>
      </c>
      <c r="E133" s="22" t="s">
        <v>269</v>
      </c>
      <c r="F133" s="23" t="s">
        <v>127</v>
      </c>
      <c r="G133" s="24">
        <v>743</v>
      </c>
      <c r="H133" s="25"/>
      <c r="I133" s="25"/>
      <c r="O133">
        <f>(I133*21)/100</f>
        <v>0</v>
      </c>
      <c r="P133" t="s">
        <v>22</v>
      </c>
    </row>
    <row r="134" spans="1:5" ht="13.2">
      <c r="A134" s="26" t="s">
        <v>49</v>
      </c>
      <c r="E134" s="27" t="s">
        <v>270</v>
      </c>
    </row>
    <row r="135" spans="1:5" ht="13.2">
      <c r="A135" s="28" t="s">
        <v>50</v>
      </c>
      <c r="E135" s="29" t="s">
        <v>222</v>
      </c>
    </row>
    <row r="136" spans="1:5" ht="52.8">
      <c r="A136" t="s">
        <v>51</v>
      </c>
      <c r="E136" s="27" t="s">
        <v>271</v>
      </c>
    </row>
    <row r="137" spans="1:16" ht="13.2">
      <c r="A137" s="17" t="s">
        <v>44</v>
      </c>
      <c r="B137" s="21" t="s">
        <v>272</v>
      </c>
      <c r="C137" s="21" t="s">
        <v>273</v>
      </c>
      <c r="D137" s="17" t="s">
        <v>46</v>
      </c>
      <c r="E137" s="22" t="s">
        <v>274</v>
      </c>
      <c r="F137" s="23" t="s">
        <v>127</v>
      </c>
      <c r="G137" s="24">
        <v>743</v>
      </c>
      <c r="H137" s="25"/>
      <c r="I137" s="25"/>
      <c r="O137">
        <f>(I137*21)/100</f>
        <v>0</v>
      </c>
      <c r="P137" t="s">
        <v>22</v>
      </c>
    </row>
    <row r="138" spans="1:5" ht="13.2">
      <c r="A138" s="26" t="s">
        <v>49</v>
      </c>
      <c r="E138" s="27" t="s">
        <v>275</v>
      </c>
    </row>
    <row r="139" spans="1:5" ht="13.2">
      <c r="A139" s="28" t="s">
        <v>50</v>
      </c>
      <c r="E139" s="29" t="s">
        <v>222</v>
      </c>
    </row>
    <row r="140" spans="1:5" ht="52.8">
      <c r="A140" t="s">
        <v>51</v>
      </c>
      <c r="E140" s="27" t="s">
        <v>271</v>
      </c>
    </row>
    <row r="141" spans="1:16" ht="13.2">
      <c r="A141" s="17" t="s">
        <v>44</v>
      </c>
      <c r="B141" s="21" t="s">
        <v>276</v>
      </c>
      <c r="C141" s="21" t="s">
        <v>277</v>
      </c>
      <c r="D141" s="17" t="s">
        <v>46</v>
      </c>
      <c r="E141" s="22" t="s">
        <v>278</v>
      </c>
      <c r="F141" s="23" t="s">
        <v>127</v>
      </c>
      <c r="G141" s="24">
        <v>15.9</v>
      </c>
      <c r="H141" s="25"/>
      <c r="I141" s="25"/>
      <c r="O141">
        <f>(I141*21)/100</f>
        <v>0</v>
      </c>
      <c r="P141" t="s">
        <v>22</v>
      </c>
    </row>
    <row r="142" spans="1:5" ht="13.2">
      <c r="A142" s="26" t="s">
        <v>49</v>
      </c>
      <c r="E142" s="27" t="s">
        <v>279</v>
      </c>
    </row>
    <row r="143" spans="1:5" ht="13.2">
      <c r="A143" s="28" t="s">
        <v>50</v>
      </c>
      <c r="E143" s="29" t="s">
        <v>280</v>
      </c>
    </row>
    <row r="144" spans="1:5" ht="52.8">
      <c r="A144" t="s">
        <v>51</v>
      </c>
      <c r="E144" s="27" t="s">
        <v>271</v>
      </c>
    </row>
    <row r="145" spans="1:16" ht="13.2">
      <c r="A145" s="17" t="s">
        <v>44</v>
      </c>
      <c r="B145" s="21" t="s">
        <v>281</v>
      </c>
      <c r="C145" s="21" t="s">
        <v>282</v>
      </c>
      <c r="D145" s="17" t="s">
        <v>46</v>
      </c>
      <c r="E145" s="22" t="s">
        <v>283</v>
      </c>
      <c r="F145" s="23" t="s">
        <v>127</v>
      </c>
      <c r="G145" s="24">
        <v>748.75</v>
      </c>
      <c r="H145" s="25"/>
      <c r="I145" s="25"/>
      <c r="O145">
        <f>(I145*21)/100</f>
        <v>0</v>
      </c>
      <c r="P145" t="s">
        <v>22</v>
      </c>
    </row>
    <row r="146" spans="1:5" ht="13.2">
      <c r="A146" s="26" t="s">
        <v>49</v>
      </c>
      <c r="E146" s="27" t="s">
        <v>284</v>
      </c>
    </row>
    <row r="147" spans="1:5" ht="13.2">
      <c r="A147" s="28" t="s">
        <v>50</v>
      </c>
      <c r="E147" s="29" t="s">
        <v>285</v>
      </c>
    </row>
    <row r="148" spans="1:5" ht="145.2">
      <c r="A148" t="s">
        <v>51</v>
      </c>
      <c r="E148" s="27" t="s">
        <v>286</v>
      </c>
    </row>
    <row r="149" spans="1:16" ht="13.2">
      <c r="A149" s="17" t="s">
        <v>44</v>
      </c>
      <c r="B149" s="21" t="s">
        <v>287</v>
      </c>
      <c r="C149" s="21" t="s">
        <v>288</v>
      </c>
      <c r="D149" s="17" t="s">
        <v>46</v>
      </c>
      <c r="E149" s="22" t="s">
        <v>289</v>
      </c>
      <c r="F149" s="23" t="s">
        <v>127</v>
      </c>
      <c r="G149" s="24">
        <v>743</v>
      </c>
      <c r="H149" s="25"/>
      <c r="I149" s="25"/>
      <c r="O149">
        <f>(I149*21)/100</f>
        <v>0</v>
      </c>
      <c r="P149" t="s">
        <v>22</v>
      </c>
    </row>
    <row r="150" spans="1:5" ht="13.2">
      <c r="A150" s="26" t="s">
        <v>49</v>
      </c>
      <c r="E150" s="27" t="s">
        <v>290</v>
      </c>
    </row>
    <row r="151" spans="1:5" ht="13.2">
      <c r="A151" s="28" t="s">
        <v>50</v>
      </c>
      <c r="E151" s="29" t="s">
        <v>222</v>
      </c>
    </row>
    <row r="152" spans="1:5" ht="145.2">
      <c r="A152" t="s">
        <v>51</v>
      </c>
      <c r="E152" s="27" t="s">
        <v>286</v>
      </c>
    </row>
    <row r="153" spans="1:16" ht="13.2">
      <c r="A153" s="17" t="s">
        <v>44</v>
      </c>
      <c r="B153" s="21" t="s">
        <v>291</v>
      </c>
      <c r="C153" s="21" t="s">
        <v>292</v>
      </c>
      <c r="D153" s="17" t="s">
        <v>46</v>
      </c>
      <c r="E153" s="22" t="s">
        <v>293</v>
      </c>
      <c r="F153" s="23" t="s">
        <v>127</v>
      </c>
      <c r="G153" s="24">
        <v>22.65</v>
      </c>
      <c r="H153" s="25"/>
      <c r="I153" s="25"/>
      <c r="O153">
        <f>(I153*21)/100</f>
        <v>0</v>
      </c>
      <c r="P153" t="s">
        <v>22</v>
      </c>
    </row>
    <row r="154" spans="1:5" ht="13.2">
      <c r="A154" s="26" t="s">
        <v>49</v>
      </c>
      <c r="E154" s="27" t="s">
        <v>294</v>
      </c>
    </row>
    <row r="155" spans="1:5" ht="13.2">
      <c r="A155" s="28" t="s">
        <v>50</v>
      </c>
      <c r="E155" s="29" t="s">
        <v>295</v>
      </c>
    </row>
    <row r="156" spans="1:5" ht="145.2">
      <c r="A156" t="s">
        <v>51</v>
      </c>
      <c r="E156" s="27" t="s">
        <v>286</v>
      </c>
    </row>
    <row r="157" spans="1:16" ht="13.2">
      <c r="A157" s="17" t="s">
        <v>44</v>
      </c>
      <c r="B157" s="21" t="s">
        <v>296</v>
      </c>
      <c r="C157" s="21" t="s">
        <v>297</v>
      </c>
      <c r="D157" s="17" t="s">
        <v>46</v>
      </c>
      <c r="E157" s="22" t="s">
        <v>298</v>
      </c>
      <c r="F157" s="23" t="s">
        <v>127</v>
      </c>
      <c r="G157" s="24">
        <v>15.9</v>
      </c>
      <c r="H157" s="25"/>
      <c r="I157" s="25"/>
      <c r="O157">
        <f>(I157*21)/100</f>
        <v>0</v>
      </c>
      <c r="P157" t="s">
        <v>22</v>
      </c>
    </row>
    <row r="158" spans="1:5" ht="13.2">
      <c r="A158" s="26" t="s">
        <v>49</v>
      </c>
      <c r="E158" s="27" t="s">
        <v>299</v>
      </c>
    </row>
    <row r="159" spans="1:5" ht="13.2">
      <c r="A159" s="28" t="s">
        <v>50</v>
      </c>
      <c r="E159" s="29" t="s">
        <v>280</v>
      </c>
    </row>
    <row r="160" spans="1:5" ht="26.4">
      <c r="A160" t="s">
        <v>51</v>
      </c>
      <c r="E160" s="27" t="s">
        <v>300</v>
      </c>
    </row>
    <row r="161" spans="1:18" ht="12.75" customHeight="1">
      <c r="A161" s="2" t="s">
        <v>42</v>
      </c>
      <c r="B161" s="2"/>
      <c r="C161" s="31" t="s">
        <v>71</v>
      </c>
      <c r="D161" s="2"/>
      <c r="E161" s="19" t="s">
        <v>301</v>
      </c>
      <c r="F161" s="2"/>
      <c r="G161" s="2"/>
      <c r="H161" s="2"/>
      <c r="I161" s="32"/>
      <c r="O161">
        <f>0+R161</f>
        <v>0</v>
      </c>
      <c r="Q161">
        <f>0+I162+I166+I170+I174</f>
        <v>0</v>
      </c>
      <c r="R161">
        <f>0+O162+O166+O170+O174</f>
        <v>0</v>
      </c>
    </row>
    <row r="162" spans="1:16" ht="13.2">
      <c r="A162" s="17" t="s">
        <v>44</v>
      </c>
      <c r="B162" s="21" t="s">
        <v>302</v>
      </c>
      <c r="C162" s="21" t="s">
        <v>303</v>
      </c>
      <c r="D162" s="17" t="s">
        <v>46</v>
      </c>
      <c r="E162" s="22" t="s">
        <v>304</v>
      </c>
      <c r="F162" s="23" t="s">
        <v>141</v>
      </c>
      <c r="G162" s="24">
        <v>31</v>
      </c>
      <c r="H162" s="25"/>
      <c r="I162" s="25"/>
      <c r="O162">
        <f>(I162*21)/100</f>
        <v>0</v>
      </c>
      <c r="P162" t="s">
        <v>22</v>
      </c>
    </row>
    <row r="163" spans="1:5" ht="13.2">
      <c r="A163" s="26" t="s">
        <v>49</v>
      </c>
      <c r="E163" s="27" t="s">
        <v>305</v>
      </c>
    </row>
    <row r="164" spans="1:5" ht="13.2">
      <c r="A164" s="28" t="s">
        <v>50</v>
      </c>
      <c r="E164" s="29" t="s">
        <v>306</v>
      </c>
    </row>
    <row r="165" spans="1:5" ht="264">
      <c r="A165" t="s">
        <v>51</v>
      </c>
      <c r="E165" s="27" t="s">
        <v>307</v>
      </c>
    </row>
    <row r="166" spans="1:16" ht="13.2">
      <c r="A166" s="17" t="s">
        <v>44</v>
      </c>
      <c r="B166" s="21" t="s">
        <v>308</v>
      </c>
      <c r="C166" s="21" t="s">
        <v>309</v>
      </c>
      <c r="D166" s="17" t="s">
        <v>46</v>
      </c>
      <c r="E166" s="22" t="s">
        <v>310</v>
      </c>
      <c r="F166" s="23" t="s">
        <v>141</v>
      </c>
      <c r="G166" s="24">
        <v>56</v>
      </c>
      <c r="H166" s="25"/>
      <c r="I166" s="25"/>
      <c r="O166">
        <f>(I166*21)/100</f>
        <v>0</v>
      </c>
      <c r="P166" t="s">
        <v>22</v>
      </c>
    </row>
    <row r="167" spans="1:5" ht="13.2">
      <c r="A167" s="26" t="s">
        <v>49</v>
      </c>
      <c r="E167" s="27" t="s">
        <v>46</v>
      </c>
    </row>
    <row r="168" spans="1:5" ht="13.2">
      <c r="A168" s="28" t="s">
        <v>50</v>
      </c>
      <c r="E168" s="29" t="s">
        <v>311</v>
      </c>
    </row>
    <row r="169" spans="1:5" ht="250.8">
      <c r="A169" t="s">
        <v>51</v>
      </c>
      <c r="E169" s="27" t="s">
        <v>312</v>
      </c>
    </row>
    <row r="170" spans="1:16" ht="13.2">
      <c r="A170" s="17" t="s">
        <v>44</v>
      </c>
      <c r="B170" s="21" t="s">
        <v>313</v>
      </c>
      <c r="C170" s="21" t="s">
        <v>314</v>
      </c>
      <c r="D170" s="17" t="s">
        <v>46</v>
      </c>
      <c r="E170" s="22" t="s">
        <v>315</v>
      </c>
      <c r="F170" s="23" t="s">
        <v>316</v>
      </c>
      <c r="G170" s="24">
        <v>4</v>
      </c>
      <c r="H170" s="25"/>
      <c r="I170" s="25"/>
      <c r="O170">
        <f>(I170*21)/100</f>
        <v>0</v>
      </c>
      <c r="P170" t="s">
        <v>22</v>
      </c>
    </row>
    <row r="171" spans="1:5" ht="13.2">
      <c r="A171" s="26" t="s">
        <v>49</v>
      </c>
      <c r="E171" s="27" t="s">
        <v>317</v>
      </c>
    </row>
    <row r="172" spans="1:5" ht="13.2">
      <c r="A172" s="28" t="s">
        <v>50</v>
      </c>
      <c r="E172" s="29" t="s">
        <v>318</v>
      </c>
    </row>
    <row r="173" spans="1:5" ht="79.2">
      <c r="A173" t="s">
        <v>51</v>
      </c>
      <c r="E173" s="27" t="s">
        <v>319</v>
      </c>
    </row>
    <row r="174" spans="1:16" ht="13.2">
      <c r="A174" s="17" t="s">
        <v>44</v>
      </c>
      <c r="B174" s="21" t="s">
        <v>320</v>
      </c>
      <c r="C174" s="21" t="s">
        <v>321</v>
      </c>
      <c r="D174" s="17" t="s">
        <v>46</v>
      </c>
      <c r="E174" s="22" t="s">
        <v>322</v>
      </c>
      <c r="F174" s="23" t="s">
        <v>316</v>
      </c>
      <c r="G174" s="24">
        <v>4</v>
      </c>
      <c r="H174" s="25"/>
      <c r="I174" s="25"/>
      <c r="O174">
        <f>(I174*21)/100</f>
        <v>0</v>
      </c>
      <c r="P174" t="s">
        <v>22</v>
      </c>
    </row>
    <row r="175" spans="1:5" ht="13.2">
      <c r="A175" s="26" t="s">
        <v>49</v>
      </c>
      <c r="E175" s="27" t="s">
        <v>46</v>
      </c>
    </row>
    <row r="176" spans="1:5" ht="13.2">
      <c r="A176" s="28" t="s">
        <v>50</v>
      </c>
      <c r="E176" s="29" t="s">
        <v>318</v>
      </c>
    </row>
    <row r="177" spans="1:5" ht="13.2">
      <c r="A177" t="s">
        <v>51</v>
      </c>
      <c r="E177" s="27" t="s">
        <v>323</v>
      </c>
    </row>
    <row r="178" spans="1:18" ht="12.75" customHeight="1">
      <c r="A178" s="2" t="s">
        <v>42</v>
      </c>
      <c r="B178" s="2"/>
      <c r="C178" s="31" t="s">
        <v>39</v>
      </c>
      <c r="D178" s="2"/>
      <c r="E178" s="19" t="s">
        <v>324</v>
      </c>
      <c r="F178" s="2"/>
      <c r="G178" s="2"/>
      <c r="H178" s="2"/>
      <c r="I178" s="32"/>
      <c r="O178">
        <f>0+R178</f>
        <v>0</v>
      </c>
      <c r="Q178">
        <f>0+I179+I183+I187+I191+I195+I199+I203+I207+I211+I215+I219+I223+I227+I231+I235+I239+I243</f>
        <v>0</v>
      </c>
      <c r="R178">
        <f>0+O179+O183+O187+O191+O195+O199+O203+O207+O211+O215+O219+O223+O227+O231+O235+O239+O243</f>
        <v>0</v>
      </c>
    </row>
    <row r="179" spans="1:16" ht="26.4">
      <c r="A179" s="17" t="s">
        <v>44</v>
      </c>
      <c r="B179" s="21" t="s">
        <v>325</v>
      </c>
      <c r="C179" s="21" t="s">
        <v>326</v>
      </c>
      <c r="D179" s="17" t="s">
        <v>46</v>
      </c>
      <c r="E179" s="22" t="s">
        <v>327</v>
      </c>
      <c r="F179" s="23" t="s">
        <v>316</v>
      </c>
      <c r="G179" s="24">
        <v>6</v>
      </c>
      <c r="H179" s="25"/>
      <c r="I179" s="25"/>
      <c r="O179">
        <f>(I179*21)/100</f>
        <v>0</v>
      </c>
      <c r="P179" t="s">
        <v>22</v>
      </c>
    </row>
    <row r="180" spans="1:5" ht="52.8">
      <c r="A180" s="26" t="s">
        <v>49</v>
      </c>
      <c r="E180" s="27" t="s">
        <v>328</v>
      </c>
    </row>
    <row r="181" spans="1:5" ht="13.2">
      <c r="A181" s="28" t="s">
        <v>50</v>
      </c>
      <c r="E181" s="29" t="s">
        <v>329</v>
      </c>
    </row>
    <row r="182" spans="1:5" ht="26.4">
      <c r="A182" t="s">
        <v>51</v>
      </c>
      <c r="E182" s="27" t="s">
        <v>330</v>
      </c>
    </row>
    <row r="183" spans="1:16" ht="13.2">
      <c r="A183" s="17" t="s">
        <v>44</v>
      </c>
      <c r="B183" s="21" t="s">
        <v>331</v>
      </c>
      <c r="C183" s="21" t="s">
        <v>332</v>
      </c>
      <c r="D183" s="17" t="s">
        <v>46</v>
      </c>
      <c r="E183" s="22" t="s">
        <v>333</v>
      </c>
      <c r="F183" s="23" t="s">
        <v>316</v>
      </c>
      <c r="G183" s="24">
        <v>4</v>
      </c>
      <c r="H183" s="25"/>
      <c r="I183" s="25"/>
      <c r="O183">
        <f>(I183*21)/100</f>
        <v>0</v>
      </c>
      <c r="P183" t="s">
        <v>22</v>
      </c>
    </row>
    <row r="184" spans="1:5" ht="13.2">
      <c r="A184" s="26" t="s">
        <v>49</v>
      </c>
      <c r="E184" s="27" t="s">
        <v>46</v>
      </c>
    </row>
    <row r="185" spans="1:5" ht="13.2">
      <c r="A185" s="28" t="s">
        <v>50</v>
      </c>
      <c r="E185" s="29" t="s">
        <v>318</v>
      </c>
    </row>
    <row r="186" spans="1:5" ht="26.4">
      <c r="A186" t="s">
        <v>51</v>
      </c>
      <c r="E186" s="27" t="s">
        <v>334</v>
      </c>
    </row>
    <row r="187" spans="1:16" ht="13.2">
      <c r="A187" s="17" t="s">
        <v>44</v>
      </c>
      <c r="B187" s="21" t="s">
        <v>335</v>
      </c>
      <c r="C187" s="21" t="s">
        <v>336</v>
      </c>
      <c r="D187" s="17" t="s">
        <v>46</v>
      </c>
      <c r="E187" s="22" t="s">
        <v>337</v>
      </c>
      <c r="F187" s="23" t="s">
        <v>316</v>
      </c>
      <c r="G187" s="24">
        <v>1</v>
      </c>
      <c r="H187" s="25"/>
      <c r="I187" s="25"/>
      <c r="O187">
        <f>(I187*21)/100</f>
        <v>0</v>
      </c>
      <c r="P187" t="s">
        <v>22</v>
      </c>
    </row>
    <row r="188" spans="1:5" ht="13.2">
      <c r="A188" s="26" t="s">
        <v>49</v>
      </c>
      <c r="E188" s="27" t="s">
        <v>338</v>
      </c>
    </row>
    <row r="189" spans="1:5" ht="13.2">
      <c r="A189" s="28" t="s">
        <v>50</v>
      </c>
      <c r="E189" s="29" t="s">
        <v>339</v>
      </c>
    </row>
    <row r="190" spans="1:5" ht="79.2">
      <c r="A190" t="s">
        <v>51</v>
      </c>
      <c r="E190" s="27" t="s">
        <v>340</v>
      </c>
    </row>
    <row r="191" spans="1:16" ht="13.2">
      <c r="A191" s="17" t="s">
        <v>44</v>
      </c>
      <c r="B191" s="21" t="s">
        <v>341</v>
      </c>
      <c r="C191" s="21" t="s">
        <v>342</v>
      </c>
      <c r="D191" s="17" t="s">
        <v>46</v>
      </c>
      <c r="E191" s="22" t="s">
        <v>343</v>
      </c>
      <c r="F191" s="23" t="s">
        <v>316</v>
      </c>
      <c r="G191" s="24">
        <v>1</v>
      </c>
      <c r="H191" s="25"/>
      <c r="I191" s="25"/>
      <c r="O191">
        <f>(I191*21)/100</f>
        <v>0</v>
      </c>
      <c r="P191" t="s">
        <v>22</v>
      </c>
    </row>
    <row r="192" spans="1:5" ht="13.2">
      <c r="A192" s="26" t="s">
        <v>49</v>
      </c>
      <c r="E192" s="27" t="s">
        <v>344</v>
      </c>
    </row>
    <row r="193" spans="1:5" ht="13.2">
      <c r="A193" s="28" t="s">
        <v>50</v>
      </c>
      <c r="E193" s="29" t="s">
        <v>339</v>
      </c>
    </row>
    <row r="194" spans="1:5" ht="26.4">
      <c r="A194" t="s">
        <v>51</v>
      </c>
      <c r="E194" s="27" t="s">
        <v>334</v>
      </c>
    </row>
    <row r="195" spans="1:16" ht="13.2">
      <c r="A195" s="17" t="s">
        <v>44</v>
      </c>
      <c r="B195" s="21" t="s">
        <v>345</v>
      </c>
      <c r="C195" s="21" t="s">
        <v>346</v>
      </c>
      <c r="D195" s="17" t="s">
        <v>46</v>
      </c>
      <c r="E195" s="22" t="s">
        <v>347</v>
      </c>
      <c r="F195" s="23" t="s">
        <v>316</v>
      </c>
      <c r="G195" s="24">
        <v>1</v>
      </c>
      <c r="H195" s="25"/>
      <c r="I195" s="25"/>
      <c r="O195">
        <f>(I195*21)/100</f>
        <v>0</v>
      </c>
      <c r="P195" t="s">
        <v>22</v>
      </c>
    </row>
    <row r="196" spans="1:5" ht="13.2">
      <c r="A196" s="26" t="s">
        <v>49</v>
      </c>
      <c r="E196" s="27" t="s">
        <v>46</v>
      </c>
    </row>
    <row r="197" spans="1:5" ht="13.2">
      <c r="A197" s="28" t="s">
        <v>50</v>
      </c>
      <c r="E197" s="29" t="s">
        <v>339</v>
      </c>
    </row>
    <row r="198" spans="1:5" ht="26.4">
      <c r="A198" t="s">
        <v>51</v>
      </c>
      <c r="E198" s="27" t="s">
        <v>334</v>
      </c>
    </row>
    <row r="199" spans="1:16" ht="26.4">
      <c r="A199" s="17" t="s">
        <v>44</v>
      </c>
      <c r="B199" s="21" t="s">
        <v>348</v>
      </c>
      <c r="C199" s="21" t="s">
        <v>349</v>
      </c>
      <c r="D199" s="17" t="s">
        <v>46</v>
      </c>
      <c r="E199" s="22" t="s">
        <v>350</v>
      </c>
      <c r="F199" s="23" t="s">
        <v>316</v>
      </c>
      <c r="G199" s="24">
        <v>4</v>
      </c>
      <c r="H199" s="25"/>
      <c r="I199" s="25"/>
      <c r="O199">
        <f>(I199*21)/100</f>
        <v>0</v>
      </c>
      <c r="P199" t="s">
        <v>22</v>
      </c>
    </row>
    <row r="200" spans="1:5" ht="13.2">
      <c r="A200" s="26" t="s">
        <v>49</v>
      </c>
      <c r="E200" s="27" t="s">
        <v>351</v>
      </c>
    </row>
    <row r="201" spans="1:5" ht="13.2">
      <c r="A201" s="28" t="s">
        <v>50</v>
      </c>
      <c r="E201" s="29" t="s">
        <v>318</v>
      </c>
    </row>
    <row r="202" spans="1:5" ht="39.6">
      <c r="A202" t="s">
        <v>51</v>
      </c>
      <c r="E202" s="27" t="s">
        <v>352</v>
      </c>
    </row>
    <row r="203" spans="1:16" ht="13.2">
      <c r="A203" s="17" t="s">
        <v>44</v>
      </c>
      <c r="B203" s="21" t="s">
        <v>353</v>
      </c>
      <c r="C203" s="21" t="s">
        <v>354</v>
      </c>
      <c r="D203" s="17" t="s">
        <v>46</v>
      </c>
      <c r="E203" s="22" t="s">
        <v>355</v>
      </c>
      <c r="F203" s="23" t="s">
        <v>316</v>
      </c>
      <c r="G203" s="24">
        <v>1</v>
      </c>
      <c r="H203" s="25"/>
      <c r="I203" s="25"/>
      <c r="O203">
        <f>(I203*21)/100</f>
        <v>0</v>
      </c>
      <c r="P203" t="s">
        <v>22</v>
      </c>
    </row>
    <row r="204" spans="1:5" ht="13.2">
      <c r="A204" s="26" t="s">
        <v>49</v>
      </c>
      <c r="E204" s="27" t="s">
        <v>356</v>
      </c>
    </row>
    <row r="205" spans="1:5" ht="13.2">
      <c r="A205" s="28" t="s">
        <v>50</v>
      </c>
      <c r="E205" s="29" t="s">
        <v>339</v>
      </c>
    </row>
    <row r="206" spans="1:5" ht="79.2">
      <c r="A206" t="s">
        <v>51</v>
      </c>
      <c r="E206" s="27" t="s">
        <v>357</v>
      </c>
    </row>
    <row r="207" spans="1:16" ht="13.2">
      <c r="A207" s="17" t="s">
        <v>44</v>
      </c>
      <c r="B207" s="21" t="s">
        <v>358</v>
      </c>
      <c r="C207" s="21" t="s">
        <v>359</v>
      </c>
      <c r="D207" s="17" t="s">
        <v>46</v>
      </c>
      <c r="E207" s="22" t="s">
        <v>360</v>
      </c>
      <c r="F207" s="23" t="s">
        <v>316</v>
      </c>
      <c r="G207" s="24">
        <v>4</v>
      </c>
      <c r="H207" s="25"/>
      <c r="I207" s="25"/>
      <c r="O207">
        <f>(I207*21)/100</f>
        <v>0</v>
      </c>
      <c r="P207" t="s">
        <v>22</v>
      </c>
    </row>
    <row r="208" spans="1:5" ht="13.2">
      <c r="A208" s="26" t="s">
        <v>49</v>
      </c>
      <c r="E208" s="27" t="s">
        <v>361</v>
      </c>
    </row>
    <row r="209" spans="1:5" ht="13.2">
      <c r="A209" s="28" t="s">
        <v>50</v>
      </c>
      <c r="E209" s="29" t="s">
        <v>318</v>
      </c>
    </row>
    <row r="210" spans="1:5" ht="26.4">
      <c r="A210" t="s">
        <v>51</v>
      </c>
      <c r="E210" s="27" t="s">
        <v>334</v>
      </c>
    </row>
    <row r="211" spans="1:16" ht="26.4">
      <c r="A211" s="17" t="s">
        <v>44</v>
      </c>
      <c r="B211" s="21" t="s">
        <v>362</v>
      </c>
      <c r="C211" s="21" t="s">
        <v>363</v>
      </c>
      <c r="D211" s="17" t="s">
        <v>46</v>
      </c>
      <c r="E211" s="22" t="s">
        <v>364</v>
      </c>
      <c r="F211" s="23" t="s">
        <v>127</v>
      </c>
      <c r="G211" s="24">
        <v>38.0125</v>
      </c>
      <c r="H211" s="25"/>
      <c r="I211" s="25"/>
      <c r="O211">
        <f>(I211*21)/100</f>
        <v>0</v>
      </c>
      <c r="P211" t="s">
        <v>22</v>
      </c>
    </row>
    <row r="212" spans="1:5" ht="13.2">
      <c r="A212" s="26" t="s">
        <v>49</v>
      </c>
      <c r="E212" s="27" t="s">
        <v>46</v>
      </c>
    </row>
    <row r="213" spans="1:5" ht="79.2">
      <c r="A213" s="28" t="s">
        <v>50</v>
      </c>
      <c r="E213" s="29" t="s">
        <v>365</v>
      </c>
    </row>
    <row r="214" spans="1:5" ht="39.6">
      <c r="A214" t="s">
        <v>51</v>
      </c>
      <c r="E214" s="27" t="s">
        <v>366</v>
      </c>
    </row>
    <row r="215" spans="1:16" ht="26.4">
      <c r="A215" s="17" t="s">
        <v>44</v>
      </c>
      <c r="B215" s="21" t="s">
        <v>367</v>
      </c>
      <c r="C215" s="21" t="s">
        <v>368</v>
      </c>
      <c r="D215" s="17" t="s">
        <v>46</v>
      </c>
      <c r="E215" s="22" t="s">
        <v>369</v>
      </c>
      <c r="F215" s="23" t="s">
        <v>127</v>
      </c>
      <c r="G215" s="24">
        <v>38.0125</v>
      </c>
      <c r="H215" s="25"/>
      <c r="I215" s="25"/>
      <c r="O215">
        <f>(I215*21)/100</f>
        <v>0</v>
      </c>
      <c r="P215" t="s">
        <v>22</v>
      </c>
    </row>
    <row r="216" spans="1:5" ht="13.2">
      <c r="A216" s="26" t="s">
        <v>49</v>
      </c>
      <c r="E216" s="27" t="s">
        <v>46</v>
      </c>
    </row>
    <row r="217" spans="1:5" ht="79.2">
      <c r="A217" s="28" t="s">
        <v>50</v>
      </c>
      <c r="E217" s="29" t="s">
        <v>365</v>
      </c>
    </row>
    <row r="218" spans="1:5" ht="39.6">
      <c r="A218" t="s">
        <v>51</v>
      </c>
      <c r="E218" s="27" t="s">
        <v>366</v>
      </c>
    </row>
    <row r="219" spans="1:16" ht="13.2">
      <c r="A219" s="17" t="s">
        <v>44</v>
      </c>
      <c r="B219" s="21" t="s">
        <v>370</v>
      </c>
      <c r="C219" s="21" t="s">
        <v>371</v>
      </c>
      <c r="D219" s="17" t="s">
        <v>46</v>
      </c>
      <c r="E219" s="22" t="s">
        <v>372</v>
      </c>
      <c r="F219" s="23" t="s">
        <v>127</v>
      </c>
      <c r="G219" s="24">
        <v>13.25</v>
      </c>
      <c r="H219" s="25"/>
      <c r="I219" s="25"/>
      <c r="O219">
        <f>(I219*21)/100</f>
        <v>0</v>
      </c>
      <c r="P219" t="s">
        <v>22</v>
      </c>
    </row>
    <row r="220" spans="1:5" ht="13.2">
      <c r="A220" s="26" t="s">
        <v>49</v>
      </c>
      <c r="E220" s="27" t="s">
        <v>46</v>
      </c>
    </row>
    <row r="221" spans="1:5" ht="13.2">
      <c r="A221" s="28" t="s">
        <v>50</v>
      </c>
      <c r="E221" s="29" t="s">
        <v>373</v>
      </c>
    </row>
    <row r="222" spans="1:5" ht="26.4">
      <c r="A222" t="s">
        <v>51</v>
      </c>
      <c r="E222" s="27" t="s">
        <v>374</v>
      </c>
    </row>
    <row r="223" spans="1:16" ht="13.2">
      <c r="A223" s="17" t="s">
        <v>44</v>
      </c>
      <c r="B223" s="21" t="s">
        <v>375</v>
      </c>
      <c r="C223" s="21" t="s">
        <v>376</v>
      </c>
      <c r="D223" s="17" t="s">
        <v>46</v>
      </c>
      <c r="E223" s="22" t="s">
        <v>377</v>
      </c>
      <c r="F223" s="23" t="s">
        <v>141</v>
      </c>
      <c r="G223" s="24">
        <v>135</v>
      </c>
      <c r="H223" s="25"/>
      <c r="I223" s="25"/>
      <c r="O223">
        <f>(I223*21)/100</f>
        <v>0</v>
      </c>
      <c r="P223" t="s">
        <v>22</v>
      </c>
    </row>
    <row r="224" spans="1:5" ht="13.2">
      <c r="A224" s="26" t="s">
        <v>49</v>
      </c>
      <c r="E224" s="27" t="s">
        <v>378</v>
      </c>
    </row>
    <row r="225" spans="1:5" ht="13.2">
      <c r="A225" s="28" t="s">
        <v>50</v>
      </c>
      <c r="E225" s="29" t="s">
        <v>379</v>
      </c>
    </row>
    <row r="226" spans="1:5" ht="52.8">
      <c r="A226" t="s">
        <v>51</v>
      </c>
      <c r="E226" s="27" t="s">
        <v>380</v>
      </c>
    </row>
    <row r="227" spans="1:16" ht="13.2">
      <c r="A227" s="17" t="s">
        <v>44</v>
      </c>
      <c r="B227" s="21" t="s">
        <v>381</v>
      </c>
      <c r="C227" s="21" t="s">
        <v>382</v>
      </c>
      <c r="D227" s="17" t="s">
        <v>46</v>
      </c>
      <c r="E227" s="22" t="s">
        <v>383</v>
      </c>
      <c r="F227" s="23" t="s">
        <v>141</v>
      </c>
      <c r="G227" s="24">
        <v>132</v>
      </c>
      <c r="H227" s="25"/>
      <c r="I227" s="25"/>
      <c r="O227">
        <f>(I227*21)/100</f>
        <v>0</v>
      </c>
      <c r="P227" t="s">
        <v>22</v>
      </c>
    </row>
    <row r="228" spans="1:5" ht="13.2">
      <c r="A228" s="26" t="s">
        <v>49</v>
      </c>
      <c r="E228" s="27" t="s">
        <v>384</v>
      </c>
    </row>
    <row r="229" spans="1:5" ht="13.2">
      <c r="A229" s="28" t="s">
        <v>50</v>
      </c>
      <c r="E229" s="29" t="s">
        <v>385</v>
      </c>
    </row>
    <row r="230" spans="1:5" ht="26.4">
      <c r="A230" t="s">
        <v>51</v>
      </c>
      <c r="E230" s="27" t="s">
        <v>386</v>
      </c>
    </row>
    <row r="231" spans="1:16" ht="13.2">
      <c r="A231" s="17" t="s">
        <v>44</v>
      </c>
      <c r="B231" s="21" t="s">
        <v>387</v>
      </c>
      <c r="C231" s="21" t="s">
        <v>388</v>
      </c>
      <c r="D231" s="17" t="s">
        <v>46</v>
      </c>
      <c r="E231" s="22" t="s">
        <v>389</v>
      </c>
      <c r="F231" s="23" t="s">
        <v>141</v>
      </c>
      <c r="G231" s="24">
        <v>341</v>
      </c>
      <c r="H231" s="25"/>
      <c r="I231" s="25"/>
      <c r="O231">
        <f>(I231*21)/100</f>
        <v>0</v>
      </c>
      <c r="P231" t="s">
        <v>22</v>
      </c>
    </row>
    <row r="232" spans="1:5" ht="13.2">
      <c r="A232" s="26" t="s">
        <v>49</v>
      </c>
      <c r="E232" s="27" t="s">
        <v>153</v>
      </c>
    </row>
    <row r="233" spans="1:5" ht="13.2">
      <c r="A233" s="28" t="s">
        <v>50</v>
      </c>
      <c r="E233" s="29" t="s">
        <v>390</v>
      </c>
    </row>
    <row r="234" spans="1:5" ht="39.6">
      <c r="A234" t="s">
        <v>51</v>
      </c>
      <c r="E234" s="27" t="s">
        <v>391</v>
      </c>
    </row>
    <row r="235" spans="1:16" ht="13.2">
      <c r="A235" s="17" t="s">
        <v>44</v>
      </c>
      <c r="B235" s="21" t="s">
        <v>392</v>
      </c>
      <c r="C235" s="21" t="s">
        <v>393</v>
      </c>
      <c r="D235" s="17" t="s">
        <v>46</v>
      </c>
      <c r="E235" s="22" t="s">
        <v>394</v>
      </c>
      <c r="F235" s="23" t="s">
        <v>121</v>
      </c>
      <c r="G235" s="24">
        <v>0.4898</v>
      </c>
      <c r="H235" s="25"/>
      <c r="I235" s="25"/>
      <c r="O235">
        <f>(I235*21)/100</f>
        <v>0</v>
      </c>
      <c r="P235" t="s">
        <v>22</v>
      </c>
    </row>
    <row r="236" spans="1:5" ht="26.4">
      <c r="A236" s="26" t="s">
        <v>49</v>
      </c>
      <c r="E236" s="27" t="s">
        <v>395</v>
      </c>
    </row>
    <row r="237" spans="1:5" ht="13.2">
      <c r="A237" s="28" t="s">
        <v>50</v>
      </c>
      <c r="E237" s="29" t="s">
        <v>396</v>
      </c>
    </row>
    <row r="238" spans="1:5" ht="105.6">
      <c r="A238" t="s">
        <v>51</v>
      </c>
      <c r="E238" s="27" t="s">
        <v>397</v>
      </c>
    </row>
    <row r="239" spans="1:16" ht="13.2">
      <c r="A239" s="17" t="s">
        <v>44</v>
      </c>
      <c r="B239" s="21" t="s">
        <v>398</v>
      </c>
      <c r="C239" s="21" t="s">
        <v>399</v>
      </c>
      <c r="D239" s="17" t="s">
        <v>46</v>
      </c>
      <c r="E239" s="22" t="s">
        <v>400</v>
      </c>
      <c r="F239" s="23" t="s">
        <v>316</v>
      </c>
      <c r="G239" s="24">
        <v>2</v>
      </c>
      <c r="H239" s="25"/>
      <c r="I239" s="25"/>
      <c r="O239">
        <f>(I239*21)/100</f>
        <v>0</v>
      </c>
      <c r="P239" t="s">
        <v>22</v>
      </c>
    </row>
    <row r="240" spans="1:5" ht="26.4">
      <c r="A240" s="26" t="s">
        <v>49</v>
      </c>
      <c r="E240" s="27" t="s">
        <v>142</v>
      </c>
    </row>
    <row r="241" spans="1:5" ht="13.2">
      <c r="A241" s="28" t="s">
        <v>50</v>
      </c>
      <c r="E241" s="29" t="s">
        <v>401</v>
      </c>
    </row>
    <row r="242" spans="1:5" ht="92.4">
      <c r="A242" t="s">
        <v>51</v>
      </c>
      <c r="E242" s="27" t="s">
        <v>402</v>
      </c>
    </row>
    <row r="243" spans="1:16" ht="13.2">
      <c r="A243" s="17" t="s">
        <v>44</v>
      </c>
      <c r="B243" s="21" t="s">
        <v>403</v>
      </c>
      <c r="C243" s="21" t="s">
        <v>404</v>
      </c>
      <c r="D243" s="17" t="s">
        <v>46</v>
      </c>
      <c r="E243" s="22" t="s">
        <v>405</v>
      </c>
      <c r="F243" s="23" t="s">
        <v>316</v>
      </c>
      <c r="G243" s="24">
        <v>1</v>
      </c>
      <c r="H243" s="25"/>
      <c r="I243" s="25"/>
      <c r="O243">
        <f>(I243*21)/100</f>
        <v>0</v>
      </c>
      <c r="P243" t="s">
        <v>22</v>
      </c>
    </row>
    <row r="244" spans="1:5" ht="13.2">
      <c r="A244" s="26" t="s">
        <v>49</v>
      </c>
      <c r="E244" s="27" t="s">
        <v>406</v>
      </c>
    </row>
    <row r="245" spans="1:5" ht="13.2">
      <c r="A245" s="28" t="s">
        <v>50</v>
      </c>
      <c r="E245" s="29" t="s">
        <v>339</v>
      </c>
    </row>
    <row r="246" spans="1:5" ht="92.4">
      <c r="A246" t="s">
        <v>51</v>
      </c>
      <c r="E246" s="27" t="s">
        <v>402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70"/>
  <sheetViews>
    <sheetView workbookViewId="0" topLeftCell="A1">
      <pane ySplit="7" topLeftCell="A8" activePane="bottomLeft" state="frozen"/>
      <selection pane="bottomLeft" activeCell="S12" sqref="S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0+O8+O41+O54</f>
        <v>0</v>
      </c>
      <c r="P2" t="s">
        <v>21</v>
      </c>
    </row>
    <row r="3" spans="1:16" ht="15" customHeight="1">
      <c r="A3" t="s">
        <v>11</v>
      </c>
      <c r="B3" s="10" t="s">
        <v>13</v>
      </c>
      <c r="C3" s="37" t="s">
        <v>14</v>
      </c>
      <c r="D3" s="33"/>
      <c r="E3" s="11" t="s">
        <v>15</v>
      </c>
      <c r="F3" s="4"/>
      <c r="G3" s="9"/>
      <c r="H3" s="8" t="s">
        <v>407</v>
      </c>
      <c r="I3" s="30">
        <f>0+I8+I41+I54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407</v>
      </c>
      <c r="D4" s="39"/>
      <c r="E4" s="13" t="s">
        <v>408</v>
      </c>
      <c r="F4" s="2"/>
      <c r="G4" s="2"/>
      <c r="H4" s="14"/>
      <c r="I4" s="14"/>
      <c r="O4" t="s">
        <v>19</v>
      </c>
      <c r="P4" t="s">
        <v>22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 customHeight="1">
      <c r="A6" s="36"/>
      <c r="B6" s="36"/>
      <c r="C6" s="36"/>
      <c r="D6" s="36"/>
      <c r="E6" s="36"/>
      <c r="F6" s="36"/>
      <c r="G6" s="36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118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3.2">
      <c r="A9" s="17" t="s">
        <v>44</v>
      </c>
      <c r="B9" s="21" t="s">
        <v>28</v>
      </c>
      <c r="C9" s="21" t="s">
        <v>160</v>
      </c>
      <c r="D9" s="17" t="s">
        <v>46</v>
      </c>
      <c r="E9" s="22" t="s">
        <v>161</v>
      </c>
      <c r="F9" s="23" t="s">
        <v>121</v>
      </c>
      <c r="G9" s="24">
        <v>19</v>
      </c>
      <c r="H9" s="25"/>
      <c r="I9" s="25"/>
      <c r="O9">
        <f>(I9*21)/100</f>
        <v>0</v>
      </c>
      <c r="P9" t="s">
        <v>22</v>
      </c>
    </row>
    <row r="10" spans="1:5" ht="13.2">
      <c r="A10" s="26" t="s">
        <v>49</v>
      </c>
      <c r="E10" s="27" t="s">
        <v>409</v>
      </c>
    </row>
    <row r="11" spans="1:5" ht="13.2">
      <c r="A11" s="28" t="s">
        <v>50</v>
      </c>
      <c r="E11" s="29" t="s">
        <v>410</v>
      </c>
    </row>
    <row r="12" spans="1:5" ht="382.8">
      <c r="A12" t="s">
        <v>51</v>
      </c>
      <c r="E12" s="27" t="s">
        <v>164</v>
      </c>
    </row>
    <row r="13" spans="1:16" ht="13.2">
      <c r="A13" s="17" t="s">
        <v>44</v>
      </c>
      <c r="B13" s="21" t="s">
        <v>22</v>
      </c>
      <c r="C13" s="21" t="s">
        <v>180</v>
      </c>
      <c r="D13" s="17" t="s">
        <v>46</v>
      </c>
      <c r="E13" s="22" t="s">
        <v>181</v>
      </c>
      <c r="F13" s="23" t="s">
        <v>121</v>
      </c>
      <c r="G13" s="24">
        <v>44</v>
      </c>
      <c r="H13" s="25"/>
      <c r="I13" s="25"/>
      <c r="O13">
        <f>(I13*21)/100</f>
        <v>0</v>
      </c>
      <c r="P13" t="s">
        <v>22</v>
      </c>
    </row>
    <row r="14" spans="1:5" ht="13.2">
      <c r="A14" s="26" t="s">
        <v>49</v>
      </c>
      <c r="E14" s="27" t="s">
        <v>46</v>
      </c>
    </row>
    <row r="15" spans="1:5" ht="13.2">
      <c r="A15" s="28" t="s">
        <v>50</v>
      </c>
      <c r="E15" s="29" t="s">
        <v>411</v>
      </c>
    </row>
    <row r="16" spans="1:5" ht="277.2">
      <c r="A16" t="s">
        <v>51</v>
      </c>
      <c r="E16" s="27" t="s">
        <v>183</v>
      </c>
    </row>
    <row r="17" spans="1:16" ht="13.2">
      <c r="A17" s="17" t="s">
        <v>44</v>
      </c>
      <c r="B17" s="21" t="s">
        <v>21</v>
      </c>
      <c r="C17" s="21" t="s">
        <v>202</v>
      </c>
      <c r="D17" s="17" t="s">
        <v>46</v>
      </c>
      <c r="E17" s="22" t="s">
        <v>203</v>
      </c>
      <c r="F17" s="23" t="s">
        <v>121</v>
      </c>
      <c r="G17" s="24">
        <v>4.7</v>
      </c>
      <c r="H17" s="25"/>
      <c r="I17" s="25"/>
      <c r="O17">
        <f>(I17*21)/100</f>
        <v>0</v>
      </c>
      <c r="P17" t="s">
        <v>22</v>
      </c>
    </row>
    <row r="18" spans="1:5" ht="13.2">
      <c r="A18" s="26" t="s">
        <v>49</v>
      </c>
      <c r="E18" s="27" t="s">
        <v>46</v>
      </c>
    </row>
    <row r="19" spans="1:5" ht="13.2">
      <c r="A19" s="28" t="s">
        <v>50</v>
      </c>
      <c r="E19" s="29" t="s">
        <v>412</v>
      </c>
    </row>
    <row r="20" spans="1:5" ht="250.8">
      <c r="A20" t="s">
        <v>51</v>
      </c>
      <c r="E20" s="27" t="s">
        <v>205</v>
      </c>
    </row>
    <row r="21" spans="1:16" ht="13.2">
      <c r="A21" s="17" t="s">
        <v>44</v>
      </c>
      <c r="B21" s="21" t="s">
        <v>32</v>
      </c>
      <c r="C21" s="21" t="s">
        <v>219</v>
      </c>
      <c r="D21" s="17" t="s">
        <v>46</v>
      </c>
      <c r="E21" s="22" t="s">
        <v>220</v>
      </c>
      <c r="F21" s="23" t="s">
        <v>127</v>
      </c>
      <c r="G21" s="24">
        <v>227</v>
      </c>
      <c r="H21" s="25"/>
      <c r="I21" s="25"/>
      <c r="O21">
        <f>(I21*21)/100</f>
        <v>0</v>
      </c>
      <c r="P21" t="s">
        <v>22</v>
      </c>
    </row>
    <row r="22" spans="1:5" ht="13.2">
      <c r="A22" s="26" t="s">
        <v>49</v>
      </c>
      <c r="E22" s="27" t="s">
        <v>413</v>
      </c>
    </row>
    <row r="23" spans="1:5" ht="13.2">
      <c r="A23" s="28" t="s">
        <v>50</v>
      </c>
      <c r="E23" s="29" t="s">
        <v>414</v>
      </c>
    </row>
    <row r="24" spans="1:5" ht="26.4">
      <c r="A24" t="s">
        <v>51</v>
      </c>
      <c r="E24" s="27" t="s">
        <v>223</v>
      </c>
    </row>
    <row r="25" spans="1:16" ht="13.2">
      <c r="A25" s="17" t="s">
        <v>44</v>
      </c>
      <c r="B25" s="21" t="s">
        <v>34</v>
      </c>
      <c r="C25" s="21" t="s">
        <v>415</v>
      </c>
      <c r="D25" s="17" t="s">
        <v>46</v>
      </c>
      <c r="E25" s="22" t="s">
        <v>416</v>
      </c>
      <c r="F25" s="23" t="s">
        <v>127</v>
      </c>
      <c r="G25" s="24">
        <v>185.5</v>
      </c>
      <c r="H25" s="25"/>
      <c r="I25" s="25"/>
      <c r="O25">
        <f>(I25*21)/100</f>
        <v>0</v>
      </c>
      <c r="P25" t="s">
        <v>22</v>
      </c>
    </row>
    <row r="26" spans="1:5" ht="13.2">
      <c r="A26" s="26" t="s">
        <v>49</v>
      </c>
      <c r="E26" s="27" t="s">
        <v>46</v>
      </c>
    </row>
    <row r="27" spans="1:5" ht="13.2">
      <c r="A27" s="28" t="s">
        <v>50</v>
      </c>
      <c r="E27" s="29" t="s">
        <v>417</v>
      </c>
    </row>
    <row r="28" spans="1:5" ht="39.6">
      <c r="A28" t="s">
        <v>51</v>
      </c>
      <c r="E28" s="27" t="s">
        <v>418</v>
      </c>
    </row>
    <row r="29" spans="1:16" ht="13.2">
      <c r="A29" s="17" t="s">
        <v>44</v>
      </c>
      <c r="B29" s="21" t="s">
        <v>36</v>
      </c>
      <c r="C29" s="21" t="s">
        <v>419</v>
      </c>
      <c r="D29" s="17" t="s">
        <v>46</v>
      </c>
      <c r="E29" s="22" t="s">
        <v>420</v>
      </c>
      <c r="F29" s="23" t="s">
        <v>127</v>
      </c>
      <c r="G29" s="24">
        <v>185.5</v>
      </c>
      <c r="H29" s="25"/>
      <c r="I29" s="25"/>
      <c r="O29">
        <f>(I29*21)/100</f>
        <v>0</v>
      </c>
      <c r="P29" t="s">
        <v>22</v>
      </c>
    </row>
    <row r="30" spans="1:5" ht="13.2">
      <c r="A30" s="26" t="s">
        <v>49</v>
      </c>
      <c r="E30" s="27" t="s">
        <v>46</v>
      </c>
    </row>
    <row r="31" spans="1:5" ht="13.2">
      <c r="A31" s="28" t="s">
        <v>50</v>
      </c>
      <c r="E31" s="29" t="s">
        <v>417</v>
      </c>
    </row>
    <row r="32" spans="1:5" ht="39.6">
      <c r="A32" t="s">
        <v>51</v>
      </c>
      <c r="E32" s="27" t="s">
        <v>421</v>
      </c>
    </row>
    <row r="33" spans="1:16" ht="13.2">
      <c r="A33" s="17" t="s">
        <v>44</v>
      </c>
      <c r="B33" s="21" t="s">
        <v>69</v>
      </c>
      <c r="C33" s="21" t="s">
        <v>422</v>
      </c>
      <c r="D33" s="17" t="s">
        <v>46</v>
      </c>
      <c r="E33" s="22" t="s">
        <v>423</v>
      </c>
      <c r="F33" s="23" t="s">
        <v>127</v>
      </c>
      <c r="G33" s="24">
        <v>371</v>
      </c>
      <c r="H33" s="25"/>
      <c r="I33" s="25"/>
      <c r="O33">
        <f>(I33*21)/100</f>
        <v>0</v>
      </c>
      <c r="P33" t="s">
        <v>22</v>
      </c>
    </row>
    <row r="34" spans="1:5" ht="13.2">
      <c r="A34" s="26" t="s">
        <v>49</v>
      </c>
      <c r="E34" s="27" t="s">
        <v>46</v>
      </c>
    </row>
    <row r="35" spans="1:5" ht="13.2">
      <c r="A35" s="28" t="s">
        <v>50</v>
      </c>
      <c r="E35" s="29" t="s">
        <v>424</v>
      </c>
    </row>
    <row r="36" spans="1:5" ht="26.4">
      <c r="A36" t="s">
        <v>51</v>
      </c>
      <c r="E36" s="27" t="s">
        <v>425</v>
      </c>
    </row>
    <row r="37" spans="1:16" ht="13.2">
      <c r="A37" s="17" t="s">
        <v>44</v>
      </c>
      <c r="B37" s="21" t="s">
        <v>71</v>
      </c>
      <c r="C37" s="21" t="s">
        <v>426</v>
      </c>
      <c r="D37" s="17" t="s">
        <v>46</v>
      </c>
      <c r="E37" s="22" t="s">
        <v>427</v>
      </c>
      <c r="F37" s="23" t="s">
        <v>127</v>
      </c>
      <c r="G37" s="24">
        <v>371</v>
      </c>
      <c r="H37" s="25"/>
      <c r="I37" s="25"/>
      <c r="O37">
        <f>(I37*21)/100</f>
        <v>0</v>
      </c>
      <c r="P37" t="s">
        <v>22</v>
      </c>
    </row>
    <row r="38" spans="1:5" ht="13.2">
      <c r="A38" s="26" t="s">
        <v>49</v>
      </c>
      <c r="E38" s="27" t="s">
        <v>46</v>
      </c>
    </row>
    <row r="39" spans="1:5" ht="13.2">
      <c r="A39" s="28" t="s">
        <v>50</v>
      </c>
      <c r="E39" s="29" t="s">
        <v>424</v>
      </c>
    </row>
    <row r="40" spans="1:5" ht="39.6">
      <c r="A40" t="s">
        <v>51</v>
      </c>
      <c r="E40" s="27" t="s">
        <v>428</v>
      </c>
    </row>
    <row r="41" spans="1:18" ht="12.75" customHeight="1">
      <c r="A41" s="2" t="s">
        <v>42</v>
      </c>
      <c r="B41" s="2"/>
      <c r="C41" s="31" t="s">
        <v>34</v>
      </c>
      <c r="D41" s="2"/>
      <c r="E41" s="19" t="s">
        <v>255</v>
      </c>
      <c r="F41" s="2"/>
      <c r="G41" s="2"/>
      <c r="H41" s="2"/>
      <c r="I41" s="32"/>
      <c r="O41">
        <f>0+R41</f>
        <v>0</v>
      </c>
      <c r="Q41">
        <f>0+I42+I46+I50</f>
        <v>0</v>
      </c>
      <c r="R41">
        <f>0+O42+O46+O50</f>
        <v>0</v>
      </c>
    </row>
    <row r="42" spans="1:16" ht="13.2">
      <c r="A42" s="17" t="s">
        <v>44</v>
      </c>
      <c r="B42" s="21" t="s">
        <v>39</v>
      </c>
      <c r="C42" s="21" t="s">
        <v>429</v>
      </c>
      <c r="D42" s="17" t="s">
        <v>46</v>
      </c>
      <c r="E42" s="22" t="s">
        <v>430</v>
      </c>
      <c r="F42" s="23" t="s">
        <v>127</v>
      </c>
      <c r="G42" s="24">
        <v>227</v>
      </c>
      <c r="H42" s="25"/>
      <c r="I42" s="25"/>
      <c r="O42">
        <f>(I42*21)/100</f>
        <v>0</v>
      </c>
      <c r="P42" t="s">
        <v>22</v>
      </c>
    </row>
    <row r="43" spans="1:5" ht="13.2">
      <c r="A43" s="26" t="s">
        <v>49</v>
      </c>
      <c r="E43" s="27" t="s">
        <v>431</v>
      </c>
    </row>
    <row r="44" spans="1:5" ht="13.2">
      <c r="A44" s="28" t="s">
        <v>50</v>
      </c>
      <c r="E44" s="29" t="s">
        <v>414</v>
      </c>
    </row>
    <row r="45" spans="1:5" ht="52.8">
      <c r="A45" t="s">
        <v>51</v>
      </c>
      <c r="E45" s="27" t="s">
        <v>266</v>
      </c>
    </row>
    <row r="46" spans="1:16" ht="13.2">
      <c r="A46" s="17" t="s">
        <v>44</v>
      </c>
      <c r="B46" s="21" t="s">
        <v>41</v>
      </c>
      <c r="C46" s="21" t="s">
        <v>432</v>
      </c>
      <c r="D46" s="17" t="s">
        <v>46</v>
      </c>
      <c r="E46" s="22" t="s">
        <v>433</v>
      </c>
      <c r="F46" s="23" t="s">
        <v>127</v>
      </c>
      <c r="G46" s="24">
        <v>203.99</v>
      </c>
      <c r="H46" s="25"/>
      <c r="I46" s="25"/>
      <c r="O46">
        <f>(I46*21)/100</f>
        <v>0</v>
      </c>
      <c r="P46" t="s">
        <v>22</v>
      </c>
    </row>
    <row r="47" spans="1:5" ht="13.2">
      <c r="A47" s="26" t="s">
        <v>49</v>
      </c>
      <c r="E47" s="27" t="s">
        <v>434</v>
      </c>
    </row>
    <row r="48" spans="1:5" ht="13.2">
      <c r="A48" s="28" t="s">
        <v>50</v>
      </c>
      <c r="E48" s="29" t="s">
        <v>435</v>
      </c>
    </row>
    <row r="49" spans="1:5" ht="158.4">
      <c r="A49" t="s">
        <v>51</v>
      </c>
      <c r="E49" s="27" t="s">
        <v>436</v>
      </c>
    </row>
    <row r="50" spans="1:16" ht="26.4">
      <c r="A50" s="17" t="s">
        <v>44</v>
      </c>
      <c r="B50" s="21" t="s">
        <v>83</v>
      </c>
      <c r="C50" s="21" t="s">
        <v>437</v>
      </c>
      <c r="D50" s="17" t="s">
        <v>46</v>
      </c>
      <c r="E50" s="22" t="s">
        <v>438</v>
      </c>
      <c r="F50" s="23" t="s">
        <v>127</v>
      </c>
      <c r="G50" s="24">
        <v>23.01</v>
      </c>
      <c r="H50" s="25"/>
      <c r="I50" s="25"/>
      <c r="O50">
        <f>(I50*21)/100</f>
        <v>0</v>
      </c>
      <c r="P50" t="s">
        <v>22</v>
      </c>
    </row>
    <row r="51" spans="1:5" ht="26.4">
      <c r="A51" s="26" t="s">
        <v>49</v>
      </c>
      <c r="E51" s="27" t="s">
        <v>439</v>
      </c>
    </row>
    <row r="52" spans="1:5" ht="13.2">
      <c r="A52" s="28" t="s">
        <v>50</v>
      </c>
      <c r="E52" s="29" t="s">
        <v>440</v>
      </c>
    </row>
    <row r="53" spans="1:5" ht="158.4">
      <c r="A53" t="s">
        <v>51</v>
      </c>
      <c r="E53" s="27" t="s">
        <v>436</v>
      </c>
    </row>
    <row r="54" spans="1:18" ht="12.75" customHeight="1">
      <c r="A54" s="2" t="s">
        <v>42</v>
      </c>
      <c r="B54" s="2"/>
      <c r="C54" s="31" t="s">
        <v>39</v>
      </c>
      <c r="D54" s="2"/>
      <c r="E54" s="19" t="s">
        <v>324</v>
      </c>
      <c r="F54" s="2"/>
      <c r="G54" s="2"/>
      <c r="H54" s="2"/>
      <c r="I54" s="32"/>
      <c r="O54">
        <f>0+R54</f>
        <v>0</v>
      </c>
      <c r="Q54">
        <f>0+I55+I59+I63+I67</f>
        <v>0</v>
      </c>
      <c r="R54">
        <f>0+O55+O59+O63+O67</f>
        <v>0</v>
      </c>
    </row>
    <row r="55" spans="1:16" ht="13.2">
      <c r="A55" s="17" t="s">
        <v>44</v>
      </c>
      <c r="B55" s="21" t="s">
        <v>87</v>
      </c>
      <c r="C55" s="21" t="s">
        <v>441</v>
      </c>
      <c r="D55" s="17" t="s">
        <v>46</v>
      </c>
      <c r="E55" s="22" t="s">
        <v>442</v>
      </c>
      <c r="F55" s="23" t="s">
        <v>141</v>
      </c>
      <c r="G55" s="24">
        <v>8</v>
      </c>
      <c r="H55" s="25"/>
      <c r="I55" s="25"/>
      <c r="O55">
        <f>(I55*21)/100</f>
        <v>0</v>
      </c>
      <c r="P55" t="s">
        <v>22</v>
      </c>
    </row>
    <row r="56" spans="1:5" ht="13.2">
      <c r="A56" s="26" t="s">
        <v>49</v>
      </c>
      <c r="E56" s="27" t="s">
        <v>46</v>
      </c>
    </row>
    <row r="57" spans="1:5" ht="13.2">
      <c r="A57" s="28" t="s">
        <v>50</v>
      </c>
      <c r="E57" s="29" t="s">
        <v>443</v>
      </c>
    </row>
    <row r="58" spans="1:5" ht="39.6">
      <c r="A58" t="s">
        <v>51</v>
      </c>
      <c r="E58" s="27" t="s">
        <v>444</v>
      </c>
    </row>
    <row r="59" spans="1:16" ht="26.4">
      <c r="A59" s="17" t="s">
        <v>44</v>
      </c>
      <c r="B59" s="21" t="s">
        <v>91</v>
      </c>
      <c r="C59" s="21" t="s">
        <v>445</v>
      </c>
      <c r="D59" s="17" t="s">
        <v>46</v>
      </c>
      <c r="E59" s="22" t="s">
        <v>446</v>
      </c>
      <c r="F59" s="23" t="s">
        <v>141</v>
      </c>
      <c r="G59" s="24">
        <v>8</v>
      </c>
      <c r="H59" s="25"/>
      <c r="I59" s="25"/>
      <c r="O59">
        <f>(I59*21)/100</f>
        <v>0</v>
      </c>
      <c r="P59" t="s">
        <v>22</v>
      </c>
    </row>
    <row r="60" spans="1:5" ht="13.2">
      <c r="A60" s="26" t="s">
        <v>49</v>
      </c>
      <c r="E60" s="27" t="s">
        <v>46</v>
      </c>
    </row>
    <row r="61" spans="1:5" ht="13.2">
      <c r="A61" s="28" t="s">
        <v>50</v>
      </c>
      <c r="E61" s="29" t="s">
        <v>443</v>
      </c>
    </row>
    <row r="62" spans="1:5" ht="79.2">
      <c r="A62" t="s">
        <v>51</v>
      </c>
      <c r="E62" s="27" t="s">
        <v>447</v>
      </c>
    </row>
    <row r="63" spans="1:16" ht="13.2">
      <c r="A63" s="17" t="s">
        <v>44</v>
      </c>
      <c r="B63" s="21" t="s">
        <v>96</v>
      </c>
      <c r="C63" s="21" t="s">
        <v>448</v>
      </c>
      <c r="D63" s="17" t="s">
        <v>46</v>
      </c>
      <c r="E63" s="22" t="s">
        <v>449</v>
      </c>
      <c r="F63" s="23" t="s">
        <v>141</v>
      </c>
      <c r="G63" s="24">
        <v>147</v>
      </c>
      <c r="H63" s="25"/>
      <c r="I63" s="25"/>
      <c r="O63">
        <f>(I63*21)/100</f>
        <v>0</v>
      </c>
      <c r="P63" t="s">
        <v>22</v>
      </c>
    </row>
    <row r="64" spans="1:5" ht="13.2">
      <c r="A64" s="26" t="s">
        <v>49</v>
      </c>
      <c r="E64" s="27" t="s">
        <v>46</v>
      </c>
    </row>
    <row r="65" spans="1:5" ht="13.2">
      <c r="A65" s="28" t="s">
        <v>50</v>
      </c>
      <c r="E65" s="29" t="s">
        <v>450</v>
      </c>
    </row>
    <row r="66" spans="1:5" ht="52.8">
      <c r="A66" t="s">
        <v>51</v>
      </c>
      <c r="E66" s="27" t="s">
        <v>380</v>
      </c>
    </row>
    <row r="67" spans="1:16" ht="13.2">
      <c r="A67" s="17" t="s">
        <v>44</v>
      </c>
      <c r="B67" s="21" t="s">
        <v>101</v>
      </c>
      <c r="C67" s="21" t="s">
        <v>376</v>
      </c>
      <c r="D67" s="17" t="s">
        <v>46</v>
      </c>
      <c r="E67" s="22" t="s">
        <v>377</v>
      </c>
      <c r="F67" s="23" t="s">
        <v>141</v>
      </c>
      <c r="G67" s="24">
        <v>85</v>
      </c>
      <c r="H67" s="25"/>
      <c r="I67" s="25"/>
      <c r="O67">
        <f>(I67*21)/100</f>
        <v>0</v>
      </c>
      <c r="P67" t="s">
        <v>22</v>
      </c>
    </row>
    <row r="68" spans="1:5" ht="13.2">
      <c r="A68" s="26" t="s">
        <v>49</v>
      </c>
      <c r="E68" s="27" t="s">
        <v>451</v>
      </c>
    </row>
    <row r="69" spans="1:5" ht="13.2">
      <c r="A69" s="28" t="s">
        <v>50</v>
      </c>
      <c r="E69" s="29" t="s">
        <v>452</v>
      </c>
    </row>
    <row r="70" spans="1:5" ht="52.8">
      <c r="A70" t="s">
        <v>51</v>
      </c>
      <c r="E70" s="27" t="s">
        <v>380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10" sqref="H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" customHeight="1">
      <c r="B2" s="4"/>
      <c r="C2" s="4"/>
      <c r="D2" s="4"/>
      <c r="E2" s="3" t="s">
        <v>12</v>
      </c>
      <c r="F2" s="4"/>
      <c r="G2" s="4"/>
      <c r="H2" s="2"/>
      <c r="I2" s="2"/>
      <c r="O2">
        <f>0+O8</f>
        <v>0</v>
      </c>
      <c r="P2" t="s">
        <v>21</v>
      </c>
    </row>
    <row r="3" spans="1:16" ht="15" customHeight="1">
      <c r="A3" t="s">
        <v>11</v>
      </c>
      <c r="B3" s="10" t="s">
        <v>13</v>
      </c>
      <c r="C3" s="37" t="s">
        <v>14</v>
      </c>
      <c r="D3" s="33"/>
      <c r="E3" s="11" t="s">
        <v>15</v>
      </c>
      <c r="F3" s="4"/>
      <c r="G3" s="9"/>
      <c r="H3" s="8" t="s">
        <v>453</v>
      </c>
      <c r="I3" s="30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453</v>
      </c>
      <c r="D4" s="39"/>
      <c r="E4" s="13" t="s">
        <v>454</v>
      </c>
      <c r="F4" s="2"/>
      <c r="G4" s="2"/>
      <c r="H4" s="14"/>
      <c r="I4" s="14"/>
      <c r="O4" t="s">
        <v>19</v>
      </c>
      <c r="P4" t="s">
        <v>22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 customHeight="1">
      <c r="A6" s="36"/>
      <c r="B6" s="36"/>
      <c r="C6" s="36"/>
      <c r="D6" s="36"/>
      <c r="E6" s="36"/>
      <c r="F6" s="36"/>
      <c r="G6" s="36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455</v>
      </c>
      <c r="D9" s="17" t="s">
        <v>46</v>
      </c>
      <c r="E9" s="22" t="s">
        <v>456</v>
      </c>
      <c r="F9" s="23" t="s">
        <v>48</v>
      </c>
      <c r="G9" s="24">
        <v>1</v>
      </c>
      <c r="H9" s="25"/>
      <c r="I9" s="25"/>
      <c r="O9">
        <f>(I9*21)/100</f>
        <v>0</v>
      </c>
      <c r="P9" t="s">
        <v>22</v>
      </c>
    </row>
    <row r="10" spans="1:5" ht="250.8">
      <c r="A10" s="26" t="s">
        <v>49</v>
      </c>
      <c r="E10" s="27" t="s">
        <v>457</v>
      </c>
    </row>
    <row r="11" spans="1:5" ht="13.2">
      <c r="A11" s="28" t="s">
        <v>50</v>
      </c>
      <c r="E11" s="29" t="s">
        <v>339</v>
      </c>
    </row>
    <row r="12" spans="1:5" ht="13.2">
      <c r="A12" t="s">
        <v>51</v>
      </c>
      <c r="E12" s="27" t="s">
        <v>458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8"/>
  <sheetViews>
    <sheetView workbookViewId="0" topLeftCell="A1">
      <pane ySplit="7" topLeftCell="A8" activePane="bottomLeft" state="frozen"/>
      <selection pane="bottomLeft" activeCell="L88" sqref="L8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0+O8+O17+O34+O39+O80</f>
        <v>0</v>
      </c>
      <c r="P2" t="s">
        <v>21</v>
      </c>
    </row>
    <row r="3" spans="1:16" ht="15" customHeight="1">
      <c r="A3" t="s">
        <v>11</v>
      </c>
      <c r="B3" s="10" t="s">
        <v>13</v>
      </c>
      <c r="C3" s="37" t="s">
        <v>14</v>
      </c>
      <c r="D3" s="33"/>
      <c r="E3" s="11" t="s">
        <v>15</v>
      </c>
      <c r="F3" s="4"/>
      <c r="G3" s="9"/>
      <c r="H3" s="8" t="s">
        <v>459</v>
      </c>
      <c r="I3" s="30">
        <f>0+I8+I17+I34+I39+I80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459</v>
      </c>
      <c r="D4" s="39"/>
      <c r="E4" s="13" t="s">
        <v>460</v>
      </c>
      <c r="F4" s="2"/>
      <c r="G4" s="2"/>
      <c r="H4" s="14"/>
      <c r="I4" s="14"/>
      <c r="O4" t="s">
        <v>19</v>
      </c>
      <c r="P4" t="s">
        <v>22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 customHeight="1">
      <c r="A6" s="36"/>
      <c r="B6" s="36"/>
      <c r="C6" s="36"/>
      <c r="D6" s="36"/>
      <c r="E6" s="36"/>
      <c r="F6" s="36"/>
      <c r="G6" s="36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3.2">
      <c r="A9" s="17" t="s">
        <v>44</v>
      </c>
      <c r="B9" s="21" t="s">
        <v>28</v>
      </c>
      <c r="C9" s="21" t="s">
        <v>461</v>
      </c>
      <c r="D9" s="17" t="s">
        <v>46</v>
      </c>
      <c r="E9" s="22" t="s">
        <v>109</v>
      </c>
      <c r="F9" s="23" t="s">
        <v>121</v>
      </c>
      <c r="G9" s="24">
        <v>16.8</v>
      </c>
      <c r="H9" s="25"/>
      <c r="I9" s="25"/>
      <c r="O9">
        <f>(I9*21)/100</f>
        <v>0</v>
      </c>
      <c r="P9" t="s">
        <v>22</v>
      </c>
    </row>
    <row r="10" spans="1:5" ht="26.4">
      <c r="A10" s="26" t="s">
        <v>49</v>
      </c>
      <c r="E10" s="27" t="s">
        <v>462</v>
      </c>
    </row>
    <row r="11" spans="1:5" ht="13.2">
      <c r="A11" s="28" t="s">
        <v>50</v>
      </c>
      <c r="E11" s="29" t="s">
        <v>463</v>
      </c>
    </row>
    <row r="12" spans="1:5" ht="26.4">
      <c r="A12" t="s">
        <v>51</v>
      </c>
      <c r="E12" s="27" t="s">
        <v>113</v>
      </c>
    </row>
    <row r="13" spans="1:16" ht="13.2">
      <c r="A13" s="17" t="s">
        <v>44</v>
      </c>
      <c r="B13" s="21" t="s">
        <v>22</v>
      </c>
      <c r="C13" s="21" t="s">
        <v>464</v>
      </c>
      <c r="D13" s="17" t="s">
        <v>46</v>
      </c>
      <c r="E13" s="22" t="s">
        <v>465</v>
      </c>
      <c r="F13" s="23" t="s">
        <v>316</v>
      </c>
      <c r="G13" s="24">
        <v>1</v>
      </c>
      <c r="H13" s="25"/>
      <c r="I13" s="25"/>
      <c r="O13">
        <f>(I13*21)/100</f>
        <v>0</v>
      </c>
      <c r="P13" t="s">
        <v>22</v>
      </c>
    </row>
    <row r="14" spans="1:5" ht="13.2">
      <c r="A14" s="26" t="s">
        <v>49</v>
      </c>
      <c r="E14" s="27" t="s">
        <v>46</v>
      </c>
    </row>
    <row r="15" spans="1:5" ht="13.2">
      <c r="A15" s="28" t="s">
        <v>50</v>
      </c>
      <c r="E15" s="29" t="s">
        <v>46</v>
      </c>
    </row>
    <row r="16" spans="1:5" ht="13.2">
      <c r="A16" t="s">
        <v>51</v>
      </c>
      <c r="E16" s="27" t="s">
        <v>65</v>
      </c>
    </row>
    <row r="17" spans="1:18" ht="12.75" customHeight="1">
      <c r="A17" s="2" t="s">
        <v>42</v>
      </c>
      <c r="B17" s="2"/>
      <c r="C17" s="31" t="s">
        <v>28</v>
      </c>
      <c r="D17" s="2"/>
      <c r="E17" s="19" t="s">
        <v>118</v>
      </c>
      <c r="F17" s="2"/>
      <c r="G17" s="2"/>
      <c r="H17" s="2"/>
      <c r="I17" s="32"/>
      <c r="O17">
        <f>0+R17</f>
        <v>0</v>
      </c>
      <c r="Q17">
        <f>0+I18+I22+I26+I30</f>
        <v>0</v>
      </c>
      <c r="R17">
        <f>0+O18+O22+O26+O30</f>
        <v>0</v>
      </c>
    </row>
    <row r="18" spans="1:16" ht="13.2">
      <c r="A18" s="17" t="s">
        <v>44</v>
      </c>
      <c r="B18" s="21" t="s">
        <v>21</v>
      </c>
      <c r="C18" s="21" t="s">
        <v>170</v>
      </c>
      <c r="D18" s="17" t="s">
        <v>46</v>
      </c>
      <c r="E18" s="22" t="s">
        <v>171</v>
      </c>
      <c r="F18" s="23" t="s">
        <v>121</v>
      </c>
      <c r="G18" s="24">
        <v>92.4</v>
      </c>
      <c r="H18" s="25"/>
      <c r="I18" s="25"/>
      <c r="O18">
        <f>(I18*21)/100</f>
        <v>0</v>
      </c>
      <c r="P18" t="s">
        <v>22</v>
      </c>
    </row>
    <row r="19" spans="1:5" ht="26.4">
      <c r="A19" s="26" t="s">
        <v>49</v>
      </c>
      <c r="E19" s="27" t="s">
        <v>466</v>
      </c>
    </row>
    <row r="20" spans="1:5" ht="13.2">
      <c r="A20" s="28" t="s">
        <v>50</v>
      </c>
      <c r="E20" s="29" t="s">
        <v>467</v>
      </c>
    </row>
    <row r="21" spans="1:5" ht="330">
      <c r="A21" t="s">
        <v>51</v>
      </c>
      <c r="E21" s="27" t="s">
        <v>174</v>
      </c>
    </row>
    <row r="22" spans="1:16" ht="13.2">
      <c r="A22" s="17" t="s">
        <v>44</v>
      </c>
      <c r="B22" s="21" t="s">
        <v>32</v>
      </c>
      <c r="C22" s="21" t="s">
        <v>175</v>
      </c>
      <c r="D22" s="17" t="s">
        <v>46</v>
      </c>
      <c r="E22" s="22" t="s">
        <v>176</v>
      </c>
      <c r="F22" s="23" t="s">
        <v>121</v>
      </c>
      <c r="G22" s="24">
        <v>6.528</v>
      </c>
      <c r="H22" s="25"/>
      <c r="I22" s="25"/>
      <c r="O22">
        <f>(I22*21)/100</f>
        <v>0</v>
      </c>
      <c r="P22" t="s">
        <v>22</v>
      </c>
    </row>
    <row r="23" spans="1:5" ht="26.4">
      <c r="A23" s="26" t="s">
        <v>49</v>
      </c>
      <c r="E23" s="27" t="s">
        <v>468</v>
      </c>
    </row>
    <row r="24" spans="1:5" ht="13.2">
      <c r="A24" s="28" t="s">
        <v>50</v>
      </c>
      <c r="E24" s="29" t="s">
        <v>469</v>
      </c>
    </row>
    <row r="25" spans="1:5" ht="330">
      <c r="A25" t="s">
        <v>51</v>
      </c>
      <c r="E25" s="27" t="s">
        <v>174</v>
      </c>
    </row>
    <row r="26" spans="1:16" ht="13.2">
      <c r="A26" s="17" t="s">
        <v>44</v>
      </c>
      <c r="B26" s="21" t="s">
        <v>34</v>
      </c>
      <c r="C26" s="21" t="s">
        <v>470</v>
      </c>
      <c r="D26" s="17" t="s">
        <v>46</v>
      </c>
      <c r="E26" s="22" t="s">
        <v>471</v>
      </c>
      <c r="F26" s="23" t="s">
        <v>121</v>
      </c>
      <c r="G26" s="24">
        <v>75.6</v>
      </c>
      <c r="H26" s="25"/>
      <c r="I26" s="25"/>
      <c r="O26">
        <f>(I26*21)/100</f>
        <v>0</v>
      </c>
      <c r="P26" t="s">
        <v>22</v>
      </c>
    </row>
    <row r="27" spans="1:5" ht="13.2">
      <c r="A27" s="26" t="s">
        <v>49</v>
      </c>
      <c r="E27" s="27" t="s">
        <v>472</v>
      </c>
    </row>
    <row r="28" spans="1:5" ht="13.2">
      <c r="A28" s="28" t="s">
        <v>50</v>
      </c>
      <c r="E28" s="29" t="s">
        <v>473</v>
      </c>
    </row>
    <row r="29" spans="1:5" ht="237.6">
      <c r="A29" t="s">
        <v>51</v>
      </c>
      <c r="E29" s="27" t="s">
        <v>474</v>
      </c>
    </row>
    <row r="30" spans="1:16" ht="13.2">
      <c r="A30" s="17" t="s">
        <v>44</v>
      </c>
      <c r="B30" s="21" t="s">
        <v>36</v>
      </c>
      <c r="C30" s="21" t="s">
        <v>213</v>
      </c>
      <c r="D30" s="17" t="s">
        <v>46</v>
      </c>
      <c r="E30" s="22" t="s">
        <v>214</v>
      </c>
      <c r="F30" s="23" t="s">
        <v>121</v>
      </c>
      <c r="G30" s="24">
        <v>16.8</v>
      </c>
      <c r="H30" s="25"/>
      <c r="I30" s="25"/>
      <c r="O30">
        <f>(I30*21)/100</f>
        <v>0</v>
      </c>
      <c r="P30" t="s">
        <v>22</v>
      </c>
    </row>
    <row r="31" spans="1:5" ht="13.2">
      <c r="A31" s="26" t="s">
        <v>49</v>
      </c>
      <c r="E31" s="27" t="s">
        <v>475</v>
      </c>
    </row>
    <row r="32" spans="1:5" ht="13.2">
      <c r="A32" s="28" t="s">
        <v>50</v>
      </c>
      <c r="E32" s="29" t="s">
        <v>476</v>
      </c>
    </row>
    <row r="33" spans="1:5" ht="303.6">
      <c r="A33" t="s">
        <v>51</v>
      </c>
      <c r="E33" s="27" t="s">
        <v>217</v>
      </c>
    </row>
    <row r="34" spans="1:18" ht="12.75" customHeight="1">
      <c r="A34" s="2" t="s">
        <v>42</v>
      </c>
      <c r="B34" s="2"/>
      <c r="C34" s="31" t="s">
        <v>22</v>
      </c>
      <c r="D34" s="2"/>
      <c r="E34" s="19" t="s">
        <v>224</v>
      </c>
      <c r="F34" s="2"/>
      <c r="G34" s="2"/>
      <c r="H34" s="2"/>
      <c r="I34" s="32"/>
      <c r="O34">
        <f>0+R34</f>
        <v>0</v>
      </c>
      <c r="Q34">
        <f>0+I35</f>
        <v>0</v>
      </c>
      <c r="R34">
        <f>0+O35</f>
        <v>0</v>
      </c>
    </row>
    <row r="35" spans="1:16" ht="13.2">
      <c r="A35" s="17" t="s">
        <v>44</v>
      </c>
      <c r="B35" s="21" t="s">
        <v>69</v>
      </c>
      <c r="C35" s="21" t="s">
        <v>477</v>
      </c>
      <c r="D35" s="17" t="s">
        <v>46</v>
      </c>
      <c r="E35" s="22" t="s">
        <v>478</v>
      </c>
      <c r="F35" s="23" t="s">
        <v>121</v>
      </c>
      <c r="G35" s="24">
        <v>6.54</v>
      </c>
      <c r="H35" s="25"/>
      <c r="I35" s="25"/>
      <c r="O35">
        <f>(I35*21)/100</f>
        <v>0</v>
      </c>
      <c r="P35" t="s">
        <v>22</v>
      </c>
    </row>
    <row r="36" spans="1:5" ht="13.2">
      <c r="A36" s="26" t="s">
        <v>49</v>
      </c>
      <c r="E36" s="27" t="s">
        <v>479</v>
      </c>
    </row>
    <row r="37" spans="1:5" ht="13.2">
      <c r="A37" s="28" t="s">
        <v>50</v>
      </c>
      <c r="E37" s="29" t="s">
        <v>480</v>
      </c>
    </row>
    <row r="38" spans="1:5" ht="382.8">
      <c r="A38" t="s">
        <v>51</v>
      </c>
      <c r="E38" s="27" t="s">
        <v>481</v>
      </c>
    </row>
    <row r="39" spans="1:18" ht="12.75" customHeight="1">
      <c r="A39" s="2" t="s">
        <v>42</v>
      </c>
      <c r="B39" s="2"/>
      <c r="C39" s="31" t="s">
        <v>69</v>
      </c>
      <c r="D39" s="2"/>
      <c r="E39" s="19" t="s">
        <v>482</v>
      </c>
      <c r="F39" s="2"/>
      <c r="G39" s="2"/>
      <c r="H39" s="2"/>
      <c r="I39" s="32"/>
      <c r="O39">
        <f>0+R39</f>
        <v>0</v>
      </c>
      <c r="Q39">
        <f>0+I40+I44+I48+I52+I56+I60+I64+I68+I72+I76</f>
        <v>0</v>
      </c>
      <c r="R39">
        <f>0+O40+O44+O48+O52+O56+O60+O64+O68+O72+O76</f>
        <v>0</v>
      </c>
    </row>
    <row r="40" spans="1:16" ht="13.2">
      <c r="A40" s="17" t="s">
        <v>44</v>
      </c>
      <c r="B40" s="21" t="s">
        <v>71</v>
      </c>
      <c r="C40" s="21" t="s">
        <v>483</v>
      </c>
      <c r="D40" s="17" t="s">
        <v>46</v>
      </c>
      <c r="E40" s="22" t="s">
        <v>484</v>
      </c>
      <c r="F40" s="23" t="s">
        <v>141</v>
      </c>
      <c r="G40" s="24">
        <v>140</v>
      </c>
      <c r="H40" s="25"/>
      <c r="I40" s="25"/>
      <c r="O40">
        <f>(I40*21)/100</f>
        <v>0</v>
      </c>
      <c r="P40" t="s">
        <v>22</v>
      </c>
    </row>
    <row r="41" spans="1:5" ht="13.2">
      <c r="A41" s="26" t="s">
        <v>49</v>
      </c>
      <c r="E41" s="27" t="s">
        <v>46</v>
      </c>
    </row>
    <row r="42" spans="1:5" ht="13.2">
      <c r="A42" s="28" t="s">
        <v>50</v>
      </c>
      <c r="E42" s="29" t="s">
        <v>485</v>
      </c>
    </row>
    <row r="43" spans="1:5" ht="145.2">
      <c r="A43" t="s">
        <v>51</v>
      </c>
      <c r="E43" s="27" t="s">
        <v>486</v>
      </c>
    </row>
    <row r="44" spans="1:16" ht="13.2">
      <c r="A44" s="17" t="s">
        <v>44</v>
      </c>
      <c r="B44" s="21" t="s">
        <v>39</v>
      </c>
      <c r="C44" s="21" t="s">
        <v>487</v>
      </c>
      <c r="D44" s="17" t="s">
        <v>46</v>
      </c>
      <c r="E44" s="22" t="s">
        <v>488</v>
      </c>
      <c r="F44" s="23" t="s">
        <v>141</v>
      </c>
      <c r="G44" s="24">
        <v>146</v>
      </c>
      <c r="H44" s="25"/>
      <c r="I44" s="25"/>
      <c r="O44">
        <f>(I44*21)/100</f>
        <v>0</v>
      </c>
      <c r="P44" t="s">
        <v>22</v>
      </c>
    </row>
    <row r="45" spans="1:5" ht="13.2">
      <c r="A45" s="26" t="s">
        <v>49</v>
      </c>
      <c r="E45" s="27" t="s">
        <v>46</v>
      </c>
    </row>
    <row r="46" spans="1:5" ht="39.6">
      <c r="A46" s="28" t="s">
        <v>50</v>
      </c>
      <c r="E46" s="29" t="s">
        <v>489</v>
      </c>
    </row>
    <row r="47" spans="1:5" ht="132">
      <c r="A47" t="s">
        <v>51</v>
      </c>
      <c r="E47" s="27" t="s">
        <v>490</v>
      </c>
    </row>
    <row r="48" spans="1:16" ht="13.2">
      <c r="A48" s="17" t="s">
        <v>44</v>
      </c>
      <c r="B48" s="21" t="s">
        <v>41</v>
      </c>
      <c r="C48" s="21" t="s">
        <v>491</v>
      </c>
      <c r="D48" s="17" t="s">
        <v>46</v>
      </c>
      <c r="E48" s="22" t="s">
        <v>492</v>
      </c>
      <c r="F48" s="23" t="s">
        <v>141</v>
      </c>
      <c r="G48" s="24">
        <v>80</v>
      </c>
      <c r="H48" s="25"/>
      <c r="I48" s="25"/>
      <c r="O48">
        <f>(I48*21)/100</f>
        <v>0</v>
      </c>
      <c r="P48" t="s">
        <v>22</v>
      </c>
    </row>
    <row r="49" spans="1:5" ht="13.2">
      <c r="A49" s="26" t="s">
        <v>49</v>
      </c>
      <c r="E49" s="27" t="s">
        <v>493</v>
      </c>
    </row>
    <row r="50" spans="1:5" ht="13.2">
      <c r="A50" s="28" t="s">
        <v>50</v>
      </c>
      <c r="E50" s="29" t="s">
        <v>494</v>
      </c>
    </row>
    <row r="51" spans="1:5" ht="92.4">
      <c r="A51" t="s">
        <v>51</v>
      </c>
      <c r="E51" s="27" t="s">
        <v>495</v>
      </c>
    </row>
    <row r="52" spans="1:16" ht="13.2">
      <c r="A52" s="17" t="s">
        <v>44</v>
      </c>
      <c r="B52" s="21" t="s">
        <v>83</v>
      </c>
      <c r="C52" s="21" t="s">
        <v>496</v>
      </c>
      <c r="D52" s="17" t="s">
        <v>46</v>
      </c>
      <c r="E52" s="22" t="s">
        <v>497</v>
      </c>
      <c r="F52" s="23" t="s">
        <v>141</v>
      </c>
      <c r="G52" s="24">
        <v>150</v>
      </c>
      <c r="H52" s="25"/>
      <c r="I52" s="25"/>
      <c r="O52">
        <f>(I52*21)/100</f>
        <v>0</v>
      </c>
      <c r="P52" t="s">
        <v>22</v>
      </c>
    </row>
    <row r="53" spans="1:5" ht="13.2">
      <c r="A53" s="26" t="s">
        <v>49</v>
      </c>
      <c r="E53" s="27" t="s">
        <v>498</v>
      </c>
    </row>
    <row r="54" spans="1:5" ht="13.2">
      <c r="A54" s="28" t="s">
        <v>50</v>
      </c>
      <c r="E54" s="29" t="s">
        <v>499</v>
      </c>
    </row>
    <row r="55" spans="1:5" ht="92.4">
      <c r="A55" t="s">
        <v>51</v>
      </c>
      <c r="E55" s="27" t="s">
        <v>495</v>
      </c>
    </row>
    <row r="56" spans="1:16" ht="26.4">
      <c r="A56" s="17" t="s">
        <v>44</v>
      </c>
      <c r="B56" s="21" t="s">
        <v>87</v>
      </c>
      <c r="C56" s="21" t="s">
        <v>500</v>
      </c>
      <c r="D56" s="17" t="s">
        <v>46</v>
      </c>
      <c r="E56" s="22" t="s">
        <v>501</v>
      </c>
      <c r="F56" s="23" t="s">
        <v>316</v>
      </c>
      <c r="G56" s="24">
        <v>4</v>
      </c>
      <c r="H56" s="25"/>
      <c r="I56" s="25"/>
      <c r="O56">
        <f>(I56*21)/100</f>
        <v>0</v>
      </c>
      <c r="P56" t="s">
        <v>22</v>
      </c>
    </row>
    <row r="57" spans="1:5" ht="13.2">
      <c r="A57" s="26" t="s">
        <v>49</v>
      </c>
      <c r="E57" s="27" t="s">
        <v>502</v>
      </c>
    </row>
    <row r="58" spans="1:5" ht="13.2">
      <c r="A58" s="28" t="s">
        <v>50</v>
      </c>
      <c r="E58" s="29" t="s">
        <v>318</v>
      </c>
    </row>
    <row r="59" spans="1:5" ht="118.8">
      <c r="A59" t="s">
        <v>51</v>
      </c>
      <c r="E59" s="27" t="s">
        <v>503</v>
      </c>
    </row>
    <row r="60" spans="1:16" ht="13.2">
      <c r="A60" s="17" t="s">
        <v>44</v>
      </c>
      <c r="B60" s="21" t="s">
        <v>91</v>
      </c>
      <c r="C60" s="21" t="s">
        <v>504</v>
      </c>
      <c r="D60" s="17" t="s">
        <v>46</v>
      </c>
      <c r="E60" s="22" t="s">
        <v>505</v>
      </c>
      <c r="F60" s="23" t="s">
        <v>316</v>
      </c>
      <c r="G60" s="24">
        <v>2</v>
      </c>
      <c r="H60" s="25"/>
      <c r="I60" s="25"/>
      <c r="O60">
        <f>(I60*21)/100</f>
        <v>0</v>
      </c>
      <c r="P60" t="s">
        <v>22</v>
      </c>
    </row>
    <row r="61" spans="1:5" ht="13.2">
      <c r="A61" s="26" t="s">
        <v>49</v>
      </c>
      <c r="E61" s="27" t="s">
        <v>506</v>
      </c>
    </row>
    <row r="62" spans="1:5" ht="13.2">
      <c r="A62" s="28" t="s">
        <v>50</v>
      </c>
      <c r="E62" s="29" t="s">
        <v>401</v>
      </c>
    </row>
    <row r="63" spans="1:5" ht="118.8">
      <c r="A63" t="s">
        <v>51</v>
      </c>
      <c r="E63" s="27" t="s">
        <v>503</v>
      </c>
    </row>
    <row r="64" spans="1:16" ht="26.4">
      <c r="A64" s="17" t="s">
        <v>44</v>
      </c>
      <c r="B64" s="21" t="s">
        <v>96</v>
      </c>
      <c r="C64" s="21" t="s">
        <v>507</v>
      </c>
      <c r="D64" s="17" t="s">
        <v>46</v>
      </c>
      <c r="E64" s="22" t="s">
        <v>508</v>
      </c>
      <c r="F64" s="23" t="s">
        <v>316</v>
      </c>
      <c r="G64" s="24">
        <v>2</v>
      </c>
      <c r="H64" s="25"/>
      <c r="I64" s="25"/>
      <c r="O64">
        <f>(I64*21)/100</f>
        <v>0</v>
      </c>
      <c r="P64" t="s">
        <v>22</v>
      </c>
    </row>
    <row r="65" spans="1:5" ht="13.2">
      <c r="A65" s="26" t="s">
        <v>49</v>
      </c>
      <c r="E65" s="27" t="s">
        <v>509</v>
      </c>
    </row>
    <row r="66" spans="1:5" ht="13.2">
      <c r="A66" s="28" t="s">
        <v>50</v>
      </c>
      <c r="E66" s="29" t="s">
        <v>401</v>
      </c>
    </row>
    <row r="67" spans="1:5" ht="105.6">
      <c r="A67" t="s">
        <v>51</v>
      </c>
      <c r="E67" s="27" t="s">
        <v>510</v>
      </c>
    </row>
    <row r="68" spans="1:16" ht="26.4">
      <c r="A68" s="17" t="s">
        <v>44</v>
      </c>
      <c r="B68" s="21" t="s">
        <v>101</v>
      </c>
      <c r="C68" s="21" t="s">
        <v>511</v>
      </c>
      <c r="D68" s="17" t="s">
        <v>46</v>
      </c>
      <c r="E68" s="22" t="s">
        <v>512</v>
      </c>
      <c r="F68" s="23" t="s">
        <v>316</v>
      </c>
      <c r="G68" s="24">
        <v>4</v>
      </c>
      <c r="H68" s="25"/>
      <c r="I68" s="25"/>
      <c r="O68">
        <f>(I68*21)/100</f>
        <v>0</v>
      </c>
      <c r="P68" t="s">
        <v>22</v>
      </c>
    </row>
    <row r="69" spans="1:5" ht="13.2">
      <c r="A69" s="26" t="s">
        <v>49</v>
      </c>
      <c r="E69" s="27" t="s">
        <v>513</v>
      </c>
    </row>
    <row r="70" spans="1:5" ht="13.2">
      <c r="A70" s="28" t="s">
        <v>50</v>
      </c>
      <c r="E70" s="29" t="s">
        <v>318</v>
      </c>
    </row>
    <row r="71" spans="1:5" ht="105.6">
      <c r="A71" t="s">
        <v>51</v>
      </c>
      <c r="E71" s="27" t="s">
        <v>510</v>
      </c>
    </row>
    <row r="72" spans="1:16" ht="13.2">
      <c r="A72" s="17" t="s">
        <v>44</v>
      </c>
      <c r="B72" s="21" t="s">
        <v>179</v>
      </c>
      <c r="C72" s="21" t="s">
        <v>514</v>
      </c>
      <c r="D72" s="17" t="s">
        <v>515</v>
      </c>
      <c r="E72" s="22" t="s">
        <v>516</v>
      </c>
      <c r="F72" s="23" t="s">
        <v>316</v>
      </c>
      <c r="G72" s="24">
        <v>4</v>
      </c>
      <c r="H72" s="25"/>
      <c r="I72" s="25"/>
      <c r="O72">
        <f>(I72*21)/100</f>
        <v>0</v>
      </c>
      <c r="P72" t="s">
        <v>22</v>
      </c>
    </row>
    <row r="73" spans="1:5" ht="13.2">
      <c r="A73" s="26" t="s">
        <v>49</v>
      </c>
      <c r="E73" s="27" t="s">
        <v>517</v>
      </c>
    </row>
    <row r="74" spans="1:5" ht="13.2">
      <c r="A74" s="28" t="s">
        <v>50</v>
      </c>
      <c r="E74" s="29" t="s">
        <v>318</v>
      </c>
    </row>
    <row r="75" spans="1:5" ht="92.4">
      <c r="A75" t="s">
        <v>51</v>
      </c>
      <c r="E75" s="27" t="s">
        <v>518</v>
      </c>
    </row>
    <row r="76" spans="1:16" ht="13.2">
      <c r="A76" s="17" t="s">
        <v>44</v>
      </c>
      <c r="B76" s="21" t="s">
        <v>184</v>
      </c>
      <c r="C76" s="21" t="s">
        <v>514</v>
      </c>
      <c r="D76" s="17" t="s">
        <v>519</v>
      </c>
      <c r="E76" s="22" t="s">
        <v>516</v>
      </c>
      <c r="F76" s="23" t="s">
        <v>316</v>
      </c>
      <c r="G76" s="24">
        <v>2</v>
      </c>
      <c r="H76" s="25"/>
      <c r="I76" s="25"/>
      <c r="O76">
        <f>(I76*21)/100</f>
        <v>0</v>
      </c>
      <c r="P76" t="s">
        <v>22</v>
      </c>
    </row>
    <row r="77" spans="1:5" ht="13.2">
      <c r="A77" s="26" t="s">
        <v>49</v>
      </c>
      <c r="E77" s="27" t="s">
        <v>520</v>
      </c>
    </row>
    <row r="78" spans="1:5" ht="13.2">
      <c r="A78" s="28" t="s">
        <v>50</v>
      </c>
      <c r="E78" s="29" t="s">
        <v>401</v>
      </c>
    </row>
    <row r="79" spans="1:5" ht="92.4">
      <c r="A79" t="s">
        <v>51</v>
      </c>
      <c r="E79" s="27" t="s">
        <v>518</v>
      </c>
    </row>
    <row r="80" spans="1:18" ht="12.75" customHeight="1">
      <c r="A80" s="2" t="s">
        <v>42</v>
      </c>
      <c r="B80" s="2"/>
      <c r="C80" s="31" t="s">
        <v>71</v>
      </c>
      <c r="D80" s="2"/>
      <c r="E80" s="19" t="s">
        <v>301</v>
      </c>
      <c r="F80" s="2"/>
      <c r="G80" s="2"/>
      <c r="H80" s="2"/>
      <c r="I80" s="32"/>
      <c r="O80">
        <f>0+R80</f>
        <v>0</v>
      </c>
      <c r="Q80">
        <f>0+I81+I85</f>
        <v>0</v>
      </c>
      <c r="R80">
        <f>0+O81+O85</f>
        <v>0</v>
      </c>
    </row>
    <row r="81" spans="1:16" ht="13.2">
      <c r="A81" s="17" t="s">
        <v>44</v>
      </c>
      <c r="B81" s="21" t="s">
        <v>190</v>
      </c>
      <c r="C81" s="21" t="s">
        <v>521</v>
      </c>
      <c r="D81" s="17" t="s">
        <v>46</v>
      </c>
      <c r="E81" s="22" t="s">
        <v>522</v>
      </c>
      <c r="F81" s="23" t="s">
        <v>141</v>
      </c>
      <c r="G81" s="24">
        <v>140</v>
      </c>
      <c r="H81" s="25"/>
      <c r="I81" s="25"/>
      <c r="O81">
        <f>(I81*21)/100</f>
        <v>0</v>
      </c>
      <c r="P81" t="s">
        <v>22</v>
      </c>
    </row>
    <row r="82" spans="1:5" ht="13.2">
      <c r="A82" s="26" t="s">
        <v>49</v>
      </c>
      <c r="E82" s="27" t="s">
        <v>523</v>
      </c>
    </row>
    <row r="83" spans="1:5" ht="13.2">
      <c r="A83" s="28" t="s">
        <v>50</v>
      </c>
      <c r="E83" s="29" t="s">
        <v>485</v>
      </c>
    </row>
    <row r="84" spans="1:5" ht="250.8">
      <c r="A84" t="s">
        <v>51</v>
      </c>
      <c r="E84" s="27" t="s">
        <v>524</v>
      </c>
    </row>
    <row r="85" spans="1:16" ht="13.2">
      <c r="A85" s="17" t="s">
        <v>44</v>
      </c>
      <c r="B85" s="21" t="s">
        <v>195</v>
      </c>
      <c r="C85" s="21" t="s">
        <v>525</v>
      </c>
      <c r="D85" s="17" t="s">
        <v>46</v>
      </c>
      <c r="E85" s="22" t="s">
        <v>526</v>
      </c>
      <c r="F85" s="23" t="s">
        <v>141</v>
      </c>
      <c r="G85" s="24">
        <v>15</v>
      </c>
      <c r="H85" s="25"/>
      <c r="I85" s="25"/>
      <c r="O85">
        <f>(I85*21)/100</f>
        <v>0</v>
      </c>
      <c r="P85" t="s">
        <v>22</v>
      </c>
    </row>
    <row r="86" spans="1:5" ht="13.2">
      <c r="A86" s="26" t="s">
        <v>49</v>
      </c>
      <c r="E86" s="27" t="s">
        <v>527</v>
      </c>
    </row>
    <row r="87" spans="1:5" ht="13.2">
      <c r="A87" s="28" t="s">
        <v>50</v>
      </c>
      <c r="E87" s="29" t="s">
        <v>528</v>
      </c>
    </row>
    <row r="88" spans="1:5" ht="250.8">
      <c r="A88" t="s">
        <v>51</v>
      </c>
      <c r="E88" s="27" t="s">
        <v>524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 Jiří</dc:creator>
  <cp:keywords/>
  <dc:description/>
  <cp:lastModifiedBy>Drozenová Dagmar</cp:lastModifiedBy>
  <dcterms:created xsi:type="dcterms:W3CDTF">2023-12-18T09:55:44Z</dcterms:created>
  <dcterms:modified xsi:type="dcterms:W3CDTF">2024-02-06T07:39:04Z</dcterms:modified>
  <cp:category/>
  <cp:version/>
  <cp:contentType/>
  <cp:contentStatus/>
</cp:coreProperties>
</file>